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494BD91D-B9B7-47C1-A5B7-DDB12844C3E3}" xr6:coauthVersionLast="45" xr6:coauthVersionMax="45" xr10:uidLastSave="{00000000-0000-0000-0000-000000000000}"/>
  <bookViews>
    <workbookView xWindow="-120" yWindow="-120" windowWidth="20730" windowHeight="11160" tabRatio="836" activeTab="3" xr2:uid="{00000000-000D-0000-FFFF-FFFF00000000}"/>
  </bookViews>
  <sheets>
    <sheet name="OCE_Inspection_Search_Report (3" sheetId="1" r:id="rId1"/>
    <sheet name="Total Inspections - 4,063" sheetId="2" r:id="rId2"/>
    <sheet name="Sales to Minors - 782" sheetId="3" r:id="rId3"/>
    <sheet name="Cigars - 217" sheetId="4" r:id="rId4"/>
    <sheet name="Cigarettes - 375" sheetId="5" r:id="rId5"/>
    <sheet name="E-Cigs - 182" sheetId="6" r:id="rId6"/>
    <sheet name="Single Cig - 7" sheetId="7" r:id="rId7"/>
    <sheet name="Smokeless - 1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7" i="4" l="1"/>
  <c r="M216" i="4"/>
  <c r="M215" i="4"/>
  <c r="M213" i="4"/>
  <c r="M202" i="4"/>
  <c r="M196" i="4"/>
  <c r="M190" i="4"/>
  <c r="M189" i="4"/>
  <c r="M187" i="4"/>
  <c r="M186" i="4"/>
  <c r="M185" i="4"/>
  <c r="M164" i="4"/>
  <c r="M157" i="4"/>
  <c r="M156" i="4"/>
  <c r="M155" i="4"/>
  <c r="M143" i="4"/>
  <c r="M132" i="4"/>
  <c r="M131" i="4"/>
  <c r="M129" i="4"/>
  <c r="M120" i="4"/>
  <c r="M117" i="4"/>
  <c r="M112" i="4"/>
  <c r="M110" i="4"/>
  <c r="M107" i="4"/>
  <c r="M106" i="4"/>
  <c r="M105" i="4"/>
  <c r="M102" i="4"/>
  <c r="M100" i="4"/>
  <c r="M99" i="4"/>
  <c r="M97" i="4"/>
  <c r="M96" i="4"/>
  <c r="M95" i="4"/>
  <c r="M90" i="4"/>
  <c r="M89" i="4"/>
  <c r="M88" i="4"/>
  <c r="M87" i="4"/>
  <c r="M86" i="4"/>
  <c r="M82" i="4"/>
  <c r="M81" i="4"/>
  <c r="M80" i="4"/>
  <c r="M79" i="4"/>
  <c r="M77" i="4"/>
  <c r="M76" i="4"/>
  <c r="M75" i="4"/>
  <c r="M72" i="4"/>
  <c r="M71" i="4"/>
  <c r="M68" i="4"/>
  <c r="M67" i="4"/>
  <c r="M66" i="4"/>
  <c r="M65" i="4"/>
  <c r="M64" i="4"/>
  <c r="M62" i="4"/>
  <c r="M60" i="4"/>
  <c r="M58" i="4"/>
  <c r="M57" i="4"/>
  <c r="M56" i="4"/>
  <c r="M54" i="4"/>
  <c r="M53" i="4"/>
  <c r="M52" i="4"/>
  <c r="M51" i="4"/>
  <c r="M47" i="4"/>
  <c r="M30" i="4"/>
  <c r="M29" i="4"/>
  <c r="M24" i="4"/>
  <c r="M22" i="4"/>
  <c r="M19" i="4"/>
  <c r="M9" i="4"/>
  <c r="M2" i="4"/>
  <c r="M376" i="5"/>
  <c r="M375" i="5"/>
  <c r="M373" i="5"/>
  <c r="M370" i="5"/>
  <c r="M368" i="5"/>
  <c r="M364" i="5"/>
  <c r="M362" i="5"/>
  <c r="M358" i="5"/>
  <c r="M351" i="5"/>
  <c r="M348" i="5"/>
  <c r="M347" i="5"/>
  <c r="M346" i="5"/>
  <c r="M345" i="5"/>
  <c r="M344" i="5"/>
  <c r="M339" i="5"/>
  <c r="M332" i="5"/>
  <c r="M316" i="5"/>
  <c r="M315" i="5"/>
  <c r="M314" i="5"/>
  <c r="M310" i="5"/>
  <c r="M304" i="5"/>
  <c r="M296" i="5"/>
  <c r="M283" i="5"/>
  <c r="M281" i="5"/>
  <c r="M279" i="5"/>
  <c r="M278" i="5"/>
  <c r="M277" i="5"/>
  <c r="M276" i="5"/>
  <c r="M272" i="5"/>
  <c r="M261" i="5"/>
  <c r="M257" i="5"/>
  <c r="M236" i="5"/>
  <c r="M233" i="5"/>
  <c r="M232" i="5"/>
  <c r="M228" i="5"/>
  <c r="M219" i="5"/>
  <c r="M215" i="5"/>
  <c r="M214" i="5"/>
  <c r="M213" i="5"/>
  <c r="M212" i="5"/>
  <c r="M207" i="5"/>
  <c r="M206" i="5"/>
  <c r="M205" i="5"/>
  <c r="M200" i="5"/>
  <c r="M193" i="5"/>
  <c r="M192" i="5"/>
  <c r="M191" i="5"/>
  <c r="M190" i="5"/>
  <c r="M189" i="5"/>
  <c r="M188" i="5"/>
  <c r="M184" i="5"/>
  <c r="M179" i="5"/>
  <c r="M178" i="5"/>
  <c r="M177" i="5"/>
  <c r="M169" i="5"/>
  <c r="M168" i="5"/>
  <c r="M154" i="5"/>
  <c r="M147" i="5"/>
  <c r="M139" i="5"/>
  <c r="M130" i="5"/>
  <c r="M125" i="5"/>
  <c r="M117" i="5"/>
  <c r="M110" i="5"/>
  <c r="M109" i="5"/>
  <c r="M108" i="5"/>
  <c r="M105" i="5"/>
  <c r="M103" i="5"/>
  <c r="M102" i="5"/>
  <c r="M98" i="5"/>
  <c r="M97" i="5"/>
  <c r="M95" i="5"/>
  <c r="M94" i="5"/>
  <c r="M93" i="5"/>
  <c r="M92" i="5"/>
  <c r="M90" i="5"/>
  <c r="M88" i="5"/>
  <c r="M87" i="5"/>
  <c r="M83" i="5"/>
  <c r="M82" i="5"/>
  <c r="M79" i="5"/>
  <c r="M78" i="5"/>
  <c r="M77" i="5"/>
  <c r="M74" i="5"/>
  <c r="M73" i="5"/>
  <c r="M68" i="5"/>
  <c r="M67" i="5"/>
  <c r="M66" i="5"/>
  <c r="M65" i="5"/>
  <c r="M64" i="5"/>
  <c r="M61" i="5"/>
  <c r="M60" i="5"/>
  <c r="M56" i="5"/>
  <c r="M55" i="5"/>
  <c r="M53" i="5"/>
  <c r="M48" i="5"/>
  <c r="M47" i="5"/>
  <c r="M46" i="5"/>
  <c r="M43" i="5"/>
  <c r="M42" i="5"/>
  <c r="M38" i="5"/>
  <c r="M37" i="5"/>
  <c r="M32" i="5"/>
  <c r="M29" i="5"/>
  <c r="M24" i="5"/>
  <c r="M18" i="5"/>
  <c r="M7" i="5"/>
  <c r="M176" i="6"/>
  <c r="M158" i="6"/>
  <c r="M145" i="6"/>
  <c r="M132" i="6"/>
  <c r="M128" i="6"/>
  <c r="M120" i="6"/>
  <c r="M119" i="6"/>
  <c r="M117" i="6"/>
  <c r="M78" i="6"/>
  <c r="M76" i="6"/>
  <c r="M75" i="6"/>
  <c r="M72" i="6"/>
  <c r="M60" i="6"/>
  <c r="M59" i="6"/>
  <c r="M57" i="6"/>
  <c r="M56" i="6"/>
  <c r="M53" i="6"/>
  <c r="M44" i="6"/>
  <c r="M30" i="6"/>
  <c r="M29" i="6"/>
  <c r="M28" i="6"/>
  <c r="M21" i="6"/>
  <c r="M2" i="6"/>
  <c r="M7" i="7"/>
  <c r="M3" i="7"/>
  <c r="M2" i="7"/>
  <c r="M593" i="3"/>
  <c r="M217" i="3"/>
  <c r="M216" i="3"/>
  <c r="M215" i="3"/>
  <c r="M592" i="3"/>
  <c r="M213" i="3"/>
  <c r="M590" i="3"/>
  <c r="M587" i="3"/>
  <c r="M585" i="3"/>
  <c r="M581" i="3"/>
  <c r="M579" i="3"/>
  <c r="M594" i="3"/>
  <c r="M575" i="3"/>
  <c r="M202" i="3"/>
  <c r="M196" i="3"/>
  <c r="M190" i="3"/>
  <c r="M189" i="3"/>
  <c r="M568" i="3"/>
  <c r="M565" i="3"/>
  <c r="M564" i="3"/>
  <c r="M187" i="3"/>
  <c r="M186" i="3"/>
  <c r="M185" i="3"/>
  <c r="M563" i="3"/>
  <c r="M562" i="3"/>
  <c r="M561" i="3"/>
  <c r="M556" i="3"/>
  <c r="M549" i="3"/>
  <c r="M164" i="3"/>
  <c r="M533" i="3"/>
  <c r="M781" i="3"/>
  <c r="M532" i="3"/>
  <c r="M531" i="3"/>
  <c r="M157" i="3"/>
  <c r="M156" i="3"/>
  <c r="M155" i="3"/>
  <c r="M527" i="3"/>
  <c r="M143" i="3"/>
  <c r="M521" i="3"/>
  <c r="M132" i="3"/>
  <c r="M131" i="3"/>
  <c r="M513" i="3"/>
  <c r="M129" i="3"/>
  <c r="M768" i="3"/>
  <c r="M500" i="3"/>
  <c r="M120" i="3"/>
  <c r="M498" i="3"/>
  <c r="M496" i="3"/>
  <c r="M495" i="3"/>
  <c r="M494" i="3"/>
  <c r="M493" i="3"/>
  <c r="M489" i="3"/>
  <c r="M750" i="3"/>
  <c r="M117" i="3"/>
  <c r="M478" i="3"/>
  <c r="M474" i="3"/>
  <c r="M737" i="3"/>
  <c r="M112" i="3"/>
  <c r="M453" i="3"/>
  <c r="M450" i="3"/>
  <c r="M449" i="3"/>
  <c r="M110" i="3"/>
  <c r="M107" i="3"/>
  <c r="M106" i="3"/>
  <c r="M105" i="3"/>
  <c r="M777" i="3"/>
  <c r="M445" i="3"/>
  <c r="M102" i="3"/>
  <c r="M100" i="3"/>
  <c r="M99" i="3"/>
  <c r="M436" i="3"/>
  <c r="M724" i="3"/>
  <c r="M432" i="3"/>
  <c r="M431" i="3"/>
  <c r="M430" i="3"/>
  <c r="M720" i="3"/>
  <c r="M429" i="3"/>
  <c r="M97" i="3"/>
  <c r="M96" i="3"/>
  <c r="M95" i="3"/>
  <c r="M424" i="3"/>
  <c r="M423" i="3"/>
  <c r="M422" i="3"/>
  <c r="M417" i="3"/>
  <c r="M712" i="3"/>
  <c r="M711" i="3"/>
  <c r="M410" i="3"/>
  <c r="M409" i="3"/>
  <c r="M408" i="3"/>
  <c r="M407" i="3"/>
  <c r="M406" i="3"/>
  <c r="M405" i="3"/>
  <c r="M709" i="3"/>
  <c r="M401" i="3"/>
  <c r="M396" i="3"/>
  <c r="M395" i="3"/>
  <c r="M394" i="3"/>
  <c r="M90" i="3"/>
  <c r="M89" i="3"/>
  <c r="M88" i="3"/>
  <c r="M87" i="3"/>
  <c r="M86" i="3"/>
  <c r="M386" i="3"/>
  <c r="M385" i="3"/>
  <c r="M82" i="3"/>
  <c r="M371" i="3"/>
  <c r="M81" i="3"/>
  <c r="M80" i="3"/>
  <c r="M79" i="3"/>
  <c r="M364" i="3"/>
  <c r="M77" i="3"/>
  <c r="M356" i="3"/>
  <c r="M76" i="3"/>
  <c r="M75" i="3"/>
  <c r="M72" i="3"/>
  <c r="M71" i="3"/>
  <c r="M347" i="3"/>
  <c r="M342" i="3"/>
  <c r="M68" i="3"/>
  <c r="M334" i="3"/>
  <c r="M67" i="3"/>
  <c r="M327" i="3"/>
  <c r="M326" i="3"/>
  <c r="M325" i="3"/>
  <c r="M66" i="3"/>
  <c r="M65" i="3"/>
  <c r="M322" i="3"/>
  <c r="M320" i="3"/>
  <c r="M319" i="3"/>
  <c r="M64" i="3"/>
  <c r="M62" i="3"/>
  <c r="M315" i="3"/>
  <c r="M314" i="3"/>
  <c r="M670" i="3"/>
  <c r="M312" i="3"/>
  <c r="M311" i="3"/>
  <c r="M310" i="3"/>
  <c r="M776" i="3"/>
  <c r="M668" i="3"/>
  <c r="M667" i="3"/>
  <c r="M309" i="3"/>
  <c r="M60" i="3"/>
  <c r="M307" i="3"/>
  <c r="M305" i="3"/>
  <c r="M664" i="3"/>
  <c r="M58" i="3"/>
  <c r="M304" i="3"/>
  <c r="M57" i="3"/>
  <c r="M300" i="3"/>
  <c r="M56" i="3"/>
  <c r="M299" i="3"/>
  <c r="M54" i="3"/>
  <c r="M296" i="3"/>
  <c r="M295" i="3"/>
  <c r="M53" i="3"/>
  <c r="M294" i="3"/>
  <c r="M652" i="3"/>
  <c r="M651" i="3"/>
  <c r="M291" i="3"/>
  <c r="M290" i="3"/>
  <c r="M285" i="3"/>
  <c r="M52" i="3"/>
  <c r="M284" i="3"/>
  <c r="M649" i="3"/>
  <c r="M51" i="3"/>
  <c r="M283" i="3"/>
  <c r="M648" i="3"/>
  <c r="M282" i="3"/>
  <c r="M281" i="3"/>
  <c r="M645" i="3"/>
  <c r="M278" i="3"/>
  <c r="M277" i="3"/>
  <c r="M47" i="3"/>
  <c r="M636" i="3"/>
  <c r="M273" i="3"/>
  <c r="M272" i="3"/>
  <c r="M270" i="3"/>
  <c r="M265" i="3"/>
  <c r="M264" i="3"/>
  <c r="M263" i="3"/>
  <c r="M260" i="3"/>
  <c r="M259" i="3"/>
  <c r="M30" i="3"/>
  <c r="M255" i="3"/>
  <c r="M254" i="3"/>
  <c r="M29" i="3"/>
  <c r="M249" i="3"/>
  <c r="M246" i="3"/>
  <c r="M24" i="3"/>
  <c r="M622" i="3"/>
  <c r="M241" i="3"/>
  <c r="M621" i="3"/>
  <c r="M620" i="3"/>
  <c r="M22" i="3"/>
  <c r="M613" i="3"/>
  <c r="M19" i="3"/>
  <c r="M235" i="3"/>
  <c r="M9" i="3"/>
  <c r="M224" i="3"/>
  <c r="M2" i="3"/>
  <c r="M4064" i="2"/>
  <c r="M4062" i="2"/>
  <c r="M4061" i="2"/>
  <c r="M4060" i="2"/>
  <c r="M4059" i="2"/>
  <c r="M4055" i="2"/>
  <c r="M4054" i="2"/>
  <c r="M4051" i="2"/>
  <c r="M4048" i="2"/>
  <c r="M4041" i="2"/>
  <c r="M4038" i="2"/>
  <c r="M4037" i="2"/>
  <c r="M4027" i="2"/>
  <c r="M4026" i="2"/>
  <c r="M4018" i="2"/>
  <c r="M4008" i="2"/>
  <c r="M4007" i="2"/>
  <c r="M4006" i="2"/>
  <c r="M4003" i="2"/>
  <c r="M4001" i="2"/>
  <c r="M4000" i="2"/>
  <c r="M3999" i="2"/>
  <c r="M3998" i="2"/>
  <c r="M3997" i="2"/>
  <c r="M3991" i="2"/>
  <c r="M3990" i="2"/>
  <c r="M3977" i="2"/>
  <c r="M3968" i="2"/>
  <c r="M3949" i="2"/>
  <c r="M3943" i="2"/>
  <c r="M3942" i="2"/>
  <c r="M3941" i="2"/>
  <c r="M3940" i="2"/>
  <c r="M3932" i="2"/>
  <c r="M3931" i="2"/>
  <c r="M3930" i="2"/>
  <c r="M3920" i="2"/>
  <c r="M3916" i="2"/>
  <c r="M3910" i="2"/>
  <c r="M3887" i="2"/>
  <c r="M3886" i="2"/>
  <c r="M3885" i="2"/>
  <c r="M3879" i="2"/>
  <c r="M3864" i="2"/>
  <c r="M3854" i="2"/>
  <c r="M3853" i="2"/>
  <c r="M3851" i="2"/>
  <c r="M3846" i="2"/>
  <c r="M3845" i="2"/>
  <c r="M3844" i="2"/>
  <c r="M3843" i="2"/>
  <c r="M3833" i="2"/>
  <c r="M3825" i="2"/>
  <c r="M3818" i="2"/>
  <c r="M3803" i="2"/>
  <c r="M3798" i="2"/>
  <c r="M3797" i="2"/>
  <c r="M3773" i="2"/>
  <c r="M3771" i="2"/>
  <c r="M3768" i="2"/>
  <c r="M3767" i="2"/>
  <c r="M3766" i="2"/>
  <c r="M3761" i="2"/>
  <c r="M3760" i="2"/>
  <c r="M3759" i="2"/>
  <c r="M3754" i="2"/>
  <c r="M3751" i="2"/>
  <c r="M3739" i="2"/>
  <c r="M3737" i="2"/>
  <c r="M3734" i="2"/>
  <c r="M3727" i="2"/>
  <c r="M3725" i="2"/>
  <c r="M3719" i="2"/>
  <c r="M3718" i="2"/>
  <c r="M3717" i="2"/>
  <c r="M3716" i="2"/>
  <c r="M3715" i="2"/>
  <c r="M3709" i="2"/>
  <c r="M3708" i="2"/>
  <c r="M3707" i="2"/>
  <c r="M3706" i="2"/>
  <c r="M3705" i="2"/>
  <c r="M3704" i="2"/>
  <c r="M3695" i="2"/>
  <c r="M3688" i="2"/>
  <c r="M3686" i="2"/>
  <c r="M3680" i="2"/>
  <c r="M3679" i="2"/>
  <c r="M3678" i="2"/>
  <c r="M3677" i="2"/>
  <c r="M3676" i="2"/>
  <c r="M3675" i="2"/>
  <c r="M3674" i="2"/>
  <c r="M3667" i="2"/>
  <c r="M3660" i="2"/>
  <c r="M3659" i="2"/>
  <c r="M3658" i="2"/>
  <c r="M3657" i="2"/>
  <c r="M3656" i="2"/>
  <c r="M3655" i="2"/>
  <c r="M3652" i="2"/>
  <c r="M3644" i="2"/>
  <c r="M3641" i="2"/>
  <c r="M3640" i="2"/>
  <c r="M3623" i="2"/>
  <c r="M3622" i="2"/>
  <c r="M3620" i="2"/>
  <c r="M3613" i="2"/>
  <c r="M3612" i="2"/>
  <c r="M3607" i="2"/>
  <c r="M3595" i="2"/>
  <c r="M3594" i="2"/>
  <c r="M3593" i="2"/>
  <c r="M3592" i="2"/>
  <c r="M3581" i="2"/>
  <c r="M3580" i="2"/>
  <c r="M3572" i="2"/>
  <c r="M3566" i="2"/>
  <c r="M3551" i="2"/>
  <c r="M3550" i="2"/>
  <c r="M3549" i="2"/>
  <c r="M3536" i="2"/>
  <c r="M3535" i="2"/>
  <c r="M3534" i="2"/>
  <c r="M3533" i="2"/>
  <c r="M3530" i="2"/>
  <c r="M3529" i="2"/>
  <c r="M3526" i="2"/>
  <c r="M3525" i="2"/>
  <c r="M3524" i="2"/>
  <c r="M3522" i="2"/>
  <c r="M3516" i="2"/>
  <c r="M3515" i="2"/>
  <c r="M3513" i="2"/>
  <c r="M3511" i="2"/>
  <c r="M3510" i="2"/>
  <c r="M3509" i="2"/>
  <c r="M3508" i="2"/>
  <c r="M3507" i="2"/>
  <c r="M3506" i="2"/>
  <c r="M3505" i="2"/>
  <c r="M3503" i="2"/>
  <c r="M3498" i="2"/>
  <c r="M3496" i="2"/>
  <c r="M3495" i="2"/>
  <c r="M3494" i="2"/>
  <c r="M3492" i="2"/>
  <c r="M3485" i="2"/>
  <c r="M3482" i="2"/>
  <c r="M3481" i="2"/>
  <c r="M3480" i="2"/>
  <c r="M3475" i="2"/>
  <c r="M3474" i="2"/>
  <c r="M3473" i="2"/>
  <c r="M3472" i="2"/>
  <c r="M3471" i="2"/>
  <c r="M3463" i="2"/>
  <c r="M3462" i="2"/>
  <c r="M3461" i="2"/>
  <c r="M3460" i="2"/>
  <c r="M3454" i="2"/>
  <c r="M3453" i="2"/>
  <c r="M3452" i="2"/>
  <c r="M3451" i="2"/>
  <c r="M3450" i="2"/>
  <c r="M3449" i="2"/>
  <c r="M3448" i="2"/>
  <c r="M3447" i="2"/>
  <c r="M3442" i="2"/>
  <c r="M3441" i="2"/>
  <c r="M3434" i="2"/>
  <c r="M3433" i="2"/>
  <c r="M3432" i="2"/>
  <c r="M3421" i="2"/>
  <c r="M3419" i="2"/>
  <c r="M3417" i="2"/>
  <c r="M3411" i="2"/>
  <c r="M3397" i="2"/>
  <c r="M3396" i="2"/>
  <c r="M3395" i="2"/>
  <c r="M3386" i="2"/>
  <c r="M3385" i="2"/>
  <c r="M3380" i="2"/>
  <c r="M3379" i="2"/>
  <c r="M3378" i="2"/>
  <c r="M3373" i="2"/>
  <c r="M3368" i="2"/>
  <c r="M3363" i="2"/>
  <c r="M3360" i="2"/>
  <c r="M3353" i="2"/>
  <c r="M3352" i="2"/>
  <c r="M3351" i="2"/>
  <c r="M3350" i="2"/>
  <c r="M3349" i="2"/>
  <c r="M3336" i="2"/>
  <c r="M3335" i="2"/>
  <c r="M3332" i="2"/>
  <c r="M3306" i="2"/>
  <c r="M3300" i="2"/>
  <c r="M3290" i="2"/>
  <c r="M84" i="1" l="1"/>
  <c r="M103" i="1"/>
  <c r="M155" i="1"/>
  <c r="M219" i="1"/>
  <c r="M250" i="1"/>
  <c r="M253" i="1"/>
  <c r="M310" i="1"/>
  <c r="M331" i="1"/>
  <c r="M347" i="1"/>
  <c r="M351" i="1"/>
  <c r="M358" i="1"/>
  <c r="M428" i="1"/>
  <c r="M442" i="1"/>
  <c r="M462" i="1"/>
  <c r="M491" i="1"/>
  <c r="M514" i="1"/>
  <c r="M537" i="1"/>
  <c r="M545" i="1"/>
  <c r="M586" i="1"/>
  <c r="M629" i="1"/>
  <c r="M662" i="1"/>
  <c r="M668" i="1"/>
  <c r="M671" i="1"/>
  <c r="M743" i="1"/>
  <c r="M775" i="1"/>
  <c r="M804" i="1"/>
  <c r="M806" i="1"/>
  <c r="M848" i="1"/>
  <c r="M894" i="1"/>
  <c r="M895" i="1"/>
  <c r="M945" i="1"/>
  <c r="M951" i="1"/>
  <c r="M966" i="1"/>
  <c r="M969" i="1"/>
  <c r="M972" i="1"/>
  <c r="M975" i="1"/>
  <c r="M979" i="1"/>
  <c r="M988" i="1"/>
  <c r="M1005" i="1"/>
  <c r="M1008" i="1"/>
  <c r="M1015" i="1"/>
  <c r="M1017" i="1"/>
  <c r="M1022" i="1"/>
  <c r="M1024" i="1"/>
  <c r="M1040" i="1"/>
  <c r="M1041" i="1"/>
  <c r="M1046" i="1"/>
  <c r="M1049" i="1"/>
  <c r="M1051" i="1"/>
  <c r="M1070" i="1"/>
  <c r="M1074" i="1"/>
  <c r="M1076" i="1"/>
  <c r="M1079" i="1"/>
  <c r="M1089" i="1"/>
  <c r="M1099" i="1"/>
  <c r="M1112" i="1"/>
  <c r="M1114" i="1"/>
  <c r="M1118" i="1"/>
  <c r="M1125" i="1"/>
  <c r="M1129" i="1"/>
  <c r="M1130" i="1"/>
  <c r="M1131" i="1"/>
  <c r="M1132" i="1"/>
  <c r="M1138" i="1"/>
  <c r="M1141" i="1"/>
  <c r="M1143" i="1"/>
  <c r="M1152" i="1"/>
  <c r="M1160" i="1"/>
  <c r="M1174" i="1"/>
  <c r="M1190" i="1"/>
  <c r="M1193" i="1"/>
  <c r="M1204" i="1"/>
  <c r="M1215" i="1"/>
  <c r="M1231" i="1"/>
  <c r="M1233" i="1"/>
  <c r="M1242" i="1"/>
  <c r="M1248" i="1"/>
  <c r="M1250" i="1"/>
  <c r="M1253" i="1"/>
  <c r="M1311" i="1"/>
  <c r="M1325" i="1"/>
  <c r="M1328" i="1"/>
  <c r="M1351" i="1"/>
  <c r="M1363" i="1"/>
  <c r="M1414" i="1"/>
  <c r="M1416" i="1"/>
  <c r="M1439" i="1"/>
  <c r="M1454" i="1"/>
  <c r="M1487" i="1"/>
  <c r="M1488" i="1"/>
  <c r="M1565" i="1"/>
  <c r="M1579" i="1"/>
  <c r="M1581" i="1"/>
  <c r="M1612" i="1"/>
  <c r="M1618" i="1"/>
  <c r="M1632" i="1"/>
  <c r="M1676" i="1"/>
  <c r="M1683" i="1"/>
  <c r="M1711" i="1"/>
  <c r="M1756" i="1"/>
  <c r="M1770" i="1"/>
  <c r="M1773" i="1"/>
  <c r="M1779" i="1"/>
  <c r="M1782" i="1"/>
  <c r="M1789" i="1"/>
  <c r="M1790" i="1"/>
  <c r="M1828" i="1"/>
  <c r="M1866" i="1"/>
  <c r="M1867" i="1"/>
  <c r="M1868" i="1"/>
  <c r="M1874" i="1"/>
  <c r="M1875" i="1"/>
  <c r="M1893" i="1"/>
  <c r="M1895" i="1"/>
  <c r="M1902" i="1"/>
  <c r="M1904" i="1"/>
  <c r="M1954" i="1"/>
  <c r="M1979" i="1"/>
  <c r="M1995" i="1"/>
  <c r="M1999" i="1"/>
  <c r="M2044" i="1"/>
  <c r="M2045" i="1"/>
  <c r="M2052" i="1"/>
  <c r="M2076" i="1"/>
  <c r="M2077" i="1"/>
  <c r="M2082" i="1"/>
  <c r="M2083" i="1"/>
  <c r="M2087" i="1"/>
  <c r="M2098" i="1"/>
  <c r="M2120" i="1"/>
  <c r="M2144" i="1"/>
  <c r="M2147" i="1"/>
  <c r="M2149" i="1"/>
  <c r="M2192" i="1"/>
  <c r="M2231" i="1"/>
  <c r="M2292" i="1"/>
  <c r="M2295" i="1"/>
  <c r="M2297" i="1"/>
  <c r="M2341" i="1"/>
  <c r="M2356" i="1"/>
  <c r="M2357" i="1"/>
  <c r="M2391" i="1"/>
  <c r="M2403" i="1"/>
  <c r="M2526" i="1"/>
  <c r="M2626" i="1"/>
  <c r="M2642" i="1"/>
  <c r="M2783" i="1"/>
  <c r="M2932" i="1"/>
  <c r="M2970" i="1"/>
  <c r="M3021" i="1"/>
  <c r="M3022" i="1"/>
  <c r="M3037" i="1"/>
  <c r="M3048" i="1"/>
  <c r="M3137" i="1"/>
  <c r="M3150" i="1"/>
  <c r="M3166" i="1"/>
  <c r="M3202" i="1"/>
  <c r="M3259" i="1"/>
  <c r="M3275" i="1"/>
  <c r="M3280" i="1"/>
  <c r="M3281" i="1"/>
  <c r="M3344" i="1"/>
  <c r="M3362" i="1"/>
  <c r="M3367" i="1"/>
  <c r="M3403" i="1"/>
  <c r="M3408" i="1"/>
  <c r="M3409" i="1"/>
  <c r="M3433" i="1"/>
  <c r="M3455" i="1"/>
  <c r="M3456" i="1"/>
  <c r="M3457" i="1"/>
  <c r="M3468" i="1"/>
  <c r="M3584" i="1"/>
  <c r="M3649" i="1"/>
  <c r="M3724" i="1"/>
  <c r="M3732" i="1"/>
  <c r="M3758" i="1"/>
  <c r="M3764" i="1"/>
  <c r="M3775" i="1"/>
  <c r="M3778" i="1"/>
  <c r="M3789" i="1"/>
  <c r="M3805" i="1"/>
  <c r="M3812" i="1"/>
  <c r="M3819" i="1"/>
  <c r="M3828" i="1"/>
  <c r="M3845" i="1"/>
  <c r="M3880" i="1"/>
  <c r="M3902" i="1"/>
  <c r="M3940" i="1"/>
  <c r="M3945" i="1"/>
  <c r="M3959" i="1"/>
  <c r="M4011" i="1"/>
  <c r="M4018" i="1"/>
  <c r="M4027" i="1"/>
  <c r="M4032" i="1"/>
  <c r="M4047" i="1"/>
  <c r="M4055" i="1"/>
  <c r="M4057" i="1"/>
  <c r="M4066" i="1"/>
  <c r="M4070" i="1"/>
</calcChain>
</file>

<file path=xl/sharedStrings.xml><?xml version="1.0" encoding="utf-8"?>
<sst xmlns="http://schemas.openxmlformats.org/spreadsheetml/2006/main" count="104378" uniqueCount="5783">
  <si>
    <t>Compliance Check Inspections of Tobacco Product Retailers Through 9/30/19 - Search Results</t>
  </si>
  <si>
    <t>You searched for:</t>
  </si>
  <si>
    <t>State is MD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</si>
  <si>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</si>
  <si>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</si>
  <si>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</si>
  <si>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</si>
  <si>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</si>
  <si>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</si>
  <si>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</si>
  <si>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</si>
  <si>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</si>
  <si>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</si>
  <si>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</si>
  <si>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</si>
  <si>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</si>
  <si>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</si>
  <si>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</si>
  <si>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ROYAL FARMS 181</t>
  </si>
  <si>
    <t>9620 BELAIR ROAD</t>
  </si>
  <si>
    <t>NOTTINGHAM</t>
  </si>
  <si>
    <t>MD</t>
  </si>
  <si>
    <t>Yes</t>
  </si>
  <si>
    <t>No</t>
  </si>
  <si>
    <t>N/A</t>
  </si>
  <si>
    <t>Not available</t>
  </si>
  <si>
    <t>No Violations Observed</t>
  </si>
  <si>
    <t>SAM'S DELI AND GROCERY</t>
  </si>
  <si>
    <t>6712 WINDSOR MILL ROAD</t>
  </si>
  <si>
    <t>BALTIMORE</t>
  </si>
  <si>
    <t>EXXON / TIGER MART</t>
  </si>
  <si>
    <t>5425 FALLS ROAD</t>
  </si>
  <si>
    <t>TOBACCO MALL</t>
  </si>
  <si>
    <t>2039 EAST JOPPA ROAD</t>
  </si>
  <si>
    <t>TOBACCO OUTLET</t>
  </si>
  <si>
    <t>3101 EMMORTON ROAD, SUITE A7</t>
  </si>
  <si>
    <t>ABINGDON</t>
  </si>
  <si>
    <t>ABSOLUTELY WINE OR SPIRITS</t>
  </si>
  <si>
    <t>10451 TWIN RIVERS</t>
  </si>
  <si>
    <t>COLUMBIA</t>
  </si>
  <si>
    <t>AL WAHID FOODS</t>
  </si>
  <si>
    <t>1724 WOODLAWN DRIVE</t>
  </si>
  <si>
    <t>BP/TO GO</t>
  </si>
  <si>
    <t>7879 POCOMOKE AVE</t>
  </si>
  <si>
    <t>JESSUP</t>
  </si>
  <si>
    <t>OWEN BROWN WINE &amp; SPIRITS</t>
  </si>
  <si>
    <t>7180 CRADLEROCK WAY, SUITE A</t>
  </si>
  <si>
    <t>COLUMBIA FINE WINE &amp; SPIRTS</t>
  </si>
  <si>
    <t>10400 SHAKER DR</t>
  </si>
  <si>
    <t>SHELL/ DASH IN</t>
  </si>
  <si>
    <t>30 MAIN ST</t>
  </si>
  <si>
    <t>REISTERSTOWN</t>
  </si>
  <si>
    <t>DIETRICH'S LIQUORS</t>
  </si>
  <si>
    <t>7346 E FURNACE BRANCH RD</t>
  </si>
  <si>
    <t>GLEN BURNIE</t>
  </si>
  <si>
    <t>DOBBIN LIQUORS</t>
  </si>
  <si>
    <t>6480 DOBBIN CENTER WAY #B</t>
  </si>
  <si>
    <t>SMOKE FREE NATION</t>
  </si>
  <si>
    <t>11100 LIBERTY RD UNIT G</t>
  </si>
  <si>
    <t>RANDALLSTOWN</t>
  </si>
  <si>
    <t>WINE POST</t>
  </si>
  <si>
    <t>4876 BUTLER RD</t>
  </si>
  <si>
    <t>GLYNDON</t>
  </si>
  <si>
    <t>WINE &amp; SPIRITS</t>
  </si>
  <si>
    <t>8775 CENTRE PARK DR STE</t>
  </si>
  <si>
    <t>7 ELEVEN/MOBIL</t>
  </si>
  <si>
    <t>16201 NEW HAMPSHIRE AVE</t>
  </si>
  <si>
    <t>SILVER SPRING</t>
  </si>
  <si>
    <t>ANNAPOLIS WINE &amp; SPIRITS</t>
  </si>
  <si>
    <t>1307 FOREST DR</t>
  </si>
  <si>
    <t>ANNAPOLIS</t>
  </si>
  <si>
    <t>B.MORE TOBACCO OUTLET</t>
  </si>
  <si>
    <t>6413 WINDSOR MILL ROAD</t>
  </si>
  <si>
    <t>GWYNN OAK</t>
  </si>
  <si>
    <t>BACK CREEK CAFE &amp; BOAT SUPPLY</t>
  </si>
  <si>
    <t>7310 EDGEWOOD RD</t>
  </si>
  <si>
    <t>BP</t>
  </si>
  <si>
    <t>4101 PENNINGTON AVENUE</t>
  </si>
  <si>
    <t>SAKURA CAFE CARRY OUT III</t>
  </si>
  <si>
    <t>3400 PARK HEIGHTS AVENUE</t>
  </si>
  <si>
    <t>CIGALOTTO</t>
  </si>
  <si>
    <t>9912 LIBERTY ROAD</t>
  </si>
  <si>
    <t>POPS GROCERY &amp; DELI</t>
  </si>
  <si>
    <t>7459 E FURNACE BRANCH RD</t>
  </si>
  <si>
    <t>SHOP EXPRESS</t>
  </si>
  <si>
    <t>712 CHURCH ST</t>
  </si>
  <si>
    <t>BROOKLYN PARK</t>
  </si>
  <si>
    <t>ROYAL FARMS</t>
  </si>
  <si>
    <t>9043 LIBERTY ROAD</t>
  </si>
  <si>
    <t>LUCKY WORLD</t>
  </si>
  <si>
    <t>8521 A LIBERTY RD</t>
  </si>
  <si>
    <t>SODA POP SHOP</t>
  </si>
  <si>
    <t>4420 PENNINGTON AVENUE</t>
  </si>
  <si>
    <t>SUNOCO</t>
  </si>
  <si>
    <t>11701 REISTERSTOWN RD</t>
  </si>
  <si>
    <t>WOODMOOR SUPERMARKET</t>
  </si>
  <si>
    <t>10129 COLESVILLE ROAD</t>
  </si>
  <si>
    <t>WALGREENS</t>
  </si>
  <si>
    <t>11917 REISTERSTOWN RD</t>
  </si>
  <si>
    <t>GIANT 0167</t>
  </si>
  <si>
    <t>948 BAY RIDGE ROAD</t>
  </si>
  <si>
    <t>Cigarettes in a package</t>
  </si>
  <si>
    <t>Marlboro</t>
  </si>
  <si>
    <t>Warning Letter Issued</t>
  </si>
  <si>
    <t>Charges not yet available</t>
  </si>
  <si>
    <t>7-ELEVEN 23702</t>
  </si>
  <si>
    <t>9100 LIBERTY ROAD</t>
  </si>
  <si>
    <t>7-ELEVEN 34747</t>
  </si>
  <si>
    <t>2101 SANDYMOUNT ROAD</t>
  </si>
  <si>
    <t>FINKSBURG</t>
  </si>
  <si>
    <t>ENDS / E-liquid</t>
  </si>
  <si>
    <t>JUUL</t>
  </si>
  <si>
    <t>40 WEST SHELL</t>
  </si>
  <si>
    <t>700 NORTH ROLLING ROAD</t>
  </si>
  <si>
    <t>CATONSVILLE</t>
  </si>
  <si>
    <t>SUNOCO / APLUS</t>
  </si>
  <si>
    <t>9630 MYERSVILLE ROAD</t>
  </si>
  <si>
    <t>MYERSVILLE</t>
  </si>
  <si>
    <t>S&amp;B CONVENIENCE STORE</t>
  </si>
  <si>
    <t>3403 REISTERSTOWN ROAD</t>
  </si>
  <si>
    <t>5100 REISTERSTOWN ROAD</t>
  </si>
  <si>
    <t>2012 NORTH FOREST PARK AVENUE</t>
  </si>
  <si>
    <t>CARROLL MOTOR FUELS/CARROLL MART</t>
  </si>
  <si>
    <t>7059 BALTIMORE ANNAPOLIS BLVD</t>
  </si>
  <si>
    <t>COOLEY'S GROCERY</t>
  </si>
  <si>
    <t>2739 ASHLAND AVENUE</t>
  </si>
  <si>
    <t>CROWN</t>
  </si>
  <si>
    <t>7408 BALTIMORE ANNAPOLIS</t>
  </si>
  <si>
    <t>501 EAST 33RD STREET</t>
  </si>
  <si>
    <t>Other</t>
  </si>
  <si>
    <t>LUCKY'S DELI AND MARKET</t>
  </si>
  <si>
    <t>445 EAST FORT AVENUE</t>
  </si>
  <si>
    <t>blu</t>
  </si>
  <si>
    <t>TWIN GROCERY AND DELI</t>
  </si>
  <si>
    <t>801 NORTH GLOVER STREET</t>
  </si>
  <si>
    <t>10375 RED RUN BOULEVARD</t>
  </si>
  <si>
    <t>OWINGS MILLS</t>
  </si>
  <si>
    <t>2333 EASTERN BOULEVARD</t>
  </si>
  <si>
    <t>MIDDLE RIVER</t>
  </si>
  <si>
    <t>GULF</t>
  </si>
  <si>
    <t>2617 GWYNNS FALLS PARKWAY</t>
  </si>
  <si>
    <t>JIMMIE'S PADDOCK LIQUORS</t>
  </si>
  <si>
    <t>4740 CRAIN HIGHWAY</t>
  </si>
  <si>
    <t>WHITE PLAINS</t>
  </si>
  <si>
    <t>MARYLAND LIQUORS</t>
  </si>
  <si>
    <t>6025 LIBERTY ROAD</t>
  </si>
  <si>
    <t>MARATHON</t>
  </si>
  <si>
    <t>9802 LIBERTY RD</t>
  </si>
  <si>
    <t>WEST SIDE ONE STOP SUPER MART</t>
  </si>
  <si>
    <t>2000 WEST PRATT STREET</t>
  </si>
  <si>
    <t>STARLIGHT</t>
  </si>
  <si>
    <t>2201 WILKENS AVE</t>
  </si>
  <si>
    <t>TOBACCO STOP</t>
  </si>
  <si>
    <t>3351 CORRIDOR MARKET PLACE, SUITE 300</t>
  </si>
  <si>
    <t>LAUREL</t>
  </si>
  <si>
    <t>7-ELEVEN</t>
  </si>
  <si>
    <t>11406 D GEORGIA AVENUE</t>
  </si>
  <si>
    <t>BEMNET MARKET &amp; DELI/BEHMET GROCERY BEER &amp; WINE</t>
  </si>
  <si>
    <t>617 SLIGO AVE</t>
  </si>
  <si>
    <t>BP/BELTWAY CAR CARE</t>
  </si>
  <si>
    <t>9475 GEORGIA AVE</t>
  </si>
  <si>
    <t>INTERNACIONAL MERCADO LATINO</t>
  </si>
  <si>
    <t>2521 ENNALLS AVENUE</t>
  </si>
  <si>
    <t>WHEATON</t>
  </si>
  <si>
    <t>LOBBY SHOP</t>
  </si>
  <si>
    <t>8630 FENTON ST</t>
  </si>
  <si>
    <t>OCEAN WINE &amp; SPIRITS</t>
  </si>
  <si>
    <t>7703 BALTIMORE ANNAPOLIS</t>
  </si>
  <si>
    <t>SHOPPERS</t>
  </si>
  <si>
    <t>2201 RANDOLPH RD</t>
  </si>
  <si>
    <t>730 EAST COLLEGE PARKWAY</t>
  </si>
  <si>
    <t>MGM CASINO</t>
  </si>
  <si>
    <t>101 MGM NATIONAL AVE</t>
  </si>
  <si>
    <t>OXON HILL</t>
  </si>
  <si>
    <t>PILOT TRAVEL CENTER</t>
  </si>
  <si>
    <t>11633 GREENCASTLE PIKE</t>
  </si>
  <si>
    <t>HAGERSTOWN</t>
  </si>
  <si>
    <t>CITGO</t>
  </si>
  <si>
    <t>21625 LAYTONSVILLE ROAD</t>
  </si>
  <si>
    <t>GAITHERSBURG</t>
  </si>
  <si>
    <t>GULF / FRIENDLY FOOD STORE</t>
  </si>
  <si>
    <t>1383 MAIN STREET</t>
  </si>
  <si>
    <t>STEVENSVILLE</t>
  </si>
  <si>
    <t>SHOP 'N GO</t>
  </si>
  <si>
    <t>118 HILLSMERE DRIVE</t>
  </si>
  <si>
    <t>TOWN LIQUORS</t>
  </si>
  <si>
    <t>12439 CREAGERSTOWN ROAD</t>
  </si>
  <si>
    <t>THURMONT</t>
  </si>
  <si>
    <t>MOBIL</t>
  </si>
  <si>
    <t>890 ROCKVILLE PIKE</t>
  </si>
  <si>
    <t>ROCKVILLE</t>
  </si>
  <si>
    <t>STAR CONVENIENCE STORE</t>
  </si>
  <si>
    <t>3423 BRANCH AVENUE</t>
  </si>
  <si>
    <t>TEMPLE HILLS</t>
  </si>
  <si>
    <t>PARKVIEW DELI</t>
  </si>
  <si>
    <t>10440 LITTLE PATUXENT PARKWAY, SUITE G-5</t>
  </si>
  <si>
    <t>EXXON</t>
  </si>
  <si>
    <t>3000 COLEBROOK DRIVE</t>
  </si>
  <si>
    <t>SUITLAND</t>
  </si>
  <si>
    <t>FRIENDLY MART</t>
  </si>
  <si>
    <t>2308 IVERSON STREET</t>
  </si>
  <si>
    <t>SHELL</t>
  </si>
  <si>
    <t>3460 FORT MEADE ROAD</t>
  </si>
  <si>
    <t>925 FREDERICK ROAD</t>
  </si>
  <si>
    <t>3000 ABINGDON RD</t>
  </si>
  <si>
    <t>ALIFE DOLLAR FOOD MART</t>
  </si>
  <si>
    <t>3847 34TH STREET</t>
  </si>
  <si>
    <t>MOUNT RAINIER</t>
  </si>
  <si>
    <t>Cigar(s)</t>
  </si>
  <si>
    <t>Black &amp; Mild</t>
  </si>
  <si>
    <t>See Complaint</t>
  </si>
  <si>
    <t>Civil Money Penalty</t>
  </si>
  <si>
    <t>EXXON/TIGER MART</t>
  </si>
  <si>
    <t>2940 EMMORTON RD</t>
  </si>
  <si>
    <t>7506 EASTERN AVE</t>
  </si>
  <si>
    <t>NEW FOODWAYS</t>
  </si>
  <si>
    <t>1501 BROENING HWY</t>
  </si>
  <si>
    <t>LOBO</t>
  </si>
  <si>
    <t>1900 ALICEANNA ST</t>
  </si>
  <si>
    <t>TIN ROOF</t>
  </si>
  <si>
    <t>34 MARKET PL</t>
  </si>
  <si>
    <t>SAFEWAY</t>
  </si>
  <si>
    <t>2610 BOSTON ST</t>
  </si>
  <si>
    <t>7-ELEVEN 34280</t>
  </si>
  <si>
    <t>1465 KEY HIGHWAY</t>
  </si>
  <si>
    <t>2849 CHESAPEAKE BEACH ROAD</t>
  </si>
  <si>
    <t>DUNKIRK</t>
  </si>
  <si>
    <t>7-ELEVEN / XTRA FUELS</t>
  </si>
  <si>
    <t>3080 SOLOMONS ISLAND ROAD</t>
  </si>
  <si>
    <t>EDGEWATER</t>
  </si>
  <si>
    <t>BAY RIDGE WINE AND SPIRITS</t>
  </si>
  <si>
    <t>111 HILLSMERE DRIVE</t>
  </si>
  <si>
    <t>BEVERAGE BARN</t>
  </si>
  <si>
    <t>3000 EMMORTON ROAD</t>
  </si>
  <si>
    <t>BEER WINE LIQUOR</t>
  </si>
  <si>
    <t>3 E NORTH AVE</t>
  </si>
  <si>
    <t>3581 FT MEADE RD</t>
  </si>
  <si>
    <t>CARROLL'S / SUNOCO</t>
  </si>
  <si>
    <t>750 EAST 25TH STREET</t>
  </si>
  <si>
    <t>CITY MART</t>
  </si>
  <si>
    <t>3624 EDMONDSON AVE</t>
  </si>
  <si>
    <t>Newport</t>
  </si>
  <si>
    <t>DASH CONVENIENT MART</t>
  </si>
  <si>
    <t>5110 PARK HEIGHTS AVENUE</t>
  </si>
  <si>
    <t>DUNKIRK WINE AND SPIRITS</t>
  </si>
  <si>
    <t>10802 TOWN CENTER BLVD</t>
  </si>
  <si>
    <t>513 W MULBERRY ST</t>
  </si>
  <si>
    <t>FALCON FUEL</t>
  </si>
  <si>
    <t>9500 ALLENTOWN ROAD</t>
  </si>
  <si>
    <t>FORT WASHINGTON</t>
  </si>
  <si>
    <t>GIANT</t>
  </si>
  <si>
    <t>10790 TOWN CENTER BLVD</t>
  </si>
  <si>
    <t>LOCH RAVEN LIQUORS</t>
  </si>
  <si>
    <t>8623 LOCH RAVEN BOULEVARD</t>
  </si>
  <si>
    <t>TOWSON</t>
  </si>
  <si>
    <t>WESTWAY LIQUORS</t>
  </si>
  <si>
    <t>5312 EDMONDSON AVENUE</t>
  </si>
  <si>
    <t>WABASH LIQUORS</t>
  </si>
  <si>
    <t>3741 WABASH AVENUE</t>
  </si>
  <si>
    <t>1801 NORTH CHARLES STREET</t>
  </si>
  <si>
    <t>WAL-MART</t>
  </si>
  <si>
    <t>10600 TOWN CENTER BLVD</t>
  </si>
  <si>
    <t>MT. VERNON SUPERMARKET</t>
  </si>
  <si>
    <t>815 NORTH CHARLES STREET</t>
  </si>
  <si>
    <t>PLEASANT VAPES</t>
  </si>
  <si>
    <t>10394 SOUTHERN MARYLAND BLVD</t>
  </si>
  <si>
    <t>SUNDERLAND WINE &amp; SPIRITS/WINE &amp; SPIRITS</t>
  </si>
  <si>
    <t>44 DALRYMPLE RD</t>
  </si>
  <si>
    <t>SUNDERLAND</t>
  </si>
  <si>
    <t>3314 BRANCH AVE</t>
  </si>
  <si>
    <t>3508 PHILADELPHIA RD</t>
  </si>
  <si>
    <t>3901 PULASKI HWY</t>
  </si>
  <si>
    <t>721 HANOVER PIKE</t>
  </si>
  <si>
    <t>HAMPSTEAD</t>
  </si>
  <si>
    <t>LIQUOR &amp; WINE/BROAD STREET LIQUORS</t>
  </si>
  <si>
    <t>2436 BROAD AVE</t>
  </si>
  <si>
    <t>LUTHERVILLE TIMONIUM</t>
  </si>
  <si>
    <t>TOBACCO &amp; CIGARS</t>
  </si>
  <si>
    <t>11718 REISTERSTOWN RD</t>
  </si>
  <si>
    <t>CITGO/QUIK MART</t>
  </si>
  <si>
    <t>625 HANOVER PIKE</t>
  </si>
  <si>
    <t>EMMITSBURG LIQUORS</t>
  </si>
  <si>
    <t>101 SILO HILL RD</t>
  </si>
  <si>
    <t>EMMITSBURG</t>
  </si>
  <si>
    <t>11904 REISTERSTOWN RD</t>
  </si>
  <si>
    <t>ONE FLIGHT UP</t>
  </si>
  <si>
    <t>56 MAIN STREET</t>
  </si>
  <si>
    <t>10615 REISTERSTOWN RD</t>
  </si>
  <si>
    <t>WEIS MARKETS</t>
  </si>
  <si>
    <t>10 VILLAGE CENTER ROAD</t>
  </si>
  <si>
    <t>2421MONOCACY BLVD</t>
  </si>
  <si>
    <t>FREDERICK</t>
  </si>
  <si>
    <t>REISTERSTOWN WINE &amp; SPIRITS</t>
  </si>
  <si>
    <t>11933 REISTERSTOWN ROAD</t>
  </si>
  <si>
    <t>SHELL / SNACK SHOP</t>
  </si>
  <si>
    <t>11903 REISTERSTOWN ROAD</t>
  </si>
  <si>
    <t>7-ELEVEN 11683B</t>
  </si>
  <si>
    <t>6106 OXON HILL ROAD</t>
  </si>
  <si>
    <t>ROYAL FARMS 49</t>
  </si>
  <si>
    <t>6067 FALLS ROAD</t>
  </si>
  <si>
    <t>CAFE EXPRESS</t>
  </si>
  <si>
    <t>1301 PICCARD AVE</t>
  </si>
  <si>
    <t>FLETCHERS SERVICE CENTER</t>
  </si>
  <si>
    <t>18001 GEORGIA AVE</t>
  </si>
  <si>
    <t>OLNEY</t>
  </si>
  <si>
    <t>DELI</t>
  </si>
  <si>
    <t>2275 RESEARCH BLVD</t>
  </si>
  <si>
    <t>7919 TUCKERMAN LANE</t>
  </si>
  <si>
    <t>MODERN LIQUORS</t>
  </si>
  <si>
    <t>2358 IVERSON STREET</t>
  </si>
  <si>
    <t>5838 BELAIR ROAD</t>
  </si>
  <si>
    <t>4501 FALLS ROAD</t>
  </si>
  <si>
    <t>THE OLD VINE</t>
  </si>
  <si>
    <t>6054 FALLS ROAD</t>
  </si>
  <si>
    <t>5501 FALLS ROAD</t>
  </si>
  <si>
    <t>7-ELEVEN 11676B</t>
  </si>
  <si>
    <t>9705 BRANDYWINE ROAD</t>
  </si>
  <si>
    <t>CLINTON</t>
  </si>
  <si>
    <t>WEIS MARKETS 276</t>
  </si>
  <si>
    <t>15789 LIVINGSTON ROAD</t>
  </si>
  <si>
    <t>ACCOKEEK</t>
  </si>
  <si>
    <t>9820 PISCATAWAY ROAD</t>
  </si>
  <si>
    <t>BEER AND WINE</t>
  </si>
  <si>
    <t>10046 DARNESTOWN RD</t>
  </si>
  <si>
    <t>PADONIA BP</t>
  </si>
  <si>
    <t>2446 YORK RD</t>
  </si>
  <si>
    <t>TIMONIUM</t>
  </si>
  <si>
    <t>COVENTRY WAY EXXON</t>
  </si>
  <si>
    <t>6441 COVENTRY WAY</t>
  </si>
  <si>
    <t>TIMONIUM SHELL</t>
  </si>
  <si>
    <t>2161 YORK RD</t>
  </si>
  <si>
    <t>9651 WASHINGTON BOULEVARD NORTH</t>
  </si>
  <si>
    <t>ALL SAINTS LIQUORS</t>
  </si>
  <si>
    <t>9105 N ALL SAINTS RD</t>
  </si>
  <si>
    <t>LIQUORS/CHERRY'S LIQUORS</t>
  </si>
  <si>
    <t>11200 SCAGSVILLE RD</t>
  </si>
  <si>
    <t>DOLLAR GENERAL</t>
  </si>
  <si>
    <t>13270 POINT LOOKOUT ROAD</t>
  </si>
  <si>
    <t>RIDGE</t>
  </si>
  <si>
    <t>ISLAND LIQUORS</t>
  </si>
  <si>
    <t>10055 WASHINGTON BLVD N</t>
  </si>
  <si>
    <t>RITE AID 1859</t>
  </si>
  <si>
    <t>7501 RITCHIE HIGHWAY</t>
  </si>
  <si>
    <t>CHRISTOS DISCOUNT LIQUORS</t>
  </si>
  <si>
    <t>7175 BALTIMORE ANNAPOLIS BOULEVARD</t>
  </si>
  <si>
    <t>CITGO/FASTOP</t>
  </si>
  <si>
    <t>11790 H G TRUEMAN DR</t>
  </si>
  <si>
    <t>LUSBY</t>
  </si>
  <si>
    <t>EXXON / XPRESS MART FOOD STORES</t>
  </si>
  <si>
    <t>7760 BALTIMORE ANNAPOLIS BOULEVARD</t>
  </si>
  <si>
    <t>INDIA TANDOOR</t>
  </si>
  <si>
    <t>2900 HUNTINGDON AVENUE</t>
  </si>
  <si>
    <t>210 HG TRUEMAN ROAD</t>
  </si>
  <si>
    <t>13300 H G TRUMAN ROAD</t>
  </si>
  <si>
    <t>SOLOMONS</t>
  </si>
  <si>
    <t>2201 DEFENSE HIGHWAY</t>
  </si>
  <si>
    <t>CROFTON</t>
  </si>
  <si>
    <t>ANN'S GROCERY</t>
  </si>
  <si>
    <t>140 SOUTH ANN STREET</t>
  </si>
  <si>
    <t>EDDIE B'S DELI LIQUOR GROCERY</t>
  </si>
  <si>
    <t>1006 WILSON POINT RD</t>
  </si>
  <si>
    <t>DOLFIELD BEAUTY SUPPLY</t>
  </si>
  <si>
    <t>3529 DOLFIELD AVENUE</t>
  </si>
  <si>
    <t>BEER PUMP WINE AND SPIRITS/COMPASS EXPRESS</t>
  </si>
  <si>
    <t>3 COMPASS ROAD</t>
  </si>
  <si>
    <t>5423 SOUTHERN MARYLAND BOULEVARD</t>
  </si>
  <si>
    <t>LOTHIAN</t>
  </si>
  <si>
    <t>BP / SHOP</t>
  </si>
  <si>
    <t>2201 PULASKI HIGHWAY</t>
  </si>
  <si>
    <t>EDGEWOOD</t>
  </si>
  <si>
    <t>CAPTAIN CORK LIQUORS</t>
  </si>
  <si>
    <t>2843 EASTERN BLVD.</t>
  </si>
  <si>
    <t>SWEET CAROLINA LIQUORS</t>
  </si>
  <si>
    <t>309 S BROADWAY</t>
  </si>
  <si>
    <t>LOTHIAN SERVICE CENTER</t>
  </si>
  <si>
    <t>5891 SOUTHERN MARYLAND BLVD</t>
  </si>
  <si>
    <t>CHESTNUT RIDGE GAS &amp; LIQUOR / VALERO</t>
  </si>
  <si>
    <t>2534 CHESTNUT RIDGE ROAD</t>
  </si>
  <si>
    <t>GRANTSVILLE</t>
  </si>
  <si>
    <t>GLI SMOKER'S CHOICE</t>
  </si>
  <si>
    <t>4 ALLEGHENY AVENUE</t>
  </si>
  <si>
    <t>CIGARE BY TOBACCO ETC</t>
  </si>
  <si>
    <t>10300 LITTLE PATUXENT</t>
  </si>
  <si>
    <t>CITGO / FASTOP</t>
  </si>
  <si>
    <t>13888 H G TRUEMAN ROAD</t>
  </si>
  <si>
    <t>DRUG CITY PHARMACY</t>
  </si>
  <si>
    <t>2805 NORTH POINT RD</t>
  </si>
  <si>
    <t>DAVIDUS</t>
  </si>
  <si>
    <t>25 ALLEGHENY AVE</t>
  </si>
  <si>
    <t>2600 CAMBRIDGE BELTWAY</t>
  </si>
  <si>
    <t>CAMBRIDGE</t>
  </si>
  <si>
    <t>31 HEATHER LANE</t>
  </si>
  <si>
    <t>PERRYVILLE</t>
  </si>
  <si>
    <t>26 SOUTH YODER STREET</t>
  </si>
  <si>
    <t>11430 ROCKVILLE PIKE</t>
  </si>
  <si>
    <t>OLE FEDERAL HILL LIQUORS</t>
  </si>
  <si>
    <t>1232 LIGHT STREET</t>
  </si>
  <si>
    <t>GATEWAY RESTAURANT AND LOUNGE</t>
  </si>
  <si>
    <t>5455 BROOMES ISLAND RD</t>
  </si>
  <si>
    <t>PORT REPUBLIC</t>
  </si>
  <si>
    <t>7200 CRADLEROCK WAY</t>
  </si>
  <si>
    <t>THE GREAT GREEN GOAT SMOKE SHOP</t>
  </si>
  <si>
    <t>1507 WEST PATRICK STREET, SUITE 3</t>
  </si>
  <si>
    <t>OAK GROVE LIQUORS</t>
  </si>
  <si>
    <t>300 HOLLY DRIVE</t>
  </si>
  <si>
    <t>HANOVER LIQUOR</t>
  </si>
  <si>
    <t>1701 S HANOVER ST</t>
  </si>
  <si>
    <t>PUTTY HILLS LIQOURS</t>
  </si>
  <si>
    <t>7938 BELAIR ROAD</t>
  </si>
  <si>
    <t>HOOKAH-PLUS</t>
  </si>
  <si>
    <t>5451 BELAIR ROAD</t>
  </si>
  <si>
    <t>Game</t>
  </si>
  <si>
    <t>HOWARD'S PUB WINE AND SPIRITS</t>
  </si>
  <si>
    <t>7312 HOLABIRD AVENUE</t>
  </si>
  <si>
    <t>DUNDALK</t>
  </si>
  <si>
    <t>SNACKS 'N KENO</t>
  </si>
  <si>
    <t>6408 REISTERSTOWN ROAD</t>
  </si>
  <si>
    <t>SNOWDEN RIVER LIQUORS/LIQUORS</t>
  </si>
  <si>
    <t>9350 SNOWDEN RIVER PKWY</t>
  </si>
  <si>
    <t>3205 WASHINGTON BLVD</t>
  </si>
  <si>
    <t>OSWEGO MARKET</t>
  </si>
  <si>
    <t>2656 OSWEGO AVENUE</t>
  </si>
  <si>
    <t>SHELL/MARKET PLACE</t>
  </si>
  <si>
    <t>5651 WATERLOO ROAD</t>
  </si>
  <si>
    <t>ELLICOTT CITY</t>
  </si>
  <si>
    <t>MIMI'S STATION</t>
  </si>
  <si>
    <t>12020 ROUSBY HALL RD</t>
  </si>
  <si>
    <t>RAS AND NATTY</t>
  </si>
  <si>
    <t>402 YORK ROAD</t>
  </si>
  <si>
    <t>10000 BALTIMORE NATL</t>
  </si>
  <si>
    <t>SHEETZ</t>
  </si>
  <si>
    <t>429 VIRGINIA AVENUE</t>
  </si>
  <si>
    <t>CUMBERLAND</t>
  </si>
  <si>
    <t>101 MARLBORO RD</t>
  </si>
  <si>
    <t>VAPOR-TEK</t>
  </si>
  <si>
    <t>6325 WASHINGTON BLVD</t>
  </si>
  <si>
    <t>ELKRIDGE</t>
  </si>
  <si>
    <t>TRAVEL TRADERS 201</t>
  </si>
  <si>
    <t>300 LIGHT STREET</t>
  </si>
  <si>
    <t>7-ELEVEN 39243</t>
  </si>
  <si>
    <t>3436 WILKENS AVENUE</t>
  </si>
  <si>
    <t>980 BAY RIDGE ROAD</t>
  </si>
  <si>
    <t>GOOSE BAY MARINA &amp; CAMPGROUND</t>
  </si>
  <si>
    <t>9365 GOOSE BAY LN</t>
  </si>
  <si>
    <t>WELCOME</t>
  </si>
  <si>
    <t>GREENTREE LIQUORS/GREENTREE BEER &amp; WINE LIQUOR</t>
  </si>
  <si>
    <t>1400 W BALTIMORE ST</t>
  </si>
  <si>
    <t>WILLETT’S LIQUORS BEER</t>
  </si>
  <si>
    <t>10573 THEODORE GREEN BLVD</t>
  </si>
  <si>
    <t>YUNS GROCERY</t>
  </si>
  <si>
    <t>501 NORTH CALHOUN STREET</t>
  </si>
  <si>
    <t>LIQUOR</t>
  </si>
  <si>
    <t>3105 MARSHALL HALL RD</t>
  </si>
  <si>
    <t>BRYANS ROAD</t>
  </si>
  <si>
    <t>100 DRURY DR</t>
  </si>
  <si>
    <t>LA PLATA</t>
  </si>
  <si>
    <t>WAWA</t>
  </si>
  <si>
    <t>4210 CRAIN HWY</t>
  </si>
  <si>
    <t>17 CARROLL ISLAND RD</t>
  </si>
  <si>
    <t>SCOTT BROS WINE &amp; SPIRITS</t>
  </si>
  <si>
    <t>936 BAY RIDGE RD</t>
  </si>
  <si>
    <t>CARROLL MART / CARROLL MOTOR FUELS</t>
  </si>
  <si>
    <t>4501 ERDMAN AVENUE</t>
  </si>
  <si>
    <t>COLUMBIA CROSSING MOBIL</t>
  </si>
  <si>
    <t>6251 COLUMBIA CROSSING CIRCLE</t>
  </si>
  <si>
    <t>SHELL / EXPRESS MART</t>
  </si>
  <si>
    <t>7248 CRADLEROCK WAY</t>
  </si>
  <si>
    <t>EXPRESS MART / SHELL</t>
  </si>
  <si>
    <t>4755 DORSEY HALL DRIVE</t>
  </si>
  <si>
    <t>INTERNATIONAL FOOD MARKET</t>
  </si>
  <si>
    <t>8722 TOWN AND COUNTRY BOULEVARD</t>
  </si>
  <si>
    <t>ISLAND SPIRITS</t>
  </si>
  <si>
    <t>128 CARROLL ISLAND RD</t>
  </si>
  <si>
    <t>LIMETREE LIQUORS</t>
  </si>
  <si>
    <t>1720 EAST NORTHERN PARKWAY</t>
  </si>
  <si>
    <t>112 CARROLL ISLAND ROAD</t>
  </si>
  <si>
    <t>2232 BAY RIDGE AVENUE</t>
  </si>
  <si>
    <t>24 EXPRESS</t>
  </si>
  <si>
    <t>4451 WHEELER ROAD</t>
  </si>
  <si>
    <t>6700 BRENTWOOD AVENUE</t>
  </si>
  <si>
    <t>CHASE PLAZA LIQUOR</t>
  </si>
  <si>
    <t>12546 EASTERN AVE</t>
  </si>
  <si>
    <t>PATTERSON DELI AND GROCERY</t>
  </si>
  <si>
    <t>2300 EAST MONUMENT STREET</t>
  </si>
  <si>
    <t>GERESBECK'S FOOD MARKET</t>
  </si>
  <si>
    <t>2109 EASTERN BOULEVARD</t>
  </si>
  <si>
    <t>5601 AGER ROAD</t>
  </si>
  <si>
    <t>HYATTSVILLE</t>
  </si>
  <si>
    <t>7-ELEVEN 23698</t>
  </si>
  <si>
    <t>6401 REISTERSTOWN RD</t>
  </si>
  <si>
    <t>EAGLE</t>
  </si>
  <si>
    <t>2301 EAST NORTHERN PARKWAY</t>
  </si>
  <si>
    <t>ROYAL FOOD MARKET</t>
  </si>
  <si>
    <t>921 EAST PATAPSCO AVENUE</t>
  </si>
  <si>
    <t>SUNLITE LIQUORS</t>
  </si>
  <si>
    <t>919 EAST PATAPSCO AVENUE</t>
  </si>
  <si>
    <t>SAFEWAY 1513</t>
  </si>
  <si>
    <t>4401 HARFORD ROAD</t>
  </si>
  <si>
    <t>6232 BELAIR ROAD</t>
  </si>
  <si>
    <t>JK GAS AUTO SERVICE CENTER</t>
  </si>
  <si>
    <t>5315 ANNAPOLIS ROAD</t>
  </si>
  <si>
    <t>BLADENSBURG</t>
  </si>
  <si>
    <t>3312 REISTERSTOWN ROAD</t>
  </si>
  <si>
    <t>CARROLL MOTOR FUEL/CARROLL MART</t>
  </si>
  <si>
    <t>220 WISE AVE</t>
  </si>
  <si>
    <t>FIRE &amp; SMOKE CIGAR PARLOR</t>
  </si>
  <si>
    <t>6827 LOCH RAVEN BLVD</t>
  </si>
  <si>
    <t>CORNER MART</t>
  </si>
  <si>
    <t>4742 FREDERICK AVE</t>
  </si>
  <si>
    <t>TINA'S DELI LIQUOR</t>
  </si>
  <si>
    <t>4901 ANNAPOLIS ROAD</t>
  </si>
  <si>
    <t>HIGH'S</t>
  </si>
  <si>
    <t>BROENING HWY</t>
  </si>
  <si>
    <t>UPLAND LIQUORS</t>
  </si>
  <si>
    <t>4001 EDMONDSON AVE</t>
  </si>
  <si>
    <t>SHELDONS LIQUOR LOUNGE</t>
  </si>
  <si>
    <t>4325 BELAIR RD</t>
  </si>
  <si>
    <t>PLAZA LIQUORS</t>
  </si>
  <si>
    <t>4125 MOUNTAIN RD</t>
  </si>
  <si>
    <t>PASADENA</t>
  </si>
  <si>
    <t>1700 YAKONA RD</t>
  </si>
  <si>
    <t>RED TOP</t>
  </si>
  <si>
    <t>5301 KENILWORTH AVENUE</t>
  </si>
  <si>
    <t>RIVERDALE</t>
  </si>
  <si>
    <t>22711 THREE NOTCH RD</t>
  </si>
  <si>
    <t>CALIFORNIA</t>
  </si>
  <si>
    <t>ABC LIQUORS AND LOUNGE</t>
  </si>
  <si>
    <t>22741 THREE NOTCH ROAD</t>
  </si>
  <si>
    <t>APPLE GREENE WINE AND SPIRITS.</t>
  </si>
  <si>
    <t>10121 WARD RD</t>
  </si>
  <si>
    <t>MCAVOY'S SPORTS BAR AND GRILL</t>
  </si>
  <si>
    <t>2531 PUTTY HILL AVENUE</t>
  </si>
  <si>
    <t>PARKVILLE</t>
  </si>
  <si>
    <t>DUNDALK LIQUORS</t>
  </si>
  <si>
    <t>12 DUNDALK AVE</t>
  </si>
  <si>
    <t>HARRIS TEETER</t>
  </si>
  <si>
    <t>10125 WARD RD</t>
  </si>
  <si>
    <t>WISE LIQUORS</t>
  </si>
  <si>
    <t>307 WISE AVE</t>
  </si>
  <si>
    <t>1 STOP SMOKE SHOP</t>
  </si>
  <si>
    <t>2209 EAST MONUMENT STREET</t>
  </si>
  <si>
    <t>SAFEWAY GAS STATION 1129</t>
  </si>
  <si>
    <t>10276 SOUTHERN MARYLAND BOULEVARD</t>
  </si>
  <si>
    <t>10855 TOWN CENTER BOULEVARD</t>
  </si>
  <si>
    <t>MARLBORO VILLAGE EXXON</t>
  </si>
  <si>
    <t>5111 JOHN ROGERS BOULEVARD</t>
  </si>
  <si>
    <t>UPPER MARLBORO</t>
  </si>
  <si>
    <t>FASTOP / SHELL</t>
  </si>
  <si>
    <t>9880 SOUTHERN MARYLAND</t>
  </si>
  <si>
    <t>FOOD LION 1211</t>
  </si>
  <si>
    <t>1216 NANTICOKE RD</t>
  </si>
  <si>
    <t>SALISBURY</t>
  </si>
  <si>
    <t>ROYAL FARMS 127</t>
  </si>
  <si>
    <t>7900 ROYALITY WAY</t>
  </si>
  <si>
    <t>ROYAL FARMS 28</t>
  </si>
  <si>
    <t>424 6TH ST</t>
  </si>
  <si>
    <t>110 PULLMAN CROSSING RD</t>
  </si>
  <si>
    <t>GRASONVILLE</t>
  </si>
  <si>
    <t>BEST WINE AND SPIRITS</t>
  </si>
  <si>
    <t>2831 OCEAN GATEWAY</t>
  </si>
  <si>
    <t>1501 HAVENWOOD RD</t>
  </si>
  <si>
    <t>5320 YORK ROAD</t>
  </si>
  <si>
    <t>SUNOCO / BULLOCK'S DELI &amp; GRILL</t>
  </si>
  <si>
    <t>422 NORTH 6TH ST</t>
  </si>
  <si>
    <t>DENTON</t>
  </si>
  <si>
    <t>EXXON / CENTER CITY QUICK MART</t>
  </si>
  <si>
    <t>500 S SALISBURY BLVD</t>
  </si>
  <si>
    <t>CRESTLYN MARKET</t>
  </si>
  <si>
    <t>3838 CRESTLYN ROAD</t>
  </si>
  <si>
    <t>DAGMAR</t>
  </si>
  <si>
    <t>50 SUMMIT AVENUE</t>
  </si>
  <si>
    <t>EL EDEN RESTAURANT PUPUSERIA &amp; TAQUERIA</t>
  </si>
  <si>
    <t>1201 DUAL HIGHWAY 6</t>
  </si>
  <si>
    <t>7801 SANDY SPRING ROAD</t>
  </si>
  <si>
    <t>3384 FORT MEADE RD</t>
  </si>
  <si>
    <t>7204 YORK ROAD</t>
  </si>
  <si>
    <t>YE OLDE FARM SPIRIT SHOPPE</t>
  </si>
  <si>
    <t>2602 ANNAPOLIS RD</t>
  </si>
  <si>
    <t>SEVERN</t>
  </si>
  <si>
    <t>22550 JEFFERSON BLVD</t>
  </si>
  <si>
    <t>SMITHSBURG</t>
  </si>
  <si>
    <t>TELEGRAPH LIQUOR</t>
  </si>
  <si>
    <t>7741 TELEGRAPH RD</t>
  </si>
  <si>
    <t>LUCKIES</t>
  </si>
  <si>
    <t>8290 PORTSMOUTH RD</t>
  </si>
  <si>
    <t>427 W MULBERRY ST</t>
  </si>
  <si>
    <t>3441 FORT MEADE RD</t>
  </si>
  <si>
    <t>7501 DUNMAN WAY</t>
  </si>
  <si>
    <t>RITE AID PHARMACY</t>
  </si>
  <si>
    <t>903 E FORT AVE</t>
  </si>
  <si>
    <t>GARDEN AMERICAN EATERY</t>
  </si>
  <si>
    <t>1501 LIGHT STREET</t>
  </si>
  <si>
    <t>WOODEN KEG DISCOUNT BEER WINE LIQUOR</t>
  </si>
  <si>
    <t>20219 JEFFERSON BLVD</t>
  </si>
  <si>
    <t>BERNAL'S DELI &amp; GROCERY</t>
  </si>
  <si>
    <t>1131 WEST CROSS ST</t>
  </si>
  <si>
    <t>THE CORNER PUB FINE SPIRITS FOOD &amp; BEVERAGE</t>
  </si>
  <si>
    <t>158 SOUTH MULBERRY STREET</t>
  </si>
  <si>
    <t>THE BISTRO</t>
  </si>
  <si>
    <t>3451 SOLOMONS ISLAND RD</t>
  </si>
  <si>
    <t>BP/SHOP</t>
  </si>
  <si>
    <t>1300 E FAYETTE ST</t>
  </si>
  <si>
    <t>BROADWAY CONVENIENT</t>
  </si>
  <si>
    <t>225 SOUTH BROADWAY</t>
  </si>
  <si>
    <t>MUDDY CREEK LIQUORS</t>
  </si>
  <si>
    <t>500 MAYO ROAD</t>
  </si>
  <si>
    <t>CROSS STREET TOBACCO</t>
  </si>
  <si>
    <t>1103 LIGHT ST</t>
  </si>
  <si>
    <t>THE DAILY GRIND</t>
  </si>
  <si>
    <t>1720 THAMES STREET</t>
  </si>
  <si>
    <t>SMITTYS DISCOUNT LIQUORS/SELECT WINES</t>
  </si>
  <si>
    <t>1044 SOUTH CHARLES STREET</t>
  </si>
  <si>
    <t>11805 H G TRUEMAN RD</t>
  </si>
  <si>
    <t>301 LONDONTOWN ROAD</t>
  </si>
  <si>
    <t>1440 KEY HWY</t>
  </si>
  <si>
    <t>FISHPAWS MARKETPLACE</t>
  </si>
  <si>
    <t>954 RITCHIE HIGHWAY</t>
  </si>
  <si>
    <t>ARNOLD</t>
  </si>
  <si>
    <t>PATTERSON FOOD MARKET</t>
  </si>
  <si>
    <t>2245 EAST FAYETTE STREET</t>
  </si>
  <si>
    <t>PATUXENT WINE &amp; SPIRITS INC</t>
  </si>
  <si>
    <t>11728 ROUSBY HALL RD</t>
  </si>
  <si>
    <t>KEN MAR LIQUORS</t>
  </si>
  <si>
    <t>1525 SOLOMONS ISLAND RD</t>
  </si>
  <si>
    <t>PRINCE FREDERICK</t>
  </si>
  <si>
    <t>LUSBY LIQUORS</t>
  </si>
  <si>
    <t>11810 ROUSBY HALL RD</t>
  </si>
  <si>
    <t>MCKAYS</t>
  </si>
  <si>
    <t>37670 MOHAWK DRIVE</t>
  </si>
  <si>
    <t>CHARLOTTE HALL</t>
  </si>
  <si>
    <t>TAKI'S PIZZA</t>
  </si>
  <si>
    <t>527 S BROADWAY</t>
  </si>
  <si>
    <t>55 TRADITIONAL WAY</t>
  </si>
  <si>
    <t>3075 SOLOMONS ISLAND ROAD</t>
  </si>
  <si>
    <t>5511 SOUTHERN MARYLAND</t>
  </si>
  <si>
    <t>BEST 1 FOOD STORE</t>
  </si>
  <si>
    <t>6306 ADDISON ROAD</t>
  </si>
  <si>
    <t>CAPITAL HEIGHTS</t>
  </si>
  <si>
    <t>7-ELEVEN 11655</t>
  </si>
  <si>
    <t>8200 MARTIN LUTHER KING JUNIOR HIGHWAY</t>
  </si>
  <si>
    <t>GLENARDEN</t>
  </si>
  <si>
    <t>7206 SHERIFF RD</t>
  </si>
  <si>
    <t>LANDOVER</t>
  </si>
  <si>
    <t>3003 NORTH POINT RD</t>
  </si>
  <si>
    <t>7440 HOLABIRD AVE</t>
  </si>
  <si>
    <t>ARDWICK LIQUORS/ARDMORE CARRY OUT</t>
  </si>
  <si>
    <t>8307 ARDWICK ARDMORE RD</t>
  </si>
  <si>
    <t>NORTH POINT LIQUOR &amp; BAR</t>
  </si>
  <si>
    <t>1108 NORTH POINT RD</t>
  </si>
  <si>
    <t>BEAVER CREEK COUNTY CLUB</t>
  </si>
  <si>
    <t>9535 MAPLEVILLE ROAD</t>
  </si>
  <si>
    <t>6701 WALKER MILL ROAD</t>
  </si>
  <si>
    <t>CAPITOL HEIGHTS</t>
  </si>
  <si>
    <t>BRIGHTSEAT LIQUORS</t>
  </si>
  <si>
    <t>2600 BRIGHTSEAT RD</t>
  </si>
  <si>
    <t>BURKES LIQUOR</t>
  </si>
  <si>
    <t>7541 LANDOVER ROAD</t>
  </si>
  <si>
    <t>DISCOUNT CIGARETTES</t>
  </si>
  <si>
    <t>5742 SILVER HILL ROAD</t>
  </si>
  <si>
    <t>DISTRICT HEIGHTS</t>
  </si>
  <si>
    <t>SHELL/CORNER MART</t>
  </si>
  <si>
    <t>1521 MERRITT BLVD</t>
  </si>
  <si>
    <t>HIMES COUNTRY STORE</t>
  </si>
  <si>
    <t>1324 WEVERTON RD</t>
  </si>
  <si>
    <t>KNOXVILLE</t>
  </si>
  <si>
    <t>ROSEDALE DISCOUNT LIQUORS</t>
  </si>
  <si>
    <t>6403 KENWOOD AVE</t>
  </si>
  <si>
    <t>EXPRESS MART/SHELL.</t>
  </si>
  <si>
    <t>7514 PULASKI HWY</t>
  </si>
  <si>
    <t>ROSEDALE</t>
  </si>
  <si>
    <t>4015 NORTH POINT BLVD</t>
  </si>
  <si>
    <t>7950 PULASKI HWY</t>
  </si>
  <si>
    <t>GASCO / FOOD MART</t>
  </si>
  <si>
    <t>7045 ANNAPOLIS ROAD</t>
  </si>
  <si>
    <t>NIKI FOOD MART &amp; LOTTERY</t>
  </si>
  <si>
    <t>6301 KENWOOD AVE</t>
  </si>
  <si>
    <t>HILLSIDE LIQUORS/PACKAGE LIQUORS</t>
  </si>
  <si>
    <t>19119 KEEP TRYST RD</t>
  </si>
  <si>
    <t>KENWOOD LIQUORS</t>
  </si>
  <si>
    <t>6247 KENWOOD AVE</t>
  </si>
  <si>
    <t>NORTH POINT LIQUORS</t>
  </si>
  <si>
    <t>3838 N POINT BLVD</t>
  </si>
  <si>
    <t>3842 BURKITTSVILLE RD</t>
  </si>
  <si>
    <t>BRUNSWICK</t>
  </si>
  <si>
    <t>6321 KENWOOD AVE</t>
  </si>
  <si>
    <t>1727 CHESACO AVE</t>
  </si>
  <si>
    <t>7622 MARLBORO PIKE</t>
  </si>
  <si>
    <t>FORESTVILLE</t>
  </si>
  <si>
    <t>FOOD LION 1162</t>
  </si>
  <si>
    <t>2060 YELLOW SPRINGS ROAD</t>
  </si>
  <si>
    <t>7-ELEVEN 25816</t>
  </si>
  <si>
    <t>6001 HARFORD ROAD</t>
  </si>
  <si>
    <t>7-ELEVEN 32390</t>
  </si>
  <si>
    <t>3393 LAUREL FORT MEADE ROAD</t>
  </si>
  <si>
    <t>7501 LANDOVER RD</t>
  </si>
  <si>
    <t>13251 ATLANTIC AVENUE</t>
  </si>
  <si>
    <t>KENILWORTH AVENUE SHELL</t>
  </si>
  <si>
    <t>3250 KENILWORTH AVENUE</t>
  </si>
  <si>
    <t>QUALITY CARE PHARMACY</t>
  </si>
  <si>
    <t>1403B COLDSPRING LANE</t>
  </si>
  <si>
    <t>CARROLL MOTOR FUELS / CARROLL MART</t>
  </si>
  <si>
    <t>23418 RIDGE ROAD</t>
  </si>
  <si>
    <t>GERMANTOWN</t>
  </si>
  <si>
    <t>SHELL / CORNER MART</t>
  </si>
  <si>
    <t>935 YORK ROAD</t>
  </si>
  <si>
    <t>JEFFERSON CROWN / FOOD MART</t>
  </si>
  <si>
    <t>4014A MOUNTVILLE ROAD</t>
  </si>
  <si>
    <t>JEFFERSON</t>
  </si>
  <si>
    <t>FAMILY DOLLAR</t>
  </si>
  <si>
    <t>5636 THE ALAMEDA</t>
  </si>
  <si>
    <t>EXPRESS MART</t>
  </si>
  <si>
    <t>6324 SHERWOOD RD</t>
  </si>
  <si>
    <t>EXXON TIGER MART</t>
  </si>
  <si>
    <t>5656 THE ALAMEDA</t>
  </si>
  <si>
    <t>SHELL/KENTLAND VILLAGE SHELL/ FOOD MART</t>
  </si>
  <si>
    <t>7301 LANDOVER RD</t>
  </si>
  <si>
    <t>GIANT/GIANT PHARMACY</t>
  </si>
  <si>
    <t>LIVINGSTON RD</t>
  </si>
  <si>
    <t>VKS INC</t>
  </si>
  <si>
    <t>6532 LOCH HILL RD</t>
  </si>
  <si>
    <t>KEY PROVISIONS</t>
  </si>
  <si>
    <t>201 WATERFRONT ST</t>
  </si>
  <si>
    <t>LIVINGSTON WOODS LIQUORS</t>
  </si>
  <si>
    <t>7408 LIVINGSTON RD</t>
  </si>
  <si>
    <t>FOOD LION 2566</t>
  </si>
  <si>
    <t>12675 LAUREL BOWIE ROAD</t>
  </si>
  <si>
    <t>ROYAL FARMS STORE 48</t>
  </si>
  <si>
    <t>4045 WILKINS AVENUE</t>
  </si>
  <si>
    <t>5400 PULASKI HIGHWAY</t>
  </si>
  <si>
    <t>LINDY’S DELI - BEER - WINE - LIQUOR/LINDY’S</t>
  </si>
  <si>
    <t>5440 PULASKI HWY</t>
  </si>
  <si>
    <t>COLESVILLE BEER AND WINE</t>
  </si>
  <si>
    <t>13468 NEW HAMPSHIRE AVENUE</t>
  </si>
  <si>
    <t>CIPRIANO SQUARE LIQUORS</t>
  </si>
  <si>
    <t>8861 GREENBELT ROAD</t>
  </si>
  <si>
    <t>GREENBELT</t>
  </si>
  <si>
    <t>EAST COAST LIQUORS</t>
  </si>
  <si>
    <t>5279 W PULASKI HWY</t>
  </si>
  <si>
    <t>GALAXY LIQUOR CRAB HOUSE.</t>
  </si>
  <si>
    <t>7241 LANDOVER RD</t>
  </si>
  <si>
    <t>TIGER MART / EXXON</t>
  </si>
  <si>
    <t>1804 EDGEWOOD ROAD</t>
  </si>
  <si>
    <t>5415 PULASKI HWY</t>
  </si>
  <si>
    <t>FORTY LIQUORS</t>
  </si>
  <si>
    <t>1203 SOUTH PHILADELPHIA BOULEVARD</t>
  </si>
  <si>
    <t>ABERDEEN</t>
  </si>
  <si>
    <t>FREESTATE</t>
  </si>
  <si>
    <t>11295 VEIRS MILL ROAD</t>
  </si>
  <si>
    <t>STOP &amp; GO</t>
  </si>
  <si>
    <t>1 E CECIL AVE</t>
  </si>
  <si>
    <t>NORTHEAST</t>
  </si>
  <si>
    <t>PERRYVILLE LIQUORS</t>
  </si>
  <si>
    <t>1486 PERRYVILLE RD</t>
  </si>
  <si>
    <t>WALGREENS PHARMACY</t>
  </si>
  <si>
    <t>2556 PULASKI HIGHWAY</t>
  </si>
  <si>
    <t>NORTH EAST</t>
  </si>
  <si>
    <t>5550 GREENBELT ROAD</t>
  </si>
  <si>
    <t>COLLEGE PARK</t>
  </si>
  <si>
    <t>THE STORE</t>
  </si>
  <si>
    <t>3811 HAMILTON STREET</t>
  </si>
  <si>
    <t>6360 NEW HAMPSHIRE AVENUE</t>
  </si>
  <si>
    <t>TAKOMA PARK</t>
  </si>
  <si>
    <t>5319 PULASKI HIGHWAY</t>
  </si>
  <si>
    <t>2 &amp; 4 LIQUORS</t>
  </si>
  <si>
    <t>6200 SOLOMONS ISLAND RD</t>
  </si>
  <si>
    <t>HUNTINGTOWN</t>
  </si>
  <si>
    <t>ADHAM GROCERY LLC</t>
  </si>
  <si>
    <t>5356 REISTERSTOWN RD</t>
  </si>
  <si>
    <t>INTERNATIONAL BEVERAGE</t>
  </si>
  <si>
    <t>21367 GREAT MILLS ROAD</t>
  </si>
  <si>
    <t>LEXINGTON PARK</t>
  </si>
  <si>
    <t>FAMILY DOLLAR STORES OF MARYLAND LLC</t>
  </si>
  <si>
    <t>5431 REISTERSTOWN RD</t>
  </si>
  <si>
    <t>FESTIVAL SPIRITS AND WINE</t>
  </si>
  <si>
    <t>5 BEL AIR SOUTH PARKWAY</t>
  </si>
  <si>
    <t>BEL AIR</t>
  </si>
  <si>
    <t>USA FUEL</t>
  </si>
  <si>
    <t>2304 CRAIN HIGHWAY</t>
  </si>
  <si>
    <t>WALDORF</t>
  </si>
  <si>
    <t>G &amp; A INC</t>
  </si>
  <si>
    <t>5204 REISTERSTOWN RD</t>
  </si>
  <si>
    <t>PERRYMAN GROCERY</t>
  </si>
  <si>
    <t>1551 PERRYMAN ROAD</t>
  </si>
  <si>
    <t>M &amp; M LIQUORS AND LOUNGE</t>
  </si>
  <si>
    <t>5144 PARK HEIGHTS AVE</t>
  </si>
  <si>
    <t>SUKHMAN LLC</t>
  </si>
  <si>
    <t>5510 PARK HEIGHTS AVE</t>
  </si>
  <si>
    <t>1855 PULASKI HIGHWAY</t>
  </si>
  <si>
    <t>SUNOCO/7 ELEVEN/LUKE'S LIQUORS</t>
  </si>
  <si>
    <t>435 NORTH 3RD ST</t>
  </si>
  <si>
    <t>OAKLAND</t>
  </si>
  <si>
    <t>RITE AID DISCOUNT PHARMACY</t>
  </si>
  <si>
    <t>3237 CHESTNUT RIDGE RD</t>
  </si>
  <si>
    <t>QUICK MART OF ANNAPOLIS</t>
  </si>
  <si>
    <t>900 WEST ST</t>
  </si>
  <si>
    <t>AUTO INTERNATIONAL/OCEANIC</t>
  </si>
  <si>
    <t>1207 WEST STREET</t>
  </si>
  <si>
    <t>EXXON/AUTO CARE SERVICE CENTER</t>
  </si>
  <si>
    <t>12600 TWINBROOK PKWY</t>
  </si>
  <si>
    <t>CAPITAL LIQUORS BEER WINE SPIRITS/ LIQUORS</t>
  </si>
  <si>
    <t>5950 MARTIN LUTHER KING JR HWY</t>
  </si>
  <si>
    <t>SEAT PLEASANT</t>
  </si>
  <si>
    <t>TALBERTS ICE AND BEVERAGE SERVICE</t>
  </si>
  <si>
    <t>5234 RIVER ROAD</t>
  </si>
  <si>
    <t>BETHESDA</t>
  </si>
  <si>
    <t>SAM’S CAFE &amp; MARKET/ SAM’S HOOKAH</t>
  </si>
  <si>
    <t>844 ROCKVILLE PIKE</t>
  </si>
  <si>
    <t>CAPITAL LIQUOR</t>
  </si>
  <si>
    <t>249 WEST ST</t>
  </si>
  <si>
    <t>CIGARE BY TOBACCO ETC.</t>
  </si>
  <si>
    <t>825 DULANEY VALLEY RD</t>
  </si>
  <si>
    <t>CUT RATE LIQUORS</t>
  </si>
  <si>
    <t>4051 NORTH POINT BLVD</t>
  </si>
  <si>
    <t>MODERN DISCOUNT LIQUORS</t>
  </si>
  <si>
    <t>6916 HOLABIRD AVE</t>
  </si>
  <si>
    <t>EXXON/ EXXON SHOP/ GUDE DRIVE EXXON</t>
  </si>
  <si>
    <t>1215 E GUDE DR</t>
  </si>
  <si>
    <t>DULANEY WINES &amp; SPIRITS</t>
  </si>
  <si>
    <t>824 DULANEY VALLEY RD</t>
  </si>
  <si>
    <t>SHOP 'N SAVE/EXPRESS</t>
  </si>
  <si>
    <t>406 WEBER RD</t>
  </si>
  <si>
    <t>16705 CRABBS BRANCH WAY</t>
  </si>
  <si>
    <t>QUIET WATERS EXXON/EXXON/EXXON SHOP</t>
  </si>
  <si>
    <t>1000 FOREST DR</t>
  </si>
  <si>
    <t>VALERO / FOOD MART</t>
  </si>
  <si>
    <t>5601 MARTIN LUTHER KING JR HIGHWAY</t>
  </si>
  <si>
    <t>2323 FOREST DR</t>
  </si>
  <si>
    <t>GRAYMAR LIQUORS</t>
  </si>
  <si>
    <t>7624 GERMAN HILL RD</t>
  </si>
  <si>
    <t>GRN HOUSE SMOKE SHOPS LLC</t>
  </si>
  <si>
    <t>907 YORK RD</t>
  </si>
  <si>
    <t>HILLTOP WINE AND SPIRITS</t>
  </si>
  <si>
    <t>6856 RACE TRACK ROAD</t>
  </si>
  <si>
    <t>BOWIE</t>
  </si>
  <si>
    <t>HOOVER'S LIQUORS</t>
  </si>
  <si>
    <t>7831 WISE AVENUE</t>
  </si>
  <si>
    <t>KENILWORTH WINE &amp; SPIRITS LLC</t>
  </si>
  <si>
    <t>800 KENILWORTH DR</t>
  </si>
  <si>
    <t>PLEASANT LIQUORS</t>
  </si>
  <si>
    <t>5704 MARTIN LUTHER KING</t>
  </si>
  <si>
    <t>LOGAN LIQUORS</t>
  </si>
  <si>
    <t>3441 DUNDALK AVE</t>
  </si>
  <si>
    <t>407 GEORGE CLAUSS BLVD</t>
  </si>
  <si>
    <t>QUICK MART</t>
  </si>
  <si>
    <t>6920 GERMAN HILL ROAD</t>
  </si>
  <si>
    <t>REUBEN RESTAURANT</t>
  </si>
  <si>
    <t>247 WEST STREET</t>
  </si>
  <si>
    <t>2635 HOUSLEY RD</t>
  </si>
  <si>
    <t>100 UNIVERSITY BOULEVARD WEST</t>
  </si>
  <si>
    <t>7858 QUARTERFIELD RD</t>
  </si>
  <si>
    <t>TOWSON VAPORIUM</t>
  </si>
  <si>
    <t>903 YORK RD</t>
  </si>
  <si>
    <t>7-ELEVEN 11574A 2543</t>
  </si>
  <si>
    <t>9111 ANNAPOLIS ROAD</t>
  </si>
  <si>
    <t>LANHAM</t>
  </si>
  <si>
    <t>LIQUORS/450 DRIVE THRU BEER WINE &amp; LIQUORS</t>
  </si>
  <si>
    <t>7904 ANNAPOLIS RD</t>
  </si>
  <si>
    <t>10175 FOX RUN DRIVE</t>
  </si>
  <si>
    <t>SOUTHERN AVENUE LIQUOR</t>
  </si>
  <si>
    <t>4259 SOUTHERN AVENUE</t>
  </si>
  <si>
    <t>BELISIMO'S</t>
  </si>
  <si>
    <t>2900 BALTIMORE BOULEVARD</t>
  </si>
  <si>
    <t>CARROLL MART/CARROLL MOTOR FUELS</t>
  </si>
  <si>
    <t>1400 LIBERTY RD</t>
  </si>
  <si>
    <t>SYKESVILLE</t>
  </si>
  <si>
    <t>6154 OLD CENTRAL AVENUE</t>
  </si>
  <si>
    <t>2129 BALTIMORE BOULEVARD</t>
  </si>
  <si>
    <t>EXXON/ TIGER MART/ SNACKS</t>
  </si>
  <si>
    <t>3031 BALTIMORE BLVD</t>
  </si>
  <si>
    <t>SHELL/FOOD MART</t>
  </si>
  <si>
    <t>13990 GEORGIA AVE</t>
  </si>
  <si>
    <t>GRAULS WINE &amp; SPIRITS</t>
  </si>
  <si>
    <t>7703 BELLONA AVE</t>
  </si>
  <si>
    <t>INTERNATIONAL MARKET</t>
  </si>
  <si>
    <t>12335 GEORGIA AVE</t>
  </si>
  <si>
    <t>OAKCREST LOWEST PRICE</t>
  </si>
  <si>
    <t>5258 MARLBORO PIKE</t>
  </si>
  <si>
    <t>SALERNO'S</t>
  </si>
  <si>
    <t>1043 LIBERTY RD</t>
  </si>
  <si>
    <t>1260 LIBERTY ROAD</t>
  </si>
  <si>
    <t>ELDERSBURG</t>
  </si>
  <si>
    <t>W EXPRESS</t>
  </si>
  <si>
    <t>9400 LANHAM SEVERN ROAD 6</t>
  </si>
  <si>
    <t>7703 ANNAPOLIS ROAD</t>
  </si>
  <si>
    <t>8555 MARTIN LUTHER KING JR. HIGHWAY</t>
  </si>
  <si>
    <t>TAI YA</t>
  </si>
  <si>
    <t>1007 GREENMOUNT AVENUE</t>
  </si>
  <si>
    <t>PICK N GO 1 / CITGO</t>
  </si>
  <si>
    <t>625 NORTH CENTRE STREET</t>
  </si>
  <si>
    <t>7931 BALTIMORE ANNAPOLIS BOULEVARD</t>
  </si>
  <si>
    <t>JOHN LIQUORS &amp; GENERAL STORE</t>
  </si>
  <si>
    <t>812 DUVALL HWY</t>
  </si>
  <si>
    <t>QUEST</t>
  </si>
  <si>
    <t>8082 RITCHIE HIGHWAY</t>
  </si>
  <si>
    <t>3RD BASE WINE &amp; SPIRITS</t>
  </si>
  <si>
    <t>2029 SOUTH FOUNTAIN</t>
  </si>
  <si>
    <t>U 5 FOODS</t>
  </si>
  <si>
    <t>8117 OCEAN GTWY</t>
  </si>
  <si>
    <t>EASTON</t>
  </si>
  <si>
    <t>410 N WASHINGTON ST</t>
  </si>
  <si>
    <t>ROYAL FARMS STORE 77</t>
  </si>
  <si>
    <t>2603 PHILADELPHIA ROAD</t>
  </si>
  <si>
    <t>CROWN/EXPRESS MART</t>
  </si>
  <si>
    <t>301 N WASHINGTON ST</t>
  </si>
  <si>
    <t>12311 NAVES CROSS ROAD NORTHEAST</t>
  </si>
  <si>
    <t>EZ QUICK FOOD MARKET</t>
  </si>
  <si>
    <t>2105 CALVARY RD</t>
  </si>
  <si>
    <t>7655 OCEAN GATEWAY</t>
  </si>
  <si>
    <t>MIDDLE RIVER INN</t>
  </si>
  <si>
    <t>2230 OLD EASTERN AVENUE</t>
  </si>
  <si>
    <t>KORNER XPRESS / SHELL</t>
  </si>
  <si>
    <t>7756 LEONARDTOWN ROAD</t>
  </si>
  <si>
    <t>HUGHESVILLE</t>
  </si>
  <si>
    <t>LIBERTY</t>
  </si>
  <si>
    <t>18267 FLOWER HILL WAY</t>
  </si>
  <si>
    <t>225 BRIERHILL DR</t>
  </si>
  <si>
    <t>WINE AND SPIRITS</t>
  </si>
  <si>
    <t>6500 FREDERICK ROAD</t>
  </si>
  <si>
    <t>SURPLUS TOOLS</t>
  </si>
  <si>
    <t>13855 EAGLETON PLACE</t>
  </si>
  <si>
    <t>MECHANICSVILLE</t>
  </si>
  <si>
    <t>ACME</t>
  </si>
  <si>
    <t>210 MARLBORO AVENUE</t>
  </si>
  <si>
    <t>101 MARLBORO AVE</t>
  </si>
  <si>
    <t>PRESTON SUPER SODA CENTER</t>
  </si>
  <si>
    <t>101 MAPLE AVENUE</t>
  </si>
  <si>
    <t>PRESTON</t>
  </si>
  <si>
    <t>EAST END LIQUORS</t>
  </si>
  <si>
    <t>2 N EAST AVE</t>
  </si>
  <si>
    <t>EVEREST MART</t>
  </si>
  <si>
    <t>201 N LIBERTY ST</t>
  </si>
  <si>
    <t>CENTREVILLE</t>
  </si>
  <si>
    <t>100 DOMINION RD</t>
  </si>
  <si>
    <t>CHESTER</t>
  </si>
  <si>
    <t>EXXON/ TIGER MART/ RIVERSIDE EXXON</t>
  </si>
  <si>
    <t>1991 MONOCACY BLVD</t>
  </si>
  <si>
    <t>32303 QUEEN ANNE HWY</t>
  </si>
  <si>
    <t>QUEEN ANNE</t>
  </si>
  <si>
    <t>ROYAL FARMS/FRESH KITCHEN</t>
  </si>
  <si>
    <t>9180 FINGERBOARD ROAD</t>
  </si>
  <si>
    <t>FOOD LION</t>
  </si>
  <si>
    <t>2466 CENTREVILLE RD</t>
  </si>
  <si>
    <t>300 THOMPSON CREEK MALL</t>
  </si>
  <si>
    <t>219 MARLBORO AVE</t>
  </si>
  <si>
    <t>SHELL/SUBWAY</t>
  </si>
  <si>
    <t>32227 QUEEN ANNE HWY</t>
  </si>
  <si>
    <t>2440 CENTREVILLE RD</t>
  </si>
  <si>
    <t>HIGH'S 97/HIGHT'S DAIRY STORE</t>
  </si>
  <si>
    <t>887 WASHINGTON AVE</t>
  </si>
  <si>
    <t>CHESTERTOWN</t>
  </si>
  <si>
    <t>13 WASHINGTON SQ</t>
  </si>
  <si>
    <t>106 PHILOSOPHERS TER</t>
  </si>
  <si>
    <t>HILLSIDE QUICK MART/HILLSIDE QUICK SERVE</t>
  </si>
  <si>
    <t>2630 CENTREVILLE RD</t>
  </si>
  <si>
    <t>711 WASHINGTON AVE</t>
  </si>
  <si>
    <t>DON TONIO'S LIQUORS BEER WINE</t>
  </si>
  <si>
    <t>6520 CHURCH HILL ROAD</t>
  </si>
  <si>
    <t>8749 PINEY ORCHARD PARKWAY</t>
  </si>
  <si>
    <t>ODENTON</t>
  </si>
  <si>
    <t>DUCK NECK CAMPGROUND</t>
  </si>
  <si>
    <t>500 DOUBLE CREEK POINT ROAD</t>
  </si>
  <si>
    <t>JJ'S DELI &amp; LIQUOR</t>
  </si>
  <si>
    <t>511 WASHINGTON AVENUE</t>
  </si>
  <si>
    <t>PIP'S DISCOUNT LIQUORS</t>
  </si>
  <si>
    <t>1 WASHINGTON SQUARE</t>
  </si>
  <si>
    <t>701 WASHINGTON AVE</t>
  </si>
  <si>
    <t>Y AND J CARRYOUT</t>
  </si>
  <si>
    <t>600 CHERRY HILL ROAD</t>
  </si>
  <si>
    <t>BROOKLYN</t>
  </si>
  <si>
    <t>CRISTAL FOOD MARKET</t>
  </si>
  <si>
    <t>2938 WESTWOOD AVENUE</t>
  </si>
  <si>
    <t>KIM DELI AND GROCERY</t>
  </si>
  <si>
    <t>157 NORTH KENWOOD AVENUE</t>
  </si>
  <si>
    <t>JUSGO'S DELI AND GROCERIES</t>
  </si>
  <si>
    <t>1837 CLIFTON AVENUE</t>
  </si>
  <si>
    <t>WALBROOK MARKET AND DELI</t>
  </si>
  <si>
    <t>2000 WALBROOK AVENUE</t>
  </si>
  <si>
    <t>FOREST PARK MARKET</t>
  </si>
  <si>
    <t>4101 NORFOLK AVENUE</t>
  </si>
  <si>
    <t>3300 WEST BALTIMORE STREET</t>
  </si>
  <si>
    <t>DOLLAR GENERAL 17525</t>
  </si>
  <si>
    <t>6712 LIVINGSTON ROAD</t>
  </si>
  <si>
    <t>DISCOUNT MART 24/7</t>
  </si>
  <si>
    <t>5519 LIVINGSTON ROAD</t>
  </si>
  <si>
    <t>GIANT STORE 341</t>
  </si>
  <si>
    <t>20 AUDREY LANE</t>
  </si>
  <si>
    <t>1595 WEST NURSERY ROAD</t>
  </si>
  <si>
    <t>LINTHICUM HEIGHTS</t>
  </si>
  <si>
    <t>HIGHS 89</t>
  </si>
  <si>
    <t>13605 TRIADELPHIA RD</t>
  </si>
  <si>
    <t>GLENELG</t>
  </si>
  <si>
    <t>AC HOTEL NATIONAL HARBOR</t>
  </si>
  <si>
    <t>156 WATERFRONT STREET</t>
  </si>
  <si>
    <t>RITE AID PHARMACY/GNC LIVE WELL</t>
  </si>
  <si>
    <t>92 SOUDER RD</t>
  </si>
  <si>
    <t>RITE AID</t>
  </si>
  <si>
    <t>9150-10 BALTIMORE NATIONAL PIKE</t>
  </si>
  <si>
    <t>BATTLEVIEW MARKET DELI</t>
  </si>
  <si>
    <t>5331 SHARPSBURG PIKE</t>
  </si>
  <si>
    <t>SHARPSBURG</t>
  </si>
  <si>
    <t>TRI-STATE LIQUORS LOTTERY BEER &amp; WINE</t>
  </si>
  <si>
    <t>96 SOUDER RD</t>
  </si>
  <si>
    <t>EAGLE MART / NEW YORK FRIED CHICKEN</t>
  </si>
  <si>
    <t>3101 PULASKI HIGHWAY</t>
  </si>
  <si>
    <t>DAVIDUS CIGARS</t>
  </si>
  <si>
    <t>10810 REISTERSTOWN RD</t>
  </si>
  <si>
    <t>MGM AND COMPANY</t>
  </si>
  <si>
    <t>101 MGM NATIONAL AVENUE</t>
  </si>
  <si>
    <t>ESSENTIALS</t>
  </si>
  <si>
    <t>LAKSON MART/EXXON</t>
  </si>
  <si>
    <t>500 PROGRESS DRIVE</t>
  </si>
  <si>
    <t>LINTHICUM</t>
  </si>
  <si>
    <t>12405 CLARKSVILLE PIKE</t>
  </si>
  <si>
    <t>CLARKSVILLE</t>
  </si>
  <si>
    <t>EXXON/TIGER MART/PINE ORCHARD MART</t>
  </si>
  <si>
    <t>10193 BALTIMORE NATIONAL PIKE</t>
  </si>
  <si>
    <t>6816 REISTERSTOWN ROAD</t>
  </si>
  <si>
    <t>3901 TEN OAKS RD</t>
  </si>
  <si>
    <t>SUNOCO/ FOOD MART</t>
  </si>
  <si>
    <t>398 BALTIMORE BOULEVARD</t>
  </si>
  <si>
    <t>WESTMINSTER</t>
  </si>
  <si>
    <t>LIBERTY FOOD SHOP</t>
  </si>
  <si>
    <t>23 CARROLL PLZ</t>
  </si>
  <si>
    <t>12170 CLARKSVILLE PIKE</t>
  </si>
  <si>
    <t>9200 BALTIMORE NATIONAL</t>
  </si>
  <si>
    <t>NORTH RIDGE LIQUORS</t>
  </si>
  <si>
    <t>3301 NORTH RIDGE ROAD</t>
  </si>
  <si>
    <t>PINE ORCHARD LIQUOR</t>
  </si>
  <si>
    <t>10281 BALTIMORE NATIONAL PIKE</t>
  </si>
  <si>
    <t>OLD TYME LIQUORS</t>
  </si>
  <si>
    <t>13589 TRIADELPHIA RD</t>
  </si>
  <si>
    <t>NORMANDY WINE &amp; SPIRITS</t>
  </si>
  <si>
    <t>8492 BALTIMORE NATIONAL PIKE</t>
  </si>
  <si>
    <t>ODENTON SHELL</t>
  </si>
  <si>
    <t>1144 ANNAPOLIS ROAD</t>
  </si>
  <si>
    <t>SPIRIT SHOP</t>
  </si>
  <si>
    <t>9338 BALTIMORE NATIONAL PIKE</t>
  </si>
  <si>
    <t>7028 LIBERTY RD</t>
  </si>
  <si>
    <t>SHEETZ 210</t>
  </si>
  <si>
    <t>8408 WOODSBORO PIKE</t>
  </si>
  <si>
    <t>WALKERSVILLE</t>
  </si>
  <si>
    <t>4339 EBENEZER RD</t>
  </si>
  <si>
    <t>K2 BEVERAGE</t>
  </si>
  <si>
    <t>501 BAYLY RD</t>
  </si>
  <si>
    <t>500 EAST 33RD STREET</t>
  </si>
  <si>
    <t>SHELL/SERVICE CENTER.</t>
  </si>
  <si>
    <t>9715 BELAIR RD</t>
  </si>
  <si>
    <t>PERRY HALL</t>
  </si>
  <si>
    <t>LIBERTY/CIRCLE K</t>
  </si>
  <si>
    <t>100 SANDSTONE DR</t>
  </si>
  <si>
    <t>J &amp; R COUNTRY STORE</t>
  </si>
  <si>
    <t>5831 NOBLE ROAD</t>
  </si>
  <si>
    <t>FEDERALSBURG</t>
  </si>
  <si>
    <t>DENTON LIQUORS</t>
  </si>
  <si>
    <t>38 DENTON PLAZA RD</t>
  </si>
  <si>
    <t>22945 JEFFERSON BLVD</t>
  </si>
  <si>
    <t>SAFEWAY  FOOD &amp; DRUG</t>
  </si>
  <si>
    <t>9645 BELAIR RD</t>
  </si>
  <si>
    <t>324 SUNBURST HWY</t>
  </si>
  <si>
    <t>8859 HARMONY RD</t>
  </si>
  <si>
    <t>2701 OCEAN GATEWAY</t>
  </si>
  <si>
    <t>502 MARKET STREET</t>
  </si>
  <si>
    <t>6 WASHINGTON ST</t>
  </si>
  <si>
    <t>840 SOUTH 5TH STREET</t>
  </si>
  <si>
    <t>QUICK MART/KWIK FOOD MART</t>
  </si>
  <si>
    <t>6656 BELAIR RD</t>
  </si>
  <si>
    <t>8635 WALTHER BLVD</t>
  </si>
  <si>
    <t>7920 BELAIR RD</t>
  </si>
  <si>
    <t>SMITHSBURG MARKET</t>
  </si>
  <si>
    <t>48 S. MAIN STREET</t>
  </si>
  <si>
    <t>2775 DORCHESTER SQUARE</t>
  </si>
  <si>
    <t>SWAN SONG SPIRITS</t>
  </si>
  <si>
    <t>9639 BELAIR RD</t>
  </si>
  <si>
    <t>4369 EBENEZER RD</t>
  </si>
  <si>
    <t>9621 BELAIR RD</t>
  </si>
  <si>
    <t>2027 WEST ST</t>
  </si>
  <si>
    <t>C-MART</t>
  </si>
  <si>
    <t>173 JENNIFER ROAD</t>
  </si>
  <si>
    <t>DR DELI AND GROCERY</t>
  </si>
  <si>
    <t>2808 JEFFERSON STREET</t>
  </si>
  <si>
    <t>EASTPORT LIQUORS</t>
  </si>
  <si>
    <t>1007 BAY RIDGE AVE</t>
  </si>
  <si>
    <t>TOBACCO ETC.</t>
  </si>
  <si>
    <t>7900 RITCHIE HIGHWAY, UNIT A223</t>
  </si>
  <si>
    <t>EXPRESS FOOD STORE</t>
  </si>
  <si>
    <t>900 N SALISBURY BLVD</t>
  </si>
  <si>
    <t>501 WEST SALISBURY PKWY</t>
  </si>
  <si>
    <t>901 SNOWHILL RD</t>
  </si>
  <si>
    <t>8198 VETERANS HIGHWAY</t>
  </si>
  <si>
    <t>MILLERSVILLE</t>
  </si>
  <si>
    <t>232 TILGHMAN RD</t>
  </si>
  <si>
    <t>SPANICK GROCERY</t>
  </si>
  <si>
    <t>246 NORTH ROSE STREET</t>
  </si>
  <si>
    <t>SHELL/LAUREL PARK SHELL/SNACK SHOP</t>
  </si>
  <si>
    <t>825 GORMAN AVE</t>
  </si>
  <si>
    <t>LIBERTY QUIKMART</t>
  </si>
  <si>
    <t>2042 WEST STREET</t>
  </si>
  <si>
    <t>409 N FRUITLAND BLVD</t>
  </si>
  <si>
    <t>335 6TH ST</t>
  </si>
  <si>
    <t>WEIS</t>
  </si>
  <si>
    <t>9270 ALL SAINTS RD</t>
  </si>
  <si>
    <t>FOOD LION 658</t>
  </si>
  <si>
    <t>10138 OLD OCEAN CITY BOULEVARD</t>
  </si>
  <si>
    <t>BERLIN</t>
  </si>
  <si>
    <t>SUNOCO/CHEERS</t>
  </si>
  <si>
    <t>1324 S SALISBURY BLVD</t>
  </si>
  <si>
    <t>14982 BALTIMORE AVENUE</t>
  </si>
  <si>
    <t>LAUREL EXXON</t>
  </si>
  <si>
    <t>801 WASHINGTON BOULEVARD SOUTH</t>
  </si>
  <si>
    <t>10335 OLD GEORGETOWN ROAD</t>
  </si>
  <si>
    <t>2513 N SALISBURY BLVD</t>
  </si>
  <si>
    <t>817 SNOW HILL RD</t>
  </si>
  <si>
    <t>WETCHER WHISTLE</t>
  </si>
  <si>
    <t>1220 OLD OCEAN CITY RD</t>
  </si>
  <si>
    <t>7-ELEVEN 11670</t>
  </si>
  <si>
    <t>6319 ALLENTOWN ROAD</t>
  </si>
  <si>
    <t>CAMP SPRINGS</t>
  </si>
  <si>
    <t>24 HR TOBACCO HAVEN AND GROCERY</t>
  </si>
  <si>
    <t>4831 SILVER HILL ROAD</t>
  </si>
  <si>
    <t>6314 EASTERN AVENUE</t>
  </si>
  <si>
    <t>CARROLL MOTOR FUELS/CARROLL MART/AUTO SERVICE</t>
  </si>
  <si>
    <t>8505 CONNECTICUT AVENUE</t>
  </si>
  <si>
    <t>CHEVY CHASE</t>
  </si>
  <si>
    <t>MIDDLEBOROUGH GROCERY &amp; DELI</t>
  </si>
  <si>
    <t>1924 MIDDLEBOROUGH ROAD</t>
  </si>
  <si>
    <t>ESSEX</t>
  </si>
  <si>
    <t>8301 FENTON STREET</t>
  </si>
  <si>
    <t>898 S MARLYN AVE</t>
  </si>
  <si>
    <t>2391 FREDERICK AVENUE</t>
  </si>
  <si>
    <t>TOBACCO QUEST</t>
  </si>
  <si>
    <t>206 BALLARD AVE.</t>
  </si>
  <si>
    <t>5900 SEAT PLEASANT DRIVE</t>
  </si>
  <si>
    <t>RITE AID 1712</t>
  </si>
  <si>
    <t>6624-20 SECURITY BLVD</t>
  </si>
  <si>
    <t>900 NORTH MONROE STREET</t>
  </si>
  <si>
    <t>1601 JOPPA RD</t>
  </si>
  <si>
    <t>101 W PATAPSCO AVE</t>
  </si>
  <si>
    <t>BROTHERS NEIGHBORHOOD DELI AND GROCERY</t>
  </si>
  <si>
    <t>3448 BELAIR ROAD</t>
  </si>
  <si>
    <t>EXXON / SERVICE CENTER</t>
  </si>
  <si>
    <t>1561 OPOSSUMTOWN PIKE</t>
  </si>
  <si>
    <t>GARDEN SEA CHINESE RESTAURANT</t>
  </si>
  <si>
    <t>5301 BELAIR ROAD</t>
  </si>
  <si>
    <t>MOUNT EVEREST GROCERIES</t>
  </si>
  <si>
    <t>6835 LOCH RAVEN BLVD</t>
  </si>
  <si>
    <t>SUNOCO / FOOD MART</t>
  </si>
  <si>
    <t>6725 DOGWOOD ROAD</t>
  </si>
  <si>
    <t>US FUEL</t>
  </si>
  <si>
    <t>1816 WOODLAWN DR</t>
  </si>
  <si>
    <t>HAM'S LIQUORS</t>
  </si>
  <si>
    <t>4901 BELAIR ROAD</t>
  </si>
  <si>
    <t>7938 BELAIR RD</t>
  </si>
  <si>
    <t>HONG KONG STORE</t>
  </si>
  <si>
    <t>2501 EDMONDSON AVENUE</t>
  </si>
  <si>
    <t>1613 E JOPPA RD</t>
  </si>
  <si>
    <t>1238 PUTTY HILL AVE</t>
  </si>
  <si>
    <t>1300 E JOPPA RD</t>
  </si>
  <si>
    <t>DOLLAR GENERAL #12763</t>
  </si>
  <si>
    <t>1117 MARYLAND AVENUE</t>
  </si>
  <si>
    <t>BEST MARKET CONVENIENCE STORE</t>
  </si>
  <si>
    <t>601 EDGEWOOD STREET</t>
  </si>
  <si>
    <t>CORKYS LIQUORS</t>
  </si>
  <si>
    <t>5404 YORK RD #06</t>
  </si>
  <si>
    <t>SHELL/HIGHS/HIGHS DAIRY STORE</t>
  </si>
  <si>
    <t>4 BEL AIR SOUTH PARKWAY</t>
  </si>
  <si>
    <t>MARTIN'S FOOD &amp; DRUGSTORE</t>
  </si>
  <si>
    <t>18726 N POINTE DR</t>
  </si>
  <si>
    <t>E &amp; B FOOD MARKET</t>
  </si>
  <si>
    <t>101 EAST BELAIR AVE</t>
  </si>
  <si>
    <t>BELTSVILLE EXXON</t>
  </si>
  <si>
    <t>11055 BALTIMORE AVENUE</t>
  </si>
  <si>
    <t>BELTSVILLE</t>
  </si>
  <si>
    <t>CARROLL FUEL</t>
  </si>
  <si>
    <t>5627 YORK ROAD</t>
  </si>
  <si>
    <t>SHELL / DUNKIN' DONUTS COFFEE AND MORE</t>
  </si>
  <si>
    <t>700 GAITHER ROAD</t>
  </si>
  <si>
    <t>7 NORTH PHILADELPHIA BOULEVARD</t>
  </si>
  <si>
    <t>SHELL / FOOD MART</t>
  </si>
  <si>
    <t>260 NORTH WASHINGTON STREET</t>
  </si>
  <si>
    <t>SUNOCO/HANSON MARKET PLACE</t>
  </si>
  <si>
    <t>1713 HANSON RD</t>
  </si>
  <si>
    <t>KLEINS SHOP RITE</t>
  </si>
  <si>
    <t>5 BELAIR SOUTH PARKWAY</t>
  </si>
  <si>
    <t>NEW REX LIQUORS</t>
  </si>
  <si>
    <t>4637 YORK ROAD</t>
  </si>
  <si>
    <t>2101 HARFORD ROAD</t>
  </si>
  <si>
    <t>7210 YORK ROAD</t>
  </si>
  <si>
    <t>MOBIL / SNACK SHOP</t>
  </si>
  <si>
    <t>15450 GEORGIA AVENUE</t>
  </si>
  <si>
    <t>10920 BALTIMORE AVE</t>
  </si>
  <si>
    <t>SUNOCO / WASHINGTONIAN</t>
  </si>
  <si>
    <t>8875 PINEY BRANCH ROAD</t>
  </si>
  <si>
    <t>7-ELEVEN 27643</t>
  </si>
  <si>
    <t>501 EAST ST</t>
  </si>
  <si>
    <t>7-ELEVEN 39220</t>
  </si>
  <si>
    <t>7729 SUNDAYS LANE</t>
  </si>
  <si>
    <t>KEY BRIDGE BEER, WINE AND SPIRITS</t>
  </si>
  <si>
    <t>7212 FORT SMALLWOOD ROAD</t>
  </si>
  <si>
    <t>CURTIS BAY</t>
  </si>
  <si>
    <t>PLAZA BP</t>
  </si>
  <si>
    <t>6220 REISTERSTOWN ROAD</t>
  </si>
  <si>
    <t>ONE STOP DELI</t>
  </si>
  <si>
    <t>1595 BOWIS DRIVE, SUITE E</t>
  </si>
  <si>
    <t>POINT OF ROCKS</t>
  </si>
  <si>
    <t>9835 LIBERTY ROAD</t>
  </si>
  <si>
    <t>6201 NORTH CHARLES STREET</t>
  </si>
  <si>
    <t>13819 HANOVER PIKE</t>
  </si>
  <si>
    <t>MILFORD LIQUORS</t>
  </si>
  <si>
    <t>8100 LIBERTY ROAD</t>
  </si>
  <si>
    <t>WINDSOR MILL</t>
  </si>
  <si>
    <t>15 SOLOMONS ISLAND RD N</t>
  </si>
  <si>
    <t>LORD CALVERT BOWL</t>
  </si>
  <si>
    <t>2275 SOLOMONS ISLAND ROAD</t>
  </si>
  <si>
    <t>GOOD DAY MARKET.</t>
  </si>
  <si>
    <t>1701 DARES BEACH RD</t>
  </si>
  <si>
    <t>124 W DARES BEACH RD</t>
  </si>
  <si>
    <t>FOX RUN LIQUORS</t>
  </si>
  <si>
    <t>617 SOLOMONS ISLAND RD</t>
  </si>
  <si>
    <t>655 SOLOMONS ISLAND RD</t>
  </si>
  <si>
    <t>RITE AID 11210</t>
  </si>
  <si>
    <t>2633 BRANDERMILL BOULEVARD</t>
  </si>
  <si>
    <t>GAMBRILLS</t>
  </si>
  <si>
    <t>2000 LIQUORS</t>
  </si>
  <si>
    <t>21800 N SHANGRI LA DR</t>
  </si>
  <si>
    <t>FINE WINE &amp; SPIRITS/BRENTON BAY FINE WINE &amp; SPIRITS</t>
  </si>
  <si>
    <t>40845 MERCHANTS LANE</t>
  </si>
  <si>
    <t>LEONARDTOWN</t>
  </si>
  <si>
    <t>CAMP MEADE LIQUORS/BEER WINE</t>
  </si>
  <si>
    <t>452 CAMP MEADE RD</t>
  </si>
  <si>
    <t>6830 BALTIMORE ANNAPOLIS BOULEVARD</t>
  </si>
  <si>
    <t>816 NURSERY RD</t>
  </si>
  <si>
    <t>5716 RITCHIE HIGHWAY</t>
  </si>
  <si>
    <t>CITGO / XPRESS MART</t>
  </si>
  <si>
    <t>7237 RITCHIE HIGHWAY</t>
  </si>
  <si>
    <t>23952 POINT LOOKOUT RD</t>
  </si>
  <si>
    <t>F&amp;S CONVENIENCE STORE AND MOBILE SHOP</t>
  </si>
  <si>
    <t>5226 BALTIMORE NATIONAL PIKE SUITE A</t>
  </si>
  <si>
    <t>6708 HARFORD ROAD</t>
  </si>
  <si>
    <t>EXXON/DASH IN</t>
  </si>
  <si>
    <t>26065 POINT LOOKOUT RD</t>
  </si>
  <si>
    <t>400 CAMP MEADE ROAD</t>
  </si>
  <si>
    <t>PEGG ROAD FOOD MART/SHELL</t>
  </si>
  <si>
    <t>22141 THREE NOTCH RD</t>
  </si>
  <si>
    <t>LEXINGTONPARK</t>
  </si>
  <si>
    <t>1624 ANNAPOLIS ROAD</t>
  </si>
  <si>
    <t>HIMALAYAN HOUSE RESTAURANT</t>
  </si>
  <si>
    <t>1522 EAST FORT AVENUE</t>
  </si>
  <si>
    <t>LEONARDTOWN WINE &amp; SPIRITS</t>
  </si>
  <si>
    <t>25470 POINT LOOKOUT RD</t>
  </si>
  <si>
    <t>NURSERY ROAD LIQUORS</t>
  </si>
  <si>
    <t>6 NURSERY ROAD</t>
  </si>
  <si>
    <t>SUNOCO/QUIK SHOP</t>
  </si>
  <si>
    <t>21141 THREE NOTCH RD</t>
  </si>
  <si>
    <t>7110 RITCHIE HIGHWAY</t>
  </si>
  <si>
    <t>25965 POINT LOOKOUT RD</t>
  </si>
  <si>
    <t>WAL-MART #2233</t>
  </si>
  <si>
    <t>7400 GUILFORD DRIVE</t>
  </si>
  <si>
    <t>ACTON LIQUORS</t>
  </si>
  <si>
    <t>11870 ACTON LANE</t>
  </si>
  <si>
    <t>40955 MERCHANT LA</t>
  </si>
  <si>
    <t>BALLENGER CREEK EXXON</t>
  </si>
  <si>
    <t>5870 BALLENGER CREEK PIKE</t>
  </si>
  <si>
    <t>HILLCREST BEER WINE &amp; SPIRITS</t>
  </si>
  <si>
    <t>1090 W PATRICK ST</t>
  </si>
  <si>
    <t>BROTHER LIQUORS</t>
  </si>
  <si>
    <t>12877 OLD FORT ROAD, SUITE B</t>
  </si>
  <si>
    <t>FT. WASHINGTON</t>
  </si>
  <si>
    <t>BUDS LIQUOR</t>
  </si>
  <si>
    <t>2539 OLD WASHINGTON RD</t>
  </si>
  <si>
    <t>CF CARROLL MOTOR FUEL/CARROLL MART/SNACK SHOP</t>
  </si>
  <si>
    <t>1467 ROCK SPRING RD</t>
  </si>
  <si>
    <t>CHEERS WINE AND SPIRITS</t>
  </si>
  <si>
    <t>100 N. TOLLGATE ROAD</t>
  </si>
  <si>
    <t>LEONARDTOWN CIGARS &amp; LOUNGE</t>
  </si>
  <si>
    <t>40955 MERCHANTS LANE</t>
  </si>
  <si>
    <t>COMMERCE LIQUORS</t>
  </si>
  <si>
    <t>11919 BUSINESS PARK DR</t>
  </si>
  <si>
    <t>SUPER CONVENIENCE STORE</t>
  </si>
  <si>
    <t>2030 CRAIN HWY</t>
  </si>
  <si>
    <t>40955 MERCHANT LANE 23</t>
  </si>
  <si>
    <t>MACPHAIL EXXON/TIGER MART</t>
  </si>
  <si>
    <t>600 WEST MACPHAIL RD</t>
  </si>
  <si>
    <t>56 MAIN ST</t>
  </si>
  <si>
    <t>3220 OLD WASHINGTON RD</t>
  </si>
  <si>
    <t>40955 MERCHANT LN</t>
  </si>
  <si>
    <t>PINEHURST GOURMET AND SPIRIT SHOPPE</t>
  </si>
  <si>
    <t>6242 BELLONA AVENUE</t>
  </si>
  <si>
    <t>HOLIDAY LIQUORS</t>
  </si>
  <si>
    <t>3385 LEONARDTOWN RD</t>
  </si>
  <si>
    <t>WHITNEYS LIQUORS</t>
  </si>
  <si>
    <t>2218 OLD WASHINGTON RD</t>
  </si>
  <si>
    <t>YAKONA MART</t>
  </si>
  <si>
    <t>1702 YAKONA ROAD</t>
  </si>
  <si>
    <t>3051 WALDORF MARKET</t>
  </si>
  <si>
    <t>1902 EMMORTON RD</t>
  </si>
  <si>
    <t>709 BELAIR RD</t>
  </si>
  <si>
    <t>MAUIS CAR WASH/CARROLL FUEL</t>
  </si>
  <si>
    <t>328 BALTIMORE PIKE</t>
  </si>
  <si>
    <t>DISCOUNT LIQUORS</t>
  </si>
  <si>
    <t>401 BALTIMORE PIKE</t>
  </si>
  <si>
    <t>AVENUE LIQUORS AND BAR</t>
  </si>
  <si>
    <t>1238 GREENMOUNT AVENUE</t>
  </si>
  <si>
    <t>BROOKLYN PARK SHELL</t>
  </si>
  <si>
    <t>5640 RITCHIE HIGHWAY</t>
  </si>
  <si>
    <t>REEDBIRD DELI AND MARKET</t>
  </si>
  <si>
    <t>200 REEDBIRD AVENUE</t>
  </si>
  <si>
    <t>JERRY MARKET</t>
  </si>
  <si>
    <t>200 NORTH MONASTERY AVENUE</t>
  </si>
  <si>
    <t>HOME CENTER PHARMACY</t>
  </si>
  <si>
    <t>154 W MAIN ST</t>
  </si>
  <si>
    <t>HANCOCK</t>
  </si>
  <si>
    <t>214 W MAIN STREET</t>
  </si>
  <si>
    <t>349 N PENNSYLVANIA AVE</t>
  </si>
  <si>
    <t>15700 MT OAK RD</t>
  </si>
  <si>
    <t>3310 CHILLUM RD</t>
  </si>
  <si>
    <t>MT RAINIER</t>
  </si>
  <si>
    <t>1600 E CHURCHVILLE RD</t>
  </si>
  <si>
    <t>JIM'S BOTTLEWORKS</t>
  </si>
  <si>
    <t>2227 CONOWINGO RD</t>
  </si>
  <si>
    <t>BOWIE LIQUORS</t>
  </si>
  <si>
    <t>6910 LAUREL BOWIE RD</t>
  </si>
  <si>
    <t>CAMPUS LIQUORS</t>
  </si>
  <si>
    <t>2205 CHURCHVILLE RD</t>
  </si>
  <si>
    <t>SUNOCO/ SNACK SHOP/SERVICE CENTER.</t>
  </si>
  <si>
    <t>1400 CRAIN HWY</t>
  </si>
  <si>
    <t>SUNOCO/ULTRA SERVICE CENTER</t>
  </si>
  <si>
    <t>6799 LAUREL BOWIE RD</t>
  </si>
  <si>
    <t>1601 EAST CHURCHVILLE ROAD</t>
  </si>
  <si>
    <t>2458 CHURCHVILLE RD</t>
  </si>
  <si>
    <t>3500 NW CRAIN HWY</t>
  </si>
  <si>
    <t>LIQUOR STOP</t>
  </si>
  <si>
    <t>1510 CONOWINGO RD</t>
  </si>
  <si>
    <t>POINTER RIDGE LIQUORS</t>
  </si>
  <si>
    <t>1326 S CRAIN HWY</t>
  </si>
  <si>
    <t>4101 NORTHVIEW DR</t>
  </si>
  <si>
    <t>1223 CHURCHVILLE ROAD</t>
  </si>
  <si>
    <t>SHELL SNACK SHOP</t>
  </si>
  <si>
    <t>7111 CRAIN HIGHWAY</t>
  </si>
  <si>
    <t>2300 CHURCHVILLE RD</t>
  </si>
  <si>
    <t>FOOD LION 1238</t>
  </si>
  <si>
    <t>11800 OLD NATIONAL PIKE</t>
  </si>
  <si>
    <t>NEW MARKET</t>
  </si>
  <si>
    <t>24 HR TOBACCO AND GROCERY</t>
  </si>
  <si>
    <t>3216 BRANCH AVE</t>
  </si>
  <si>
    <t>ROYAL FARMS 347</t>
  </si>
  <si>
    <t>2050 YELLOW SPRINGS RD</t>
  </si>
  <si>
    <t>EXXON/7-ELEVEN</t>
  </si>
  <si>
    <t>7311 WASHINGTON BLVD</t>
  </si>
  <si>
    <t>6590 OLD WATERLOU RD</t>
  </si>
  <si>
    <t>DISCOUNT TOBACCO AND ACCESSORIES</t>
  </si>
  <si>
    <t>4201 BRANCH AVENUE</t>
  </si>
  <si>
    <t>PARTY TIME BEER WINE LIQUOR</t>
  </si>
  <si>
    <t>3307 RHODE ISLAND AVE</t>
  </si>
  <si>
    <t>CINDY’S SPIRITS/LIQUOR/BEER/FINE WINES</t>
  </si>
  <si>
    <t>7250 MONTGOMERY RD</t>
  </si>
  <si>
    <t>WATKINS MILL BEER &amp; WINE</t>
  </si>
  <si>
    <t>857 RUSSELL AVENUE</t>
  </si>
  <si>
    <t>5816 WASHINGTON BLVD</t>
  </si>
  <si>
    <t>CARROLL MOTOR FUEL</t>
  </si>
  <si>
    <t>2114 YORK RD</t>
  </si>
  <si>
    <t>CENTER MARKET MORAZAN/GAITHERSBURG SUPERMARKET</t>
  </si>
  <si>
    <t>220 E DIAMOND AVE</t>
  </si>
  <si>
    <t>GRAND CHINA</t>
  </si>
  <si>
    <t>2300 ARUNDEL RD</t>
  </si>
  <si>
    <t>MOUNT RAINER</t>
  </si>
  <si>
    <t>COLUMBIA HALAL MEAT</t>
  </si>
  <si>
    <t>6520 OLD WATERLOO RD</t>
  </si>
  <si>
    <t>MT. RAINER QUICK STOP/ CONVENIENCE STORE</t>
  </si>
  <si>
    <t>4002 29TH ST</t>
  </si>
  <si>
    <t>S AND A CONVENIENCE STORE</t>
  </si>
  <si>
    <t>501 S BENTALOU ST</t>
  </si>
  <si>
    <t>KLB CONVENIENCE STORE</t>
  </si>
  <si>
    <t>57 KETTERING DR</t>
  </si>
  <si>
    <t>DISCOUNT TOBACCO</t>
  </si>
  <si>
    <t>3905 BRANCH AVENUE</t>
  </si>
  <si>
    <t>2201 VARNUM ST</t>
  </si>
  <si>
    <t>971 QUINCE ORCHARD ROAD</t>
  </si>
  <si>
    <t>6295 WASHINGTON BLVD</t>
  </si>
  <si>
    <t>ONE STOP FOOD STORE</t>
  </si>
  <si>
    <t>5699 SUITLAND RD</t>
  </si>
  <si>
    <t>18250 FLOWER HILL WAY</t>
  </si>
  <si>
    <t>REHOBOTH K AND K GROCERY</t>
  </si>
  <si>
    <t>1101 POPLAR GROVE STREET</t>
  </si>
  <si>
    <t>VILLAGE LIQUORS/VILLAGE LIQUOR</t>
  </si>
  <si>
    <t>3611 LEONARDTOWN RD</t>
  </si>
  <si>
    <t>3416 RHODE ISLAND AVE</t>
  </si>
  <si>
    <t>401 CONSTANT FRIENDSHIP BLVD</t>
  </si>
  <si>
    <t>PHILS PLACE</t>
  </si>
  <si>
    <t>5826 GALLANT GREEN ROAD</t>
  </si>
  <si>
    <t>11903 REISTERSTOWN RD</t>
  </si>
  <si>
    <t>TOBACCO AND WIRELESS</t>
  </si>
  <si>
    <t>3217 BRINKLEY ROAD</t>
  </si>
  <si>
    <t>WALGREENS 7357</t>
  </si>
  <si>
    <t>3005 EMMORTON RD</t>
  </si>
  <si>
    <t>MARKET LOT LIQUORS BEER &amp; WINE</t>
  </si>
  <si>
    <t>54 WEST CHURCH STREET</t>
  </si>
  <si>
    <t>HAGERSTER</t>
  </si>
  <si>
    <t>WINE WORLD BEER &amp; SPIRITS</t>
  </si>
  <si>
    <t>406 CONSTANT FRIENDSHIP</t>
  </si>
  <si>
    <t>SPOTLIGHT CONVENIENCE STORE</t>
  </si>
  <si>
    <t>65 WEST FRANKLIN STREET</t>
  </si>
  <si>
    <t>EASTOVER LIQUORS</t>
  </si>
  <si>
    <t>4909 INDIAN HEAD HWY</t>
  </si>
  <si>
    <t>ELKRIDGE LIQUORS</t>
  </si>
  <si>
    <t>5827 WASHINGTON BLVD</t>
  </si>
  <si>
    <t>3424 EMMORTON RD</t>
  </si>
  <si>
    <t>7-ELEVEN 11534</t>
  </si>
  <si>
    <t>2129 DEFENSE HIGHWAY</t>
  </si>
  <si>
    <t>ROYAL FARMS 16</t>
  </si>
  <si>
    <t>6901 RITCHIE HIGHWAY</t>
  </si>
  <si>
    <t>7-ELEVEN 27456E</t>
  </si>
  <si>
    <t>5401 RADECKE AVENUE</t>
  </si>
  <si>
    <t>945 RITCHIE HIGHWAY</t>
  </si>
  <si>
    <t>SEVERNA PARK</t>
  </si>
  <si>
    <t>1506 RITCHIE HIGHWAY</t>
  </si>
  <si>
    <t>BACCHUS LIQUORS/BACCHUS WINE &amp; SPIRITS</t>
  </si>
  <si>
    <t>906 ANTIETAM DR</t>
  </si>
  <si>
    <t>PRATT LIQUOR AND BAR</t>
  </si>
  <si>
    <t>1812 WEST PRATT STREET</t>
  </si>
  <si>
    <t>BENNY'S PUB</t>
  </si>
  <si>
    <t>49 EASTERN BOULEVARD</t>
  </si>
  <si>
    <t>1100 SOUTH HANOVER STREET</t>
  </si>
  <si>
    <t>S AND M MARKET AND DELI</t>
  </si>
  <si>
    <t>4812 BOWLEYS LANE</t>
  </si>
  <si>
    <t>NORTH HARFORD LIQUORS</t>
  </si>
  <si>
    <t>1120 BALDWIN MILL ROAD,</t>
  </si>
  <si>
    <t>JARRETTSVILLE</t>
  </si>
  <si>
    <t>VAPE N TOBACCO</t>
  </si>
  <si>
    <t>1346 CAPE SAINT CLAIRE ROAD</t>
  </si>
  <si>
    <t>RITE AID 347</t>
  </si>
  <si>
    <t>250 ENGLAR RD</t>
  </si>
  <si>
    <t>405 N CENTER ST</t>
  </si>
  <si>
    <t>20995 POINT LOOKOUT RD</t>
  </si>
  <si>
    <t>CALLAWAY</t>
  </si>
  <si>
    <t>TIGER MARKET</t>
  </si>
  <si>
    <t>823 SOUTHERN AVE</t>
  </si>
  <si>
    <t>BELISIMOS</t>
  </si>
  <si>
    <t>45 PENNSYLVANIA AVE</t>
  </si>
  <si>
    <t>LITTLE JAYS CONVENIENCE STORE</t>
  </si>
  <si>
    <t>119 PENNSYLVANIA AVE</t>
  </si>
  <si>
    <t>4921 INDIAN HEAD HWY</t>
  </si>
  <si>
    <t>WINFIELD LIQUORS</t>
  </si>
  <si>
    <t>1707 WEST LIBERTY ROAD</t>
  </si>
  <si>
    <t>WESTMINISTER</t>
  </si>
  <si>
    <t>7100 LIBERTY ROAD</t>
  </si>
  <si>
    <t>THE VAPE SHOP</t>
  </si>
  <si>
    <t>11712 REISTERSTOWN RD #D</t>
  </si>
  <si>
    <t>THE STEAMERY</t>
  </si>
  <si>
    <t>34 MAIN ST</t>
  </si>
  <si>
    <t>7-ELEVEN 23701A</t>
  </si>
  <si>
    <t>3204 HOLLINS FERRY ROAD</t>
  </si>
  <si>
    <t>SHOPPERS 7567</t>
  </si>
  <si>
    <t>6500 EASTERN AVENUE</t>
  </si>
  <si>
    <t>MACKLE’S BEER N WINE</t>
  </si>
  <si>
    <t>300 SOUTH HIGHLAND AVENUE</t>
  </si>
  <si>
    <t>FAMILY FOOD MARKET AND CARRY OUT</t>
  </si>
  <si>
    <t>1647 WILKENS AVENUE</t>
  </si>
  <si>
    <t>5321 INDIAN HEAD HIGHWAY</t>
  </si>
  <si>
    <t>MEAD'S LIQUORS</t>
  </si>
  <si>
    <t>5102 INDIAN HEAD HIGHWAY</t>
  </si>
  <si>
    <t>OBAMA 7 MART</t>
  </si>
  <si>
    <t>5129 REISTERSTOWN RD</t>
  </si>
  <si>
    <t>6401 FREDERICK RD</t>
  </si>
  <si>
    <t>BEAUTY SUPPLY / BARGAIN OUTLET</t>
  </si>
  <si>
    <t>4506 ERDMAN AVENUE</t>
  </si>
  <si>
    <t>MORAVIA BP</t>
  </si>
  <si>
    <t>5921 MORAVIA ROAD</t>
  </si>
  <si>
    <t>BP/GK MARKET</t>
  </si>
  <si>
    <t>18403 MAUGANS AVE</t>
  </si>
  <si>
    <t>CARROLL MOTOR FUELS</t>
  </si>
  <si>
    <t>6001 BALTIMORE NATIONAL PIKE</t>
  </si>
  <si>
    <t>7101 REISTERSTOWN ROAD</t>
  </si>
  <si>
    <t>DONUT CONNECTION</t>
  </si>
  <si>
    <t>RC RODGERS WINE &amp; SPIRIT/GOURMET DELI &amp; LIQUOR UNL</t>
  </si>
  <si>
    <t>900 FREDERICK RD</t>
  </si>
  <si>
    <t>21703 GREAT MILLS RD</t>
  </si>
  <si>
    <t>TOWSONTOWN EXXON</t>
  </si>
  <si>
    <t>201 E JOPPA RD</t>
  </si>
  <si>
    <t>FOREST PARK SHELL</t>
  </si>
  <si>
    <t>1699 NORTH FOREST PARK AVENUE</t>
  </si>
  <si>
    <t>VAPE JUNGLE</t>
  </si>
  <si>
    <t>LEXINGTON VILLAGE WINE &amp; SPIRITS</t>
  </si>
  <si>
    <t>46400 LEXINGTON VILLAGE WAY</t>
  </si>
  <si>
    <t>ZIP IN / URBAN MARKET</t>
  </si>
  <si>
    <t>6100 OXON HILL ROAD</t>
  </si>
  <si>
    <t>21600 GREAT MILLS RD</t>
  </si>
  <si>
    <t>10420 WALMART DR</t>
  </si>
  <si>
    <t>3003 NORTHWIND ROAD</t>
  </si>
  <si>
    <t>TOBACCO REPUBLIC</t>
  </si>
  <si>
    <t>7091 BERRY ROAD</t>
  </si>
  <si>
    <t>TWIST WINE &amp; SPIRITS</t>
  </si>
  <si>
    <t>22608 THREE NOTCH RD</t>
  </si>
  <si>
    <t>SAFEWAY 1956</t>
  </si>
  <si>
    <t>14939 SHADY GROVE ROAD</t>
  </si>
  <si>
    <t>DOLLAR GENERAL STORE #5700</t>
  </si>
  <si>
    <t>2074 CRAIN HWY</t>
  </si>
  <si>
    <t>2471 CRAIN HIGHWAY</t>
  </si>
  <si>
    <t>BERRY LIQUORS</t>
  </si>
  <si>
    <t>11493 BERRY ROAD</t>
  </si>
  <si>
    <t>ST CHARLES TOWN CENTER.</t>
  </si>
  <si>
    <t>11110 MALL CIR</t>
  </si>
  <si>
    <t>CROFTON LIQUORS</t>
  </si>
  <si>
    <t>1641 STATE ROUTE 3 NORTH, SUITE 106</t>
  </si>
  <si>
    <t>LIQUOR MART AND DELI</t>
  </si>
  <si>
    <t>100 DEFENSE HIGHWAY</t>
  </si>
  <si>
    <t>6701 RITCHIE HIGHWAY</t>
  </si>
  <si>
    <t>2069 WEST STREET</t>
  </si>
  <si>
    <t>GENERAL'S WINE AND SPIRITS</t>
  </si>
  <si>
    <t>1355 GENERALS HIGHWAY</t>
  </si>
  <si>
    <t>CROWNSVILLE</t>
  </si>
  <si>
    <t>40 ST PATRICKS DRIVE</t>
  </si>
  <si>
    <t>NEWS AND VALET</t>
  </si>
  <si>
    <t>1327 EAST WEST HIGHWAY</t>
  </si>
  <si>
    <t>3599 EAST WEST HWY</t>
  </si>
  <si>
    <t>FOOD LION 950</t>
  </si>
  <si>
    <t>511 EAST BALTIMORE STREET</t>
  </si>
  <si>
    <t>TANEYTOWN</t>
  </si>
  <si>
    <t>2100 MERRITT BLVD</t>
  </si>
  <si>
    <t>STOP-N-GO MART / CITGO</t>
  </si>
  <si>
    <t>3949 SYKESVILLE ROAD</t>
  </si>
  <si>
    <t>KEYMAR CONVENIENCE</t>
  </si>
  <si>
    <t>1020 FRANCIS SCOTT KEY HIGHWAY</t>
  </si>
  <si>
    <t>KEYMAR</t>
  </si>
  <si>
    <t>Q/QUICK MART/QUICK MART DAIRY STORE</t>
  </si>
  <si>
    <t>2020 MERRITT BLVD</t>
  </si>
  <si>
    <t>MCAVOY'S</t>
  </si>
  <si>
    <t>4725 HARFORD ROAD</t>
  </si>
  <si>
    <t>WALGREENS 11501</t>
  </si>
  <si>
    <t>496 RITCHIE HIGHWAY</t>
  </si>
  <si>
    <t>SAFEWAY 1351</t>
  </si>
  <si>
    <t>540 BENFIELD ROAD</t>
  </si>
  <si>
    <t>FOOD LION 1543</t>
  </si>
  <si>
    <t>121 CRAIN HIGHWAY NORTH</t>
  </si>
  <si>
    <t>7-ELEVEN 23700C</t>
  </si>
  <si>
    <t>497 JUMPERS HOLE ROAD</t>
  </si>
  <si>
    <t>SUNOCO/7-ELEVEN</t>
  </si>
  <si>
    <t>3023 HAMMONDS FERRY RD</t>
  </si>
  <si>
    <t>HALETHORPE</t>
  </si>
  <si>
    <t>WALGREENS 7554</t>
  </si>
  <si>
    <t>7901 RITCHIE HIGHWAY</t>
  </si>
  <si>
    <t>7649 HARFORD ROAD</t>
  </si>
  <si>
    <t>B&amp;B VAPE CAFE</t>
  </si>
  <si>
    <t>3224-28 JOPPA RD</t>
  </si>
  <si>
    <t>3315 LEONARDTOWN RD</t>
  </si>
  <si>
    <t>CRACKPOT LIQUORS</t>
  </si>
  <si>
    <t>8102 LOCH RAVEN BOULEVARD</t>
  </si>
  <si>
    <t>153 SMALLWOOD VILLAGE CENTER</t>
  </si>
  <si>
    <t>US GAS/KWIK E MART</t>
  </si>
  <si>
    <t>3300 WASHINGTON BLVD</t>
  </si>
  <si>
    <t>12245 VEIRS MILL ROAD</t>
  </si>
  <si>
    <t>4308 WASHINGTON BOULEVARD</t>
  </si>
  <si>
    <t>3505 WASHINGTON BOULEVARD</t>
  </si>
  <si>
    <t>LA TOBACCO</t>
  </si>
  <si>
    <t>3069 LEONARDTOWN RD</t>
  </si>
  <si>
    <t>7-ELEVEN STORE 28816A/2541</t>
  </si>
  <si>
    <t>204 AMBER DRIVE</t>
  </si>
  <si>
    <t>ROYAL FARMS STORE #47</t>
  </si>
  <si>
    <t>12545 EASTERN AVENUE</t>
  </si>
  <si>
    <t>ROYAL FARM STORE 66</t>
  </si>
  <si>
    <t>9600 PULASKI HIGHWAY</t>
  </si>
  <si>
    <t>4882 MONTGOMERY RD</t>
  </si>
  <si>
    <t>140 FREDERICK ROAD, SUITE A</t>
  </si>
  <si>
    <t>1140.14(b)(1)-Sale to a Minor</t>
  </si>
  <si>
    <t>5624 BALTIMORE NATIONAL</t>
  </si>
  <si>
    <t>BOTTLE KING LIQUORS</t>
  </si>
  <si>
    <t>7342 RITCHIE HIGHWAY</t>
  </si>
  <si>
    <t>4132 OLD COLUMBIA PIKE</t>
  </si>
  <si>
    <t>SHELL/SNACK SHOP/COLUMBIA PIKE SERVICE INC.</t>
  </si>
  <si>
    <t>4205 MONTGOMERY RD</t>
  </si>
  <si>
    <t>6122 EDMONDSON AVE</t>
  </si>
  <si>
    <t>BALTIMOMRE</t>
  </si>
  <si>
    <t>DIAZ DELI GROCERY LLC</t>
  </si>
  <si>
    <t>600 HIGHLAND AVE</t>
  </si>
  <si>
    <t>GIANT EAGLE FOOD &amp; DRUG</t>
  </si>
  <si>
    <t>1305 W 7TH ST</t>
  </si>
  <si>
    <t>GP LIQUORS</t>
  </si>
  <si>
    <t>8660 PULASKI HIGHWAY, UNIT A</t>
  </si>
  <si>
    <t>YUN'S GROCERY STORE</t>
  </si>
  <si>
    <t>64 FREDERICK RD</t>
  </si>
  <si>
    <t>KELLYS LIQUORS</t>
  </si>
  <si>
    <t>1140.14(a)(1)-Sale to a minor</t>
  </si>
  <si>
    <t>YOUNGS LIQUOR</t>
  </si>
  <si>
    <t>26 SOUTH CATHERINE STREET</t>
  </si>
  <si>
    <t>1140.14(b)(1)-Sale to a Minor; 1140.14(b)(2)(i)-Failure to verify age</t>
  </si>
  <si>
    <t>LIQUORS/SUPER LIQUORS</t>
  </si>
  <si>
    <t>5605 BALTIMORE NATIONAL</t>
  </si>
  <si>
    <t>LOVE'S TRAVEL STOP</t>
  </si>
  <si>
    <t>14188 PERINI DRIVE</t>
  </si>
  <si>
    <t>1595 OPPOSUMTOWN PIKE</t>
  </si>
  <si>
    <t>3460 FT. MEADE ROAD</t>
  </si>
  <si>
    <t>VALLEY VILLAGE WINE &amp; SPIRIT</t>
  </si>
  <si>
    <t>9171 REISTERSTOWN RD</t>
  </si>
  <si>
    <t>3351 CORRIDOR MARKET PL</t>
  </si>
  <si>
    <t>8411 BALTIMORE NATIONAL PIKE</t>
  </si>
  <si>
    <t>A-1 LIQUOR WINE BEER AND GROCERY</t>
  </si>
  <si>
    <t>620 NORTH EUTAW STREET</t>
  </si>
  <si>
    <t>4-WAY STOP MARKET</t>
  </si>
  <si>
    <t>5910 40TH AVENUE</t>
  </si>
  <si>
    <t>3110 HAMILTON STREET</t>
  </si>
  <si>
    <t>PLUS+MART LIQUOR DELI BEER WINE</t>
  </si>
  <si>
    <t>1202 EAST PATRICK STREET</t>
  </si>
  <si>
    <t>BEER AND WINE FAMILY MARKET</t>
  </si>
  <si>
    <t>15432 NEW HAMPSHIRE AVENUE</t>
  </si>
  <si>
    <t>COMMON BROOK LIQUORS</t>
  </si>
  <si>
    <t>9419 COMMON BROOK RD</t>
  </si>
  <si>
    <t>CHARTLEY LIQUORS</t>
  </si>
  <si>
    <t>122 CHARTLEY DRIVE</t>
  </si>
  <si>
    <t>W. CURTIS DRAPER TOBACCONIST</t>
  </si>
  <si>
    <t>4916 DEL RAY AVE</t>
  </si>
  <si>
    <t>EURO LIQUORS</t>
  </si>
  <si>
    <t>10512 REISTERSTOWN RD</t>
  </si>
  <si>
    <t>PAINTERS MILL WINE &amp; SPIRITS</t>
  </si>
  <si>
    <t>9932 REISTERSTOWN RD</t>
  </si>
  <si>
    <t>9330 LAKESIDE BOULEVARD</t>
  </si>
  <si>
    <t>CONVENIENCE PLUS COLD BEER PECH NGORN</t>
  </si>
  <si>
    <t>882 WEST MAIN STREET</t>
  </si>
  <si>
    <t>GREEN VALLEY CONVENIENT STORE/LIQUOR-BEER-WINE</t>
  </si>
  <si>
    <t>3737 LAWSON RD</t>
  </si>
  <si>
    <t>IJAMSVILLE</t>
  </si>
  <si>
    <t>EXXON/EXXON SHOP</t>
  </si>
  <si>
    <t>8816 FINGERBOARD RD</t>
  </si>
  <si>
    <t>HIGH’S/HIGH’S KITCHEN</t>
  </si>
  <si>
    <t>11780 OLD NATIONAL PIKE</t>
  </si>
  <si>
    <t>LIQUORS</t>
  </si>
  <si>
    <t>5 WILLOWDALE DR</t>
  </si>
  <si>
    <t>7-ELEVEN 20925</t>
  </si>
  <si>
    <t>401 EAST 33RD STREET</t>
  </si>
  <si>
    <t>CLINTON WAL-MART STORE #2799</t>
  </si>
  <si>
    <t>8745 BRANCH AVENUE</t>
  </si>
  <si>
    <t>8507B LOCH RAVEN BOULEVARD</t>
  </si>
  <si>
    <t>12800 OLD FORT RD</t>
  </si>
  <si>
    <t>CORK AND BARREL</t>
  </si>
  <si>
    <t>1830 PULASKI HIGHWAY</t>
  </si>
  <si>
    <t>HAVRE DE GRACE</t>
  </si>
  <si>
    <t>TRIANGLE BEER AND WINES</t>
  </si>
  <si>
    <t>10400 RHODE ISLAND AVE</t>
  </si>
  <si>
    <t>CORK 'N BOTTLE LIQUOR</t>
  </si>
  <si>
    <t>516 MAIN STREET</t>
  </si>
  <si>
    <t>HICK'S COUNTRY STORE</t>
  </si>
  <si>
    <t>11201 CRAIN HIGHWAY</t>
  </si>
  <si>
    <t>CHELTENHAM</t>
  </si>
  <si>
    <t>SHELL/DASH IN</t>
  </si>
  <si>
    <t>8906 WOODYARD RD</t>
  </si>
  <si>
    <t>EXXON / SNACK SHOP</t>
  </si>
  <si>
    <t>10405 BALTIMORE AVENUE</t>
  </si>
  <si>
    <t>J &amp; J WINE &amp; SPIRITS</t>
  </si>
  <si>
    <t>11550 PHILADELPHIA RD</t>
  </si>
  <si>
    <t>WHITE MARSH</t>
  </si>
  <si>
    <t>LAUREL LAKES LIQUORS</t>
  </si>
  <si>
    <t>14132 BALTIMORE AVENUE</t>
  </si>
  <si>
    <t>2323 E NORTHERN PKWY</t>
  </si>
  <si>
    <t>RESTAURANT SEOUILA / NEW VISION LIQUOR</t>
  </si>
  <si>
    <t>10820 RHODE ISLAND AVENUE, SUITE J</t>
  </si>
  <si>
    <t>NAYLOR MARKET</t>
  </si>
  <si>
    <t>3201 NAYLOR ROAD</t>
  </si>
  <si>
    <t>OSBORNE WINE &amp; SPIRITS</t>
  </si>
  <si>
    <t>7603 CRAIN HWY, UNIT F 110, F120</t>
  </si>
  <si>
    <t>UPPER MARLBOR</t>
  </si>
  <si>
    <t>WALGREENS/PHARMACY</t>
  </si>
  <si>
    <t>6301 YORK RD</t>
  </si>
  <si>
    <t>601 PULASKI HIGHWAY</t>
  </si>
  <si>
    <t>JOPPA</t>
  </si>
  <si>
    <t>5921 SILVER HILL ROAD</t>
  </si>
  <si>
    <t>CENTRAL AVE LIQUOR</t>
  </si>
  <si>
    <t>6115 CENTRAL AVENUE</t>
  </si>
  <si>
    <t>BLUE SKY LIQUORS</t>
  </si>
  <si>
    <t>6430 CENTRAL AVENUE</t>
  </si>
  <si>
    <t>CITGO / FOOD MART</t>
  </si>
  <si>
    <t>7538 CRAIN HIGHWAY</t>
  </si>
  <si>
    <t>EXPRESS FOOD MARKET</t>
  </si>
  <si>
    <t>4901 MARLBORO PIKE</t>
  </si>
  <si>
    <t>MARLBORO LIQUORS</t>
  </si>
  <si>
    <t>5725 CRAIN HIGHWAY</t>
  </si>
  <si>
    <t>9464 LANHAM SEVERN ROAD</t>
  </si>
  <si>
    <t>SEABROOK</t>
  </si>
  <si>
    <t>CHARLIES RESTAURANT AND BAR</t>
  </si>
  <si>
    <t>5711 SILVER HILL ROAD</t>
  </si>
  <si>
    <t>CENTERWAY MINI MART</t>
  </si>
  <si>
    <t>109 CENTERWAY, SUITE A</t>
  </si>
  <si>
    <t>NEW CIMINOS</t>
  </si>
  <si>
    <t>5917 YORK RD</t>
  </si>
  <si>
    <t>MOBIL / CORNER MART</t>
  </si>
  <si>
    <t>11800 LIVINGSTON ROAD</t>
  </si>
  <si>
    <t>GLENN DALE MINI-MART</t>
  </si>
  <si>
    <t>11002 LANHAM SEVERN ROAD</t>
  </si>
  <si>
    <t>GLENN DALE</t>
  </si>
  <si>
    <t>10480 LITTLE PATUXENT PARKWAY</t>
  </si>
  <si>
    <t>10410 YORK RD</t>
  </si>
  <si>
    <t>COCKEYSVILLE</t>
  </si>
  <si>
    <t>7-ELEVEN #27014B</t>
  </si>
  <si>
    <t>22 WATKINS PARK DRIVE</t>
  </si>
  <si>
    <t>KETTERING</t>
  </si>
  <si>
    <t>ROYAL FARMS 278</t>
  </si>
  <si>
    <t>100 MONUMENT AVENUE</t>
  </si>
  <si>
    <t>NATIONAL HARBOR</t>
  </si>
  <si>
    <t>RITE AID 476</t>
  </si>
  <si>
    <t>3463 SWEET AIR RD</t>
  </si>
  <si>
    <t>PHOENIX</t>
  </si>
  <si>
    <t>14215 JARRETTSVILLE PIKE</t>
  </si>
  <si>
    <t>RITE AID PHARMACY/DRIVE THRU/FOOD MART</t>
  </si>
  <si>
    <t>6970 CRESTWOOD BLVD</t>
  </si>
  <si>
    <t>FRANKLIN LIQUORS SPIRITS WINE BEER</t>
  </si>
  <si>
    <t>2913 URBANA PIKE</t>
  </si>
  <si>
    <t>BRADLEY'S WINE &amp; SPIRITS/BEER WINE &amp; SPIRITS</t>
  </si>
  <si>
    <t>3348 PAPER MILL RD</t>
  </si>
  <si>
    <t>BLAS SUPER MARKET/LA TRAMPITA RESTUARANT</t>
  </si>
  <si>
    <t>1701 CRAIN HWY S</t>
  </si>
  <si>
    <t>BUSHRA Z LLC</t>
  </si>
  <si>
    <t>14243 JARRETTSVILLE PIKE</t>
  </si>
  <si>
    <t>WALLY'S COUNTRY STORE/CARROLL MOTOR FUELS</t>
  </si>
  <si>
    <t>19200 MIDDLETOWN RD</t>
  </si>
  <si>
    <t>PARKTON</t>
  </si>
  <si>
    <t>QUICK MART DAIRY STORE</t>
  </si>
  <si>
    <t>576 CRANBROOK RD</t>
  </si>
  <si>
    <t>EVERGREEN LIQUORS</t>
  </si>
  <si>
    <t>5809 BUCKEYSTOWN PIKE</t>
  </si>
  <si>
    <t>1700 SANSBURY RD</t>
  </si>
  <si>
    <t>FILL'ER UP</t>
  </si>
  <si>
    <t>21307 YORK RD</t>
  </si>
  <si>
    <t>122 CRANBOOK RD</t>
  </si>
  <si>
    <t>COCKEYVILLE</t>
  </si>
  <si>
    <t>TOBACCO &amp; GIFTS</t>
  </si>
  <si>
    <t>7387 BALTIMORE ANNAPOLIS</t>
  </si>
  <si>
    <t>GRAUL'S MARKET</t>
  </si>
  <si>
    <t>220 MOUNT CARMEL RD</t>
  </si>
  <si>
    <t>HAMILTON GROCERY</t>
  </si>
  <si>
    <t>2300 HAMILTON AVENUE</t>
  </si>
  <si>
    <t>LEES TAVERN</t>
  </si>
  <si>
    <t>20429 YORK RD</t>
  </si>
  <si>
    <t>5601 BUCKEYSTOWN PIKE</t>
  </si>
  <si>
    <t>TEAM SPIRITS</t>
  </si>
  <si>
    <t>588 CRANBROOK RD</t>
  </si>
  <si>
    <t>7110 RITCHIE HWY</t>
  </si>
  <si>
    <t>HUNAN CHINA CARRY-OUT</t>
  </si>
  <si>
    <t>792 HARRY S TRUMAN DRIVE</t>
  </si>
  <si>
    <t>300 MT CARMEL RD</t>
  </si>
  <si>
    <t>FREELAND WINE &amp; SPIRITS</t>
  </si>
  <si>
    <t>20231 MIDDLETOWN RD</t>
  </si>
  <si>
    <t>FREELAND</t>
  </si>
  <si>
    <t>PRETTYBOY MARKET INC</t>
  </si>
  <si>
    <t>20200 MIDDLETOWN RD</t>
  </si>
  <si>
    <t>MARYLAND LINE WINE &amp; SPIRITS</t>
  </si>
  <si>
    <t>21336 YORK RD</t>
  </si>
  <si>
    <t>TROYERS LIQUORS</t>
  </si>
  <si>
    <t>17099 YORK RD</t>
  </si>
  <si>
    <t>6201 SUITLAND ROAD</t>
  </si>
  <si>
    <t>11922 MAIN ST</t>
  </si>
  <si>
    <t>LIBERTYTOWN</t>
  </si>
  <si>
    <t>SHELL/FOOD MART/MOUNT AIRY SHELL</t>
  </si>
  <si>
    <t>649 LAKE VIEW DRIVE</t>
  </si>
  <si>
    <t>MT AIRY</t>
  </si>
  <si>
    <t>FOOD MART/SUBWAY/AUTH ROAD SHELL</t>
  </si>
  <si>
    <t>5120 AUTH ROAD</t>
  </si>
  <si>
    <t>GET GO FROM GIANT EAGLE/GET GO/GET GO KITCHEN</t>
  </si>
  <si>
    <t>1000 W PATRICK ST B</t>
  </si>
  <si>
    <t>11604 REISTERSTOWN RD</t>
  </si>
  <si>
    <t>MIKE'S LIQUORS</t>
  </si>
  <si>
    <t>5301 INDIAN HEAD HIGHWAY</t>
  </si>
  <si>
    <t>BELAIR MART / GLENMORE TIGER MART</t>
  </si>
  <si>
    <t>6109 BELAIR ROAD</t>
  </si>
  <si>
    <t>JERRYS DISCOUNT LIQUORS</t>
  </si>
  <si>
    <t>14 WESTMINSTER PIKE</t>
  </si>
  <si>
    <t>FALLSTON SHELL</t>
  </si>
  <si>
    <t>2401 BELAIR ROAD</t>
  </si>
  <si>
    <t>FALLSTON</t>
  </si>
  <si>
    <t>1500 ROCK SPRING ROAD</t>
  </si>
  <si>
    <t>PAPPAS LIQUORS</t>
  </si>
  <si>
    <t>1725 TAYLOR AVENUE</t>
  </si>
  <si>
    <t>STASH BOX</t>
  </si>
  <si>
    <t>208 MAIN ST</t>
  </si>
  <si>
    <t>REISTERTOWN</t>
  </si>
  <si>
    <t>3265 BRINKLEY RD</t>
  </si>
  <si>
    <t>4119 BRANCH AVENUE</t>
  </si>
  <si>
    <t>MARLOW HEIGHTS</t>
  </si>
  <si>
    <t>TEMPLE HILL SHELL</t>
  </si>
  <si>
    <t>4811 SAINT BARNABAS ROAD</t>
  </si>
  <si>
    <t>7-ELEVEN 21081 D</t>
  </si>
  <si>
    <t>9398 BALTIMORE NATIONAL PIKE</t>
  </si>
  <si>
    <t>TOBACCO 4 LESS</t>
  </si>
  <si>
    <t>1100 WEST PATRICK STREET</t>
  </si>
  <si>
    <t>COLUMBIA AUTO CARE AND WASH / EXXON</t>
  </si>
  <si>
    <t>10611 LITTLE PATUXENT PARKWAY</t>
  </si>
  <si>
    <t>WEIS/ DELI/ BAKERY/ PHARMACY</t>
  </si>
  <si>
    <t>199 THOMAS JOHNSON DR</t>
  </si>
  <si>
    <t>500 FREDERICK RD</t>
  </si>
  <si>
    <t>HILLSIDE STATION/CROWN</t>
  </si>
  <si>
    <t>19110 KEEP TRYST ROAD</t>
  </si>
  <si>
    <t>JASON'S WINE AND SPIRITS</t>
  </si>
  <si>
    <t>9339 BALTIMORE NATIONAL PIKE</t>
  </si>
  <si>
    <t>STUP'S MARKET</t>
  </si>
  <si>
    <t>5550 MOUNTVILLE ROAD</t>
  </si>
  <si>
    <t>ADAMSTOWN</t>
  </si>
  <si>
    <t>DUAL HWY LIQUORS</t>
  </si>
  <si>
    <t>350 DUAL HIGHWAY</t>
  </si>
  <si>
    <t>H &amp; H GROCERY</t>
  </si>
  <si>
    <t>900 BENNETT PL</t>
  </si>
  <si>
    <t>RUDIES LIQUORS</t>
  </si>
  <si>
    <t>3107 WEST NORTH AVENUE</t>
  </si>
  <si>
    <t>1501 WEST PATRICK STREET</t>
  </si>
  <si>
    <t>AMBER MEADOWS LIQUORS BEER WINE LIQUOR</t>
  </si>
  <si>
    <t>183 C THOMAS JOHNSON DR</t>
  </si>
  <si>
    <t>SPIRIT OF LIBERTY/BEER, WINE &amp; SPIRITS</t>
  </si>
  <si>
    <t>11339 LIBERTY RD</t>
  </si>
  <si>
    <t>BEER WINE &amp; LIQUOR</t>
  </si>
  <si>
    <t>1005 W SEVENTH ST</t>
  </si>
  <si>
    <t>CARROLL MART/CF CARROLL MOTOR FUELS/SUBWAY</t>
  </si>
  <si>
    <t>11791 FINGERBOARD ROAD</t>
  </si>
  <si>
    <t>MONROVIA</t>
  </si>
  <si>
    <t>DOGWOOD LIQUORS</t>
  </si>
  <si>
    <t>6900 DOGWOOD RD</t>
  </si>
  <si>
    <t>RED DOT LIQUORS</t>
  </si>
  <si>
    <t>7408 WINDSOR MILL RD</t>
  </si>
  <si>
    <t>5650 ANNAPOLIS ROAD</t>
  </si>
  <si>
    <t>7415 WINDSOR MILL ROAD</t>
  </si>
  <si>
    <t>5901 GREENBELT ROAD</t>
  </si>
  <si>
    <t>BERWYN HEIGHTS</t>
  </si>
  <si>
    <t>GREENWAY LIQUORS</t>
  </si>
  <si>
    <t>7533 GREENBELT ROAD</t>
  </si>
  <si>
    <t>1200 WEST PATRICK ST</t>
  </si>
  <si>
    <t>10621 BALTIMORE AVENUE</t>
  </si>
  <si>
    <t>2845 ROLLING RD</t>
  </si>
  <si>
    <t>WALGREENS #5623</t>
  </si>
  <si>
    <t>3801 LIBERTY HEIGHTS AVENUE</t>
  </si>
  <si>
    <t>5485 HARPERS FARM ROAD</t>
  </si>
  <si>
    <t>CHERRYVALE LIQUORS</t>
  </si>
  <si>
    <t>11801 REISTERSTOWN RD</t>
  </si>
  <si>
    <t>WENDY'S /EXXON / TIGERMARKET</t>
  </si>
  <si>
    <t>8850 GORMAN ROAD</t>
  </si>
  <si>
    <t>6705 MARTIN LUTHER KING JR. HIGHWAY</t>
  </si>
  <si>
    <t>ROLAND PARK WINES AND LIQUORS</t>
  </si>
  <si>
    <t>4032 ROLAND AVENUE</t>
  </si>
  <si>
    <t>WALGREENS 10063</t>
  </si>
  <si>
    <t>6300 CRAIN HIGHWAY</t>
  </si>
  <si>
    <t>WAL-MART 2853</t>
  </si>
  <si>
    <t>40 DRURY DRIVE</t>
  </si>
  <si>
    <t>3004 FORESTVILLE ROAD</t>
  </si>
  <si>
    <t>ACCOKEEK LIQUORS</t>
  </si>
  <si>
    <t>15789 LIVINGSTON ROAD UNIT 116</t>
  </si>
  <si>
    <t>8634 LIBERTY RD</t>
  </si>
  <si>
    <t>EAST STREET AUTO CENTER</t>
  </si>
  <si>
    <t>1297 EAST ST</t>
  </si>
  <si>
    <t>BP/SERVICE</t>
  </si>
  <si>
    <t>503 WEST 7TH STREET</t>
  </si>
  <si>
    <t>MARLBORO PIKE SHELL/SERVICE CENTER</t>
  </si>
  <si>
    <t>5921 MARLBORO PIKE</t>
  </si>
  <si>
    <t>SUNOCO/ROTISSARIE CHICKEN</t>
  </si>
  <si>
    <t>6000 MORAVIA ROAD</t>
  </si>
  <si>
    <t>FIRST STOP CONVENIENCE STORE &amp; MORE</t>
  </si>
  <si>
    <t>6098 RADECKE AVENUE</t>
  </si>
  <si>
    <t>STADIUM SNACK STORE/CROWN</t>
  </si>
  <si>
    <t>8410 CENTRAL AVENUE</t>
  </si>
  <si>
    <t>SHELL / DASH IN</t>
  </si>
  <si>
    <t>3620 MATTAWOMAN BEANTOWN ROAD</t>
  </si>
  <si>
    <t>DAVID'S LIQUORS</t>
  </si>
  <si>
    <t>7027 ANNAPOLIS ROAD</t>
  </si>
  <si>
    <t>LANDOVER HILLS</t>
  </si>
  <si>
    <t>8508 LIBERTY RD</t>
  </si>
  <si>
    <t>FRANKFORD GARDEN LIQUORS</t>
  </si>
  <si>
    <t>5418 SINCLAIR LN</t>
  </si>
  <si>
    <t>5150 SINCLAIR LANE</t>
  </si>
  <si>
    <t>PARKSIDE LIQUORS</t>
  </si>
  <si>
    <t>5110 SINCLAIR LANE</t>
  </si>
  <si>
    <t>WEIS MARKETS/PHARMACY</t>
  </si>
  <si>
    <t>448 PROSPECT BLVD</t>
  </si>
  <si>
    <t>FAMILY DOLLAR 11860</t>
  </si>
  <si>
    <t>337 HOSPITAL DRIVE, SUITE C</t>
  </si>
  <si>
    <t>SUPER 24 LATINO</t>
  </si>
  <si>
    <t>706 CRAIN HIGHWAY NORTH</t>
  </si>
  <si>
    <t>99 RANCH MARKET</t>
  </si>
  <si>
    <t>110 ODENDHAL AVE</t>
  </si>
  <si>
    <t>CHARLIE'S CHINESE FOOD</t>
  </si>
  <si>
    <t>5206 PARK HEIGHTS AVENUE</t>
  </si>
  <si>
    <t>KNIGHT'S DISCOUNT LIQUOR</t>
  </si>
  <si>
    <t>5139 PARK HEIGHTS AVENUE</t>
  </si>
  <si>
    <t>T &amp; T LIQUORS</t>
  </si>
  <si>
    <t>8622 LIBERTY RD</t>
  </si>
  <si>
    <t>D &amp; B LIQUORS</t>
  </si>
  <si>
    <t>8415K WOODSBORO PIKE</t>
  </si>
  <si>
    <t>DC MINI MART AND DELI</t>
  </si>
  <si>
    <t>2319 VARNUM STREET</t>
  </si>
  <si>
    <t>LEE DELAUTER &amp; SONS, INC.</t>
  </si>
  <si>
    <t>201 SOUTH CHURCH STREET</t>
  </si>
  <si>
    <t>MIDDLETOWN</t>
  </si>
  <si>
    <t>SAFEWAY/PHARMACY</t>
  </si>
  <si>
    <t>151 WALKERS VILLAGE WAY</t>
  </si>
  <si>
    <t>14651 LAUREL BOWIE ROAD</t>
  </si>
  <si>
    <t>7-ELEVEN STORE 21054 B 1407</t>
  </si>
  <si>
    <t>5920 PULASKI HWY</t>
  </si>
  <si>
    <t>29 CONVENIENCE MART</t>
  </si>
  <si>
    <t>10755 COLUMBIA PIKE</t>
  </si>
  <si>
    <t>ROYAL FARMS STORE #34</t>
  </si>
  <si>
    <t>15 HANOVER PIKE</t>
  </si>
  <si>
    <t>8621 PLEASANT PLAINS RD</t>
  </si>
  <si>
    <t>321 YORK RD</t>
  </si>
  <si>
    <t>1752 JARRETTSVILLE ROAD</t>
  </si>
  <si>
    <t>CARROLL MOTOR FUELS/RUXTON AUTO CARE</t>
  </si>
  <si>
    <t>7613 BELLONA AVE</t>
  </si>
  <si>
    <t>WHITEFORDS BEER WINE AND SPIRITS</t>
  </si>
  <si>
    <t>1605 DOOLEY ROAD</t>
  </si>
  <si>
    <t>WHITEFORD</t>
  </si>
  <si>
    <t>1140.14(a)(1)-Sale to a minor; 1140.14(a)(2)(i)-Failure to verify age</t>
  </si>
  <si>
    <t>CF CARROLL / CARROLL MART</t>
  </si>
  <si>
    <t>1900 NORTH ROLLING ROAD</t>
  </si>
  <si>
    <t>CF CARROLL MOTOR FUELS / CARROLL MART</t>
  </si>
  <si>
    <t>1755 JARRETTSVILLE ROAD</t>
  </si>
  <si>
    <t>SHOP-EXPRESS MARKET</t>
  </si>
  <si>
    <t>1000 DUNDALK AVENUE</t>
  </si>
  <si>
    <t>TOWSON TOBACCO MARKET</t>
  </si>
  <si>
    <t>422 YORK RD</t>
  </si>
  <si>
    <t>RUXTON PHARMACY</t>
  </si>
  <si>
    <t>7621 BELLONA AVE</t>
  </si>
  <si>
    <t>7-ELEVEN 33215</t>
  </si>
  <si>
    <t>7820 WISCONSIN AVENUE</t>
  </si>
  <si>
    <t>CAMDEN MART</t>
  </si>
  <si>
    <t>1212 BAYARD STREET</t>
  </si>
  <si>
    <t>WINE &amp; BEER</t>
  </si>
  <si>
    <t>10442 AUTO PARK AVE</t>
  </si>
  <si>
    <t>2400 EAST JOPPA ROAD</t>
  </si>
  <si>
    <t>FUEL SOURCE</t>
  </si>
  <si>
    <t>7940 HARFORD ROAD</t>
  </si>
  <si>
    <t>GOODIES CONVENIENCE STORE</t>
  </si>
  <si>
    <t>6317 HARFORD RD</t>
  </si>
  <si>
    <t>NASR'S / EXXON</t>
  </si>
  <si>
    <t>104 PINE STREET</t>
  </si>
  <si>
    <t>HURLOCK</t>
  </si>
  <si>
    <t>5232 HARFORD ROAD</t>
  </si>
  <si>
    <t>LOUS LIQUORS</t>
  </si>
  <si>
    <t>4516 HARFORD RD</t>
  </si>
  <si>
    <t>7-ELEVEN 33234D</t>
  </si>
  <si>
    <t>8905 RHODE ISLAND AVENUE</t>
  </si>
  <si>
    <t>4918 HARFORD RD</t>
  </si>
  <si>
    <t>EVER GREEN</t>
  </si>
  <si>
    <t>5609 HARFORD RD</t>
  </si>
  <si>
    <t>STOP BY GROCERY STORE</t>
  </si>
  <si>
    <t>5137 PARK HEIGHTS AVE</t>
  </si>
  <si>
    <t>7600 ANNAPOLIS RD</t>
  </si>
  <si>
    <t>LAMHAM</t>
  </si>
  <si>
    <t>HAMILTON NEWS MART</t>
  </si>
  <si>
    <t>5438 HARFORD RD</t>
  </si>
  <si>
    <t>INGLESIDE LIQUORS</t>
  </si>
  <si>
    <t>5648 BALTIMORE NATIONAL PIKE</t>
  </si>
  <si>
    <t>RED SEA MARKET</t>
  </si>
  <si>
    <t>15420 E OLD COLUMBIA PIKE</t>
  </si>
  <si>
    <t>BURTONSVILLE</t>
  </si>
  <si>
    <t>MARKET</t>
  </si>
  <si>
    <t>6205 BALTIMORE NATIONAL PIKE</t>
  </si>
  <si>
    <t>GOVANS DELI &amp; GROCERY</t>
  </si>
  <si>
    <t>5301 YORK RD</t>
  </si>
  <si>
    <t>MONTGOMERY PLAZA LIQUORS/WINES LIQUORS</t>
  </si>
  <si>
    <t>6225 BALTIMORE NATIONAL</t>
  </si>
  <si>
    <t>5932 BALTIMORE NATL PIKE</t>
  </si>
  <si>
    <t>WAL-MART 1985</t>
  </si>
  <si>
    <t>3549 RUSSETT GREEN</t>
  </si>
  <si>
    <t>CARIBEAN VARIETY STORE</t>
  </si>
  <si>
    <t>5309-5311 YORK RD</t>
  </si>
  <si>
    <t>1500 EAST NORTHERN PARKWAY</t>
  </si>
  <si>
    <t>5913 YORK ROAD</t>
  </si>
  <si>
    <t>FAMILY FOOD MARKET</t>
  </si>
  <si>
    <t>5413 YORK ROAD</t>
  </si>
  <si>
    <t>WEIS/PHARMACY/FRESH MARKET</t>
  </si>
  <si>
    <t>2 THURMONT BLVD</t>
  </si>
  <si>
    <t>THURMONT LIQUORS</t>
  </si>
  <si>
    <t>215 TIPPIN DRIVE</t>
  </si>
  <si>
    <t>428 N CHURCH ST</t>
  </si>
  <si>
    <t>LEES MARKET</t>
  </si>
  <si>
    <t>338 BROCK BRIDGE RD</t>
  </si>
  <si>
    <t>BUSY BEE CARRYOUT</t>
  </si>
  <si>
    <t>1601 FREDERICK AVE</t>
  </si>
  <si>
    <t>3333 FREDERICK AVENUE</t>
  </si>
  <si>
    <t>A-1 CHOICE CIGARETTE DISCOUNT OUTLET/TOBACCO OUTLET</t>
  </si>
  <si>
    <t>300 S JEFFERSON ST</t>
  </si>
  <si>
    <t>AMERICAN FUEL / FOOD MART</t>
  </si>
  <si>
    <t>2025 NORTH CHARLES STREET</t>
  </si>
  <si>
    <t>TALBERTS ICE &amp; BEVERAGE SERVICE</t>
  </si>
  <si>
    <t>5234 RIVER RD</t>
  </si>
  <si>
    <t>CIGS &amp; CIGARS/TOBACCO OUTLET</t>
  </si>
  <si>
    <t>36 KINGSTON RD</t>
  </si>
  <si>
    <t>DISCOUNT TOBACCO PALACE</t>
  </si>
  <si>
    <t>4823 MARLBORO PIKE</t>
  </si>
  <si>
    <t>ECONOMY LIQUORS</t>
  </si>
  <si>
    <t>9352 LANHAM SEVERN RD</t>
  </si>
  <si>
    <t>11719 OLD NATIONAL PIKE</t>
  </si>
  <si>
    <t>Smokeless tobacco</t>
  </si>
  <si>
    <t>Skoal</t>
  </si>
  <si>
    <t>8711 GREENBELT ROAD</t>
  </si>
  <si>
    <t>TOBACCO &amp; GROCERY</t>
  </si>
  <si>
    <t>6302B MARLBORO PIKE</t>
  </si>
  <si>
    <t>WOW TOBACCO AND GROCERY</t>
  </si>
  <si>
    <t>3129 WEST NORTH AVENUE</t>
  </si>
  <si>
    <t>1300 E PATRICK ST</t>
  </si>
  <si>
    <t>401 COMPASS RD</t>
  </si>
  <si>
    <t>7-ELEVEN 33575B</t>
  </si>
  <si>
    <t>231 EAST BALTIMORE STREET</t>
  </si>
  <si>
    <t>6019 BELAIR ROAD</t>
  </si>
  <si>
    <t>PULASKI BP</t>
  </si>
  <si>
    <t>3505 PULASKI HIGHWAY</t>
  </si>
  <si>
    <t>VILLAGE LIQUORS</t>
  </si>
  <si>
    <t>4220 EDMONDSON AVENUE</t>
  </si>
  <si>
    <t>7 ELEVEN/SHELL</t>
  </si>
  <si>
    <t>1250 CRAIN HWY S</t>
  </si>
  <si>
    <t>LIQUOR / BALLARD LIQUORS</t>
  </si>
  <si>
    <t>210 BALLARD AVENUE</t>
  </si>
  <si>
    <t>ELI'S SNACK SHOP</t>
  </si>
  <si>
    <t>10451 MILL RUN CIRCLE</t>
  </si>
  <si>
    <t>1380 W PATRICK ST</t>
  </si>
  <si>
    <t>201 FREDERICK ROAD</t>
  </si>
  <si>
    <t>LIQUOR/SUNSHINE LIQUORS</t>
  </si>
  <si>
    <t>701 MOTTER AVE</t>
  </si>
  <si>
    <t>7953 CRAIN HWY S</t>
  </si>
  <si>
    <t>7-ELEVEN STORE 11595B</t>
  </si>
  <si>
    <t>824 BALTIMORE RD</t>
  </si>
  <si>
    <t>FAMILY DOLLAR 2274</t>
  </si>
  <si>
    <t>86 SOUDER ROAD</t>
  </si>
  <si>
    <t>SHELL / CAFE WASHINGTONIAN</t>
  </si>
  <si>
    <t>10003 FIELDS ROAD, SUITE A</t>
  </si>
  <si>
    <t>314 HOSPITAL DR</t>
  </si>
  <si>
    <t>RITE AID 3826</t>
  </si>
  <si>
    <t>1005 BAYRIDGE AVENUE</t>
  </si>
  <si>
    <t>DASH IN / SHELL</t>
  </si>
  <si>
    <t>1517 SOUTH CATON AVENUE</t>
  </si>
  <si>
    <t>3302 ANNAPOLIS ROAD</t>
  </si>
  <si>
    <t>13312 LAUREL BOWIE ROAD</t>
  </si>
  <si>
    <t>140 BACK RIVER NECK RD</t>
  </si>
  <si>
    <t>WHISKEY &amp; WINE RIVER/BEER FINE WINE SPIRITS &amp; MORE/THE PARTY START HERE.</t>
  </si>
  <si>
    <t>104 BACK RIVER NECK ROAD</t>
  </si>
  <si>
    <t>BOWEN'S GROCERY</t>
  </si>
  <si>
    <t>4300 HUNTING CREEK ROAD</t>
  </si>
  <si>
    <t>HUNTINGTON</t>
  </si>
  <si>
    <t>6425 EASTERN AVENUE</t>
  </si>
  <si>
    <t>100 BACK RIVER NECK RD</t>
  </si>
  <si>
    <t>ROYAL FARM STORES/ROYAL FARMS</t>
  </si>
  <si>
    <t>627 MACE AVE</t>
  </si>
  <si>
    <t>MONOPOLY GROCERY &amp; TOBACCO</t>
  </si>
  <si>
    <t>329 N EUTAW ST</t>
  </si>
  <si>
    <t>SECOND HAND STORE</t>
  </si>
  <si>
    <t>7208 WINDSOR MILL RD</t>
  </si>
  <si>
    <t>JEFFERSON MARKET</t>
  </si>
  <si>
    <t>3703 JEFFERSON PIKE</t>
  </si>
  <si>
    <t>R.P. LIQUORS</t>
  </si>
  <si>
    <t>145 BACK RIVER NECK RD</t>
  </si>
  <si>
    <t>1200 EASTERN BLVD</t>
  </si>
  <si>
    <t>Single cigarette</t>
  </si>
  <si>
    <t>UNITED/FOOD MART</t>
  </si>
  <si>
    <t>890 PENNSYLVANIA AVENUE</t>
  </si>
  <si>
    <t>200 OAK MANOR DR</t>
  </si>
  <si>
    <t>ROST GLASS &amp; VAPORIZERS</t>
  </si>
  <si>
    <t>16125 SHADY GROVE RD</t>
  </si>
  <si>
    <t>6700 RITCHIE HWY</t>
  </si>
  <si>
    <t>QUARTERFIELD LIQUORS</t>
  </si>
  <si>
    <t>7702 QUARTERFIELD RD</t>
  </si>
  <si>
    <t>PAUL'S PIT STOP LIQUOR LOTTERY BEER WINE</t>
  </si>
  <si>
    <t>150 SOUTH SETON AVE</t>
  </si>
  <si>
    <t>OLEARYS EMPORIUM</t>
  </si>
  <si>
    <t>16825 S SETON AVE</t>
  </si>
  <si>
    <t>825 YORK ROAD</t>
  </si>
  <si>
    <t>SHELL FOOD MART</t>
  </si>
  <si>
    <t>5920 MORAVIA ROAD</t>
  </si>
  <si>
    <t>NORTH PLAZA LIQUORS</t>
  </si>
  <si>
    <t>8860 WALTHAM WOODS ROAD</t>
  </si>
  <si>
    <t>MOUNTAIN LIQUORS</t>
  </si>
  <si>
    <t>17610 OLD GETTYSBURG RD</t>
  </si>
  <si>
    <t>1545 YORK ROAD</t>
  </si>
  <si>
    <t>LUTHERVILLE</t>
  </si>
  <si>
    <t>RESTAURANT SEOULIA / NEW VISION LIQUOR</t>
  </si>
  <si>
    <t>10820 RHODE ISLAND AVENUE</t>
  </si>
  <si>
    <t>9410 HARFORD ROAD</t>
  </si>
  <si>
    <t>BP / QUICK MART</t>
  </si>
  <si>
    <t>40 EAST TIMONIUM ROAD</t>
  </si>
  <si>
    <t>GOOD BROTHER</t>
  </si>
  <si>
    <t>3305 EDGEWOOD ST</t>
  </si>
  <si>
    <t>2127 YORK ROAD</t>
  </si>
  <si>
    <t>7-ELEVEN 22104</t>
  </si>
  <si>
    <t>1120 EAST COLD SPRING LANE</t>
  </si>
  <si>
    <t>EXXON/AC&amp;T MART</t>
  </si>
  <si>
    <t>301 BURHANS BOULEVARD</t>
  </si>
  <si>
    <t>2801 EDMONDSON AVENUE</t>
  </si>
  <si>
    <t>EXXON / TIGER MART/ SOUTH RIVER COLONY EXXON</t>
  </si>
  <si>
    <t>111 MITCHELLS CHANCE ROAD</t>
  </si>
  <si>
    <t>E-Z CONVENIENCE AND DELI</t>
  </si>
  <si>
    <t>4419 YORK ROAD</t>
  </si>
  <si>
    <t>POTOMAC LIQUORS &amp; GROCERY/POTOMAC LIQUORS</t>
  </si>
  <si>
    <t>284 S POTOMAC ST</t>
  </si>
  <si>
    <t>JEN'S LIQUORS</t>
  </si>
  <si>
    <t>5305 YORK ROAD</t>
  </si>
  <si>
    <t>1020 W WASHINGTON ST</t>
  </si>
  <si>
    <t>DUTCHMANS CREEK DR</t>
  </si>
  <si>
    <t>620 EAST CENTRAL AVENUE</t>
  </si>
  <si>
    <t>BP/FREDDIE'S SUBS</t>
  </si>
  <si>
    <t>1760 DUAL HIGHWAY</t>
  </si>
  <si>
    <t>JERRY'S LIQUORS OF BRUNSWICK/STATE LOTTERY</t>
  </si>
  <si>
    <t>30 PETERSVILLE RD</t>
  </si>
  <si>
    <t>5217 BALTIMORE NATIONAL PIKE</t>
  </si>
  <si>
    <t>PILOT/SUBWAY/TRAVEL CENTER/MCDONALD'S</t>
  </si>
  <si>
    <t>16921 HALFWAY BLVD</t>
  </si>
  <si>
    <t>SAFEWAY FUEL STATION</t>
  </si>
  <si>
    <t>78 WEST CENTRAL AVENUE</t>
  </si>
  <si>
    <t>SAM'S MARKET</t>
  </si>
  <si>
    <t>949 CENTRAL AVE</t>
  </si>
  <si>
    <t>3106 SOLOMONS ISLAND RD</t>
  </si>
  <si>
    <t>OAKDALE FINE WINE &amp; SPIRIT</t>
  </si>
  <si>
    <t>1713 EDMONDSON AVENUE</t>
  </si>
  <si>
    <t>8309 ANNAPOLIS ROAD</t>
  </si>
  <si>
    <t>NEW CARROLLTON</t>
  </si>
  <si>
    <t>16567 SOUTH FREDERICK RD</t>
  </si>
  <si>
    <t>PACEWAY</t>
  </si>
  <si>
    <t>1334 DEFENSE HIGHWAY</t>
  </si>
  <si>
    <t>DOLLAR GENERAL 19005</t>
  </si>
  <si>
    <t>13817 OUTLET DR</t>
  </si>
  <si>
    <t>BEERS AND CHEERS TOO</t>
  </si>
  <si>
    <t>678 QUINCE ORCHARD RD</t>
  </si>
  <si>
    <t>BT NEWSTAND</t>
  </si>
  <si>
    <t>3 BETHESDA METRO CENTER, UNIT B011</t>
  </si>
  <si>
    <t>MAIN STREET CIGARS &amp; VAPES</t>
  </si>
  <si>
    <t>400 MAIN ST</t>
  </si>
  <si>
    <t>JAMILY'S MARKET</t>
  </si>
  <si>
    <t>300 SOUTH CALHOUN STREET</t>
  </si>
  <si>
    <t>SHOCKERS</t>
  </si>
  <si>
    <t>7110 HARFORD ROAD</t>
  </si>
  <si>
    <t>ROYAL FARMS FRESH MARKET 174</t>
  </si>
  <si>
    <t>1209 LIBERTY ROAD</t>
  </si>
  <si>
    <t>FAMILY 1ST CORNER STORE</t>
  </si>
  <si>
    <t>4744 ALHAMBRA AVENUE</t>
  </si>
  <si>
    <t>7179 BALTIMORE ANNAPOLIS BOULEVARD</t>
  </si>
  <si>
    <t>CARROLL MOTOR FUELS, FREDERICK CONVENIENCE STORE.</t>
  </si>
  <si>
    <t>1180 WEST PATRICK STREET</t>
  </si>
  <si>
    <t>MCCLINTOCK DISTILLING</t>
  </si>
  <si>
    <t>35 S CARROLL ST</t>
  </si>
  <si>
    <t>1275 WEST PATRICK STREET</t>
  </si>
  <si>
    <t>WESTVIEW LIQUORS</t>
  </si>
  <si>
    <t>5213 PRESIDENTS COURT</t>
  </si>
  <si>
    <t>RITE AID/RITE AID PHARMACY</t>
  </si>
  <si>
    <t>101 REISTERSTOWN RD</t>
  </si>
  <si>
    <t>PIKESVILLE</t>
  </si>
  <si>
    <t>3425 CLIFTON AVE</t>
  </si>
  <si>
    <t>SHELL/PIKEVILLE FOOD MART/SERVICE CENTER</t>
  </si>
  <si>
    <t>1711 REISTERSTOWN RD</t>
  </si>
  <si>
    <t>CORINTHIAN RESTAURANT LOUNGE &amp; CLUB</t>
  </si>
  <si>
    <t>7107 WINDSOR MILL ROAD</t>
  </si>
  <si>
    <t>5101 YORK ROAD</t>
  </si>
  <si>
    <t>1803 REISTERSTOWN RD</t>
  </si>
  <si>
    <t>7410 WINDSOR MILL ROAD</t>
  </si>
  <si>
    <t>WALGREENS 6265</t>
  </si>
  <si>
    <t>9110 LIBERTY ROAD</t>
  </si>
  <si>
    <t>XPRESS MART</t>
  </si>
  <si>
    <t>200 REISTERSTOWN ROAD</t>
  </si>
  <si>
    <t>25 EASTERN BLVD</t>
  </si>
  <si>
    <t>4733 WESTLAND BOULEVARD</t>
  </si>
  <si>
    <t>ARBUTUS</t>
  </si>
  <si>
    <t>AISH’S C-MART</t>
  </si>
  <si>
    <t>150 BACK RIVER NECK ROAD</t>
  </si>
  <si>
    <t>US GAS / KWIKE MART FOOD STORE</t>
  </si>
  <si>
    <t>2810 HAMMONDS FERRY ROAD</t>
  </si>
  <si>
    <t>PENNY'S LIQUORS</t>
  </si>
  <si>
    <t>3209 NORTH POINT ROAD</t>
  </si>
  <si>
    <t>MP LIQUORS</t>
  </si>
  <si>
    <t>2307 NORTHPOINT BLVD</t>
  </si>
  <si>
    <t>106 WISE AVE</t>
  </si>
  <si>
    <t>MD TOBACCO SHOP</t>
  </si>
  <si>
    <t>503 EASTERN BOULEVARD</t>
  </si>
  <si>
    <t>TOBACCO SPOT</t>
  </si>
  <si>
    <t>1613 MERRITT BLVD</t>
  </si>
  <si>
    <t>3 STAR LIQUOR</t>
  </si>
  <si>
    <t>1305 W 7TH</t>
  </si>
  <si>
    <t>1501 ROCK SPRING RD</t>
  </si>
  <si>
    <t>FOREST HILL</t>
  </si>
  <si>
    <t>5703 BUCKEYSTOWN PIKE</t>
  </si>
  <si>
    <t>BROWN’S BEER WINE LIQUOR DELI.</t>
  </si>
  <si>
    <t>908 EAST PATRICK STREET</t>
  </si>
  <si>
    <t>CONVENIENCE STORE.</t>
  </si>
  <si>
    <t>11424 PULASKI HIGHWAY</t>
  </si>
  <si>
    <t>COUNTRY SPIRITS</t>
  </si>
  <si>
    <t>25459 HIGHFIELD ROAD</t>
  </si>
  <si>
    <t>CASCADE</t>
  </si>
  <si>
    <t>98 SOUDER RD</t>
  </si>
  <si>
    <t>Vuse</t>
  </si>
  <si>
    <t>1526 ROCK SPRING RD</t>
  </si>
  <si>
    <t>FOOD MART / SHELL</t>
  </si>
  <si>
    <t>300 EAST GUDE DRIVE</t>
  </si>
  <si>
    <t>H MART</t>
  </si>
  <si>
    <t>1063 W PATRICK ST</t>
  </si>
  <si>
    <t>HONEYGO WINE &amp; SPIRITS</t>
  </si>
  <si>
    <t>5004 HONEYGO CENTER DRIVE</t>
  </si>
  <si>
    <t>SLIDE IN MART</t>
  </si>
  <si>
    <t>4705 RALEIGH ROAD</t>
  </si>
  <si>
    <t>130 WALKERS VILLAGE WAY</t>
  </si>
  <si>
    <t>VALERO</t>
  </si>
  <si>
    <t>6300 ALLENTOWN ROAD</t>
  </si>
  <si>
    <t>ZONE 15 CARRY OUT &amp; CONVENIENCE STORE LLC</t>
  </si>
  <si>
    <t>4102 W BELVEDERE AVE</t>
  </si>
  <si>
    <t>BALLENGER BEER &amp; SPIRITS</t>
  </si>
  <si>
    <t>5862 BALLENGER CREEK PIKE</t>
  </si>
  <si>
    <t>BECKLEY'S LIQUOR &amp; MOTEL/BEER &amp; WINE CONVENIENCE STORE/BECKLEY'S COUNTRY STORE</t>
  </si>
  <si>
    <t>7611 WILLOW RD</t>
  </si>
  <si>
    <t>EZ MART CONVENIENCE STORE</t>
  </si>
  <si>
    <t>2901 WEST NORTH AVENUE</t>
  </si>
  <si>
    <t>SAFEWAY 1559</t>
  </si>
  <si>
    <t>815 E MAIN ST</t>
  </si>
  <si>
    <t>BEACHLEY'S VARIETY STORE GROCERIES BEER TOBACCO</t>
  </si>
  <si>
    <t>4602 OLD SWIMMING POOL</t>
  </si>
  <si>
    <t>BRADDOCK HEIGHTS</t>
  </si>
  <si>
    <t>CAVETOWN LIQUORS</t>
  </si>
  <si>
    <t>11905 MAPLEVILLE RD</t>
  </si>
  <si>
    <t>CAVETOWN</t>
  </si>
  <si>
    <t>HILLTOP CONVENIENCE &amp; LIQUOR STORE</t>
  </si>
  <si>
    <t>10519 OLD NATIONAL PIKE</t>
  </si>
  <si>
    <t>CROWN / CORNER MART</t>
  </si>
  <si>
    <t>804 WEST BEL AIR AVENUE</t>
  </si>
  <si>
    <t>AIRPARK BP</t>
  </si>
  <si>
    <t>19230 WOODFIELD ROAD</t>
  </si>
  <si>
    <t>METRO BEER WINE DELI</t>
  </si>
  <si>
    <t>15921 FREDERICK RD</t>
  </si>
  <si>
    <t>DERWOOD</t>
  </si>
  <si>
    <t>BEER WINE N SPIRITS WAREHOUSE</t>
  </si>
  <si>
    <t>36 SOUTH BROADWAY</t>
  </si>
  <si>
    <t>FROSTBURG</t>
  </si>
  <si>
    <t>WOODFIELD COUNTRY MARKET / SHELL</t>
  </si>
  <si>
    <t>23716 WOODFIELD ROAD</t>
  </si>
  <si>
    <t>4220 EDMONDSON AVE</t>
  </si>
  <si>
    <t>HABIB MEDITERRANEAN MARKET</t>
  </si>
  <si>
    <t>7701 BALTIMORE ANNAPOLIS BLVD</t>
  </si>
  <si>
    <t>SAINT PAUL MINI MART.</t>
  </si>
  <si>
    <t>815 SAINT PAUL ST</t>
  </si>
  <si>
    <t>TROTTERS</t>
  </si>
  <si>
    <t>200 ST PAUL PLACE</t>
  </si>
  <si>
    <t>SHEETZ 163</t>
  </si>
  <si>
    <t>17803 VENTURE DRIVE</t>
  </si>
  <si>
    <t>RITE AID 4295</t>
  </si>
  <si>
    <t>250 W CHASE ST</t>
  </si>
  <si>
    <t>SHEETZ 82</t>
  </si>
  <si>
    <t>301 E WASHINGTON ST</t>
  </si>
  <si>
    <t>OK MARKET &amp; DELI</t>
  </si>
  <si>
    <t>753 E PRESTON ST</t>
  </si>
  <si>
    <t>UNIVERSAL SPIRITS</t>
  </si>
  <si>
    <t>33 E FRANKLIN ST</t>
  </si>
  <si>
    <t>7-ELEVEN 11695</t>
  </si>
  <si>
    <t>5521 LIVINGSTON ROAD</t>
  </si>
  <si>
    <t>FOOD LION #1442</t>
  </si>
  <si>
    <t>6920 CRESTWOOD BLVD</t>
  </si>
  <si>
    <t>DOLLAR GENERAL STORE 19134</t>
  </si>
  <si>
    <t>9185 CENTRAL AVE</t>
  </si>
  <si>
    <t>7-ELEVEN 34748B</t>
  </si>
  <si>
    <t>7600 BALTIMORE ANNAPOLIS BLVD</t>
  </si>
  <si>
    <t>ROYAL FARMS STORE 67</t>
  </si>
  <si>
    <t>7201 BALTIMORE-ANNAPOLIS BOULEVARD</t>
  </si>
  <si>
    <t>FERNDALE</t>
  </si>
  <si>
    <t>ABERDEEN LIQUOR</t>
  </si>
  <si>
    <t>124 S PHILADELPHIA BLVD</t>
  </si>
  <si>
    <t>INDIA BAZAAR</t>
  </si>
  <si>
    <t>2417 N SALISBURY BLVD</t>
  </si>
  <si>
    <t>C &amp; DOLLAR PLUS.</t>
  </si>
  <si>
    <t>4119 SOUTHERN AVE</t>
  </si>
  <si>
    <t>CITGO / CAR AND TRUCK WASH</t>
  </si>
  <si>
    <t>3501 KENILWORTH AVENUE</t>
  </si>
  <si>
    <t>CF/CARROLL MOTOR FUELS/CARROLL MART</t>
  </si>
  <si>
    <t>4 BEL AIR SOUTH PKWY</t>
  </si>
  <si>
    <t>JJ’S CORNER LIQUORS</t>
  </si>
  <si>
    <t>168 CUMBERLAND ST</t>
  </si>
  <si>
    <t>CLEAR SPRING</t>
  </si>
  <si>
    <t>CROWN EXPRESS MART</t>
  </si>
  <si>
    <t>17700 ELGIN ROAD</t>
  </si>
  <si>
    <t>POOLESVILLE</t>
  </si>
  <si>
    <t>9220 CRAIN HIGHWAY</t>
  </si>
  <si>
    <t>EXXON/VILLAGE SHOP</t>
  </si>
  <si>
    <t>5111 JOHN ROGERS BLVD</t>
  </si>
  <si>
    <t>4040 POWDER MILL ROAD</t>
  </si>
  <si>
    <t>FAMILY MART</t>
  </si>
  <si>
    <t>7604 BALTIMORE ANNAPOLIS BLVD</t>
  </si>
  <si>
    <t>FILL UP</t>
  </si>
  <si>
    <t>6303 CRAIN HWY</t>
  </si>
  <si>
    <t>SUNOCO/FOOD MART</t>
  </si>
  <si>
    <t>1811 EDGEWOOD RD</t>
  </si>
  <si>
    <t>6636 RITCHIE HWY</t>
  </si>
  <si>
    <t>WATKINS PARK LIQUORS</t>
  </si>
  <si>
    <t>56 WATKINS PARK DRIVE</t>
  </si>
  <si>
    <t>1345 JAMES WAY RD</t>
  </si>
  <si>
    <t>ABG MART</t>
  </si>
  <si>
    <t>4409 SOUTHERN AVENUE</t>
  </si>
  <si>
    <t>BAY LIQUORS</t>
  </si>
  <si>
    <t>10100 BIRD RIVER ROAD</t>
  </si>
  <si>
    <t>1026 MIDDLETON RD</t>
  </si>
  <si>
    <t>RITCHIE HIGHWAY DELI</t>
  </si>
  <si>
    <t>700 RITCHIE ROAD</t>
  </si>
  <si>
    <t>JUBILEE FOODS PREMIUM MEATS &amp; SEAFOOD/ TROUT'S JUBILEE FOODS</t>
  </si>
  <si>
    <t>515 E MAIN ST 118</t>
  </si>
  <si>
    <t>16603 SOUTH SETON AVE</t>
  </si>
  <si>
    <t>FAMILY DOLLAR 32207</t>
  </si>
  <si>
    <t>9608 FT MEADE</t>
  </si>
  <si>
    <t>7 ELEVEN/ KEYSER'S RIDGE LIQUORS</t>
  </si>
  <si>
    <t>4151 NATIONAL PIKE</t>
  </si>
  <si>
    <t>SHELL/SNACK SHOP/SERVICE CENTER</t>
  </si>
  <si>
    <t>10600 BALTIMORE AVE</t>
  </si>
  <si>
    <t>WINNER'S CIRCLE CONVENIENCE CENTER</t>
  </si>
  <si>
    <t>401 DAVE TURNEY ST</t>
  </si>
  <si>
    <t>SUNOCO / CORNER MART</t>
  </si>
  <si>
    <t>400 THOMPSON CREEK ROAD</t>
  </si>
  <si>
    <t>617 N SALISBURY BLVD</t>
  </si>
  <si>
    <t>ROYAL FARMS STORE I</t>
  </si>
  <si>
    <t>2622 MOUNTAIN ROAD</t>
  </si>
  <si>
    <t>SMITTY'S FINE WINE AND SPIRITS</t>
  </si>
  <si>
    <t>2315 BEL AIR ROAD, SUITE C 5</t>
  </si>
  <si>
    <t>2702 N SALISBURY BLVD</t>
  </si>
  <si>
    <t>SHOP 'N SAVE</t>
  </si>
  <si>
    <t>3249 CHESTNUT RIDGE RD</t>
  </si>
  <si>
    <t>PURE</t>
  </si>
  <si>
    <t>1111 N SALISBURY BLVD</t>
  </si>
  <si>
    <t>RITE AID #03803</t>
  </si>
  <si>
    <t>10456 BALTIMORE AVENUE</t>
  </si>
  <si>
    <t>DOLLAR GENERAL STORE 2017</t>
  </si>
  <si>
    <t>116 NORTH EAST PLAZA</t>
  </si>
  <si>
    <t>602 SOUTH PHILADELPHIA BOULEVARD</t>
  </si>
  <si>
    <t>8600 BALTIMORE AVE</t>
  </si>
  <si>
    <t>DELI AND SPIRITS</t>
  </si>
  <si>
    <t>2226 HANSON ROAD</t>
  </si>
  <si>
    <t>INTERSTATE SHELL</t>
  </si>
  <si>
    <t>9322 BALTIMORE AVE</t>
  </si>
  <si>
    <t>LIBERTY/THE RIDGE</t>
  </si>
  <si>
    <t>4008 NATIONAL PIKE</t>
  </si>
  <si>
    <t>ACCIDENT</t>
  </si>
  <si>
    <t>PARK MART</t>
  </si>
  <si>
    <t>6100 WESTCHESTER PARK DRIVE, COMMERCIAL UNIT 1</t>
  </si>
  <si>
    <t>1701 A16 ROCKVILLE PIKE</t>
  </si>
  <si>
    <t>ELBE'S BEER &amp; WINE KEGS</t>
  </si>
  <si>
    <t>2522 UNIVERSITY BLVD W</t>
  </si>
  <si>
    <t>HALPINE BEER WINE AND DELI</t>
  </si>
  <si>
    <t>1701-B8 ROCKVILLE PIKE</t>
  </si>
  <si>
    <t>MY DOLLAR &amp; MORE.</t>
  </si>
  <si>
    <t>9035 GAITHER RD</t>
  </si>
  <si>
    <t>LATINO MARKET &amp; JEWELRY</t>
  </si>
  <si>
    <t>2503 ENNALLS AVENUE</t>
  </si>
  <si>
    <t>883 RUSSELL AVE</t>
  </si>
  <si>
    <t>SHELL/SNACK SHOP.</t>
  </si>
  <si>
    <t>12401 GEORGIA AVENUE</t>
  </si>
  <si>
    <t>B &amp; B CAFE</t>
  </si>
  <si>
    <t>5454 WISCONSIN AVE</t>
  </si>
  <si>
    <t>7975 OLD GEORGETOWN ROAD</t>
  </si>
  <si>
    <t>GIANT/GASOLINE/PICK UP</t>
  </si>
  <si>
    <t>8500 CONNECTICUT AVE</t>
  </si>
  <si>
    <t>1469 ROCKVILLE PIKE</t>
  </si>
  <si>
    <t>3393 LAUREL FORT MEADE</t>
  </si>
  <si>
    <t>10594 METROPOLITAN AVE</t>
  </si>
  <si>
    <t>KENSINGTON</t>
  </si>
  <si>
    <t>8946 NORTH WESTLAND DRIVE</t>
  </si>
  <si>
    <t>3507 UNIVERSITY BLVD W</t>
  </si>
  <si>
    <t>8472 PINEY BRANCH RD</t>
  </si>
  <si>
    <t>7411 CENTRAL AVE</t>
  </si>
  <si>
    <t>THE MARKET AT AC AND T</t>
  </si>
  <si>
    <t>713 NORTH MAIN STREET</t>
  </si>
  <si>
    <t>BOONSBORO</t>
  </si>
  <si>
    <t>AC AND T / THE MARKET AT AC AND T</t>
  </si>
  <si>
    <t>18141 GARLAND GROH BOULEVARD</t>
  </si>
  <si>
    <t>4259 SOUTHERN AVE</t>
  </si>
  <si>
    <t>BEER &amp; WINE FAMILY MARKET</t>
  </si>
  <si>
    <t>516 MAIN ST</t>
  </si>
  <si>
    <t>BP/MARKET</t>
  </si>
  <si>
    <t>5931 BALTIMORE NATIONAL PIKE</t>
  </si>
  <si>
    <t>BYERS STOP N' GO / BYERS DAIRY KING</t>
  </si>
  <si>
    <t>152 NORTH BURHANS BOULEVARD</t>
  </si>
  <si>
    <t>SEABROOK CITGO</t>
  </si>
  <si>
    <t>9401 LANHAM SEVERN RD</t>
  </si>
  <si>
    <t>7750 ANNAPOLIS RD</t>
  </si>
  <si>
    <t>LIQUOR DEPOT</t>
  </si>
  <si>
    <t>5860 BALTIMORE NATL PIKE</t>
  </si>
  <si>
    <t>ELIS SNACK SHOP</t>
  </si>
  <si>
    <t>8901 CENTRAL AVE</t>
  </si>
  <si>
    <t>LP/OAKCREST LOWEST PRICE</t>
  </si>
  <si>
    <t>5258 MARLBORO PK</t>
  </si>
  <si>
    <t>SPICKLER'S MARKET</t>
  </si>
  <si>
    <t>17 EAST FRANKLIN STREET</t>
  </si>
  <si>
    <t>NEWS &amp; VALET</t>
  </si>
  <si>
    <t>790 HUNGERFORD DR</t>
  </si>
  <si>
    <t>40 WEST DISCOUNT LIQUORS</t>
  </si>
  <si>
    <t>6326 BALTIMORE NATIONAL PIKE</t>
  </si>
  <si>
    <t>ALL SAINTS EXXON / TIGER MART</t>
  </si>
  <si>
    <t>9275 ALL SAINTS ROAD</t>
  </si>
  <si>
    <t>5612 BALTIMORE NATIONAL</t>
  </si>
  <si>
    <t>KIMS FOOD MARKET</t>
  </si>
  <si>
    <t>1240 E EAGER ST</t>
  </si>
  <si>
    <t>9101 SNOWDEN RIVER PARKWAY</t>
  </si>
  <si>
    <t>7-ELEVEN 37128A</t>
  </si>
  <si>
    <t>4857 MARLBORO PIKE</t>
  </si>
  <si>
    <t>BACCHUS BAR AND LIQUORS</t>
  </si>
  <si>
    <t>1220 WEST NORTH AVENUE</t>
  </si>
  <si>
    <t>BEST PRICE GAS</t>
  </si>
  <si>
    <t>6181 ANNAPOLIS ROAD</t>
  </si>
  <si>
    <t>BOK GROCERY</t>
  </si>
  <si>
    <t>2665 DULANY STREET</t>
  </si>
  <si>
    <t>4122 FREDERICK AVENUE</t>
  </si>
  <si>
    <t>DISTRICT HEIGHTS LIQUORS</t>
  </si>
  <si>
    <t>6136 MARLBORO PIKE</t>
  </si>
  <si>
    <t>LUCKY LOTTERY</t>
  </si>
  <si>
    <t>6029 MARLBORO PIKE</t>
  </si>
  <si>
    <t>7-ELEVEN 22921</t>
  </si>
  <si>
    <t>8101 FENTON STREET</t>
  </si>
  <si>
    <t>7-ELEVEN 36784A</t>
  </si>
  <si>
    <t>7243 EAST FURNACE BRANCH ROAD</t>
  </si>
  <si>
    <t>NEPALI AND AFRICAN GROCERY</t>
  </si>
  <si>
    <t>5428 A SINCLAIR LANE</t>
  </si>
  <si>
    <t>1601 YORK ROAD</t>
  </si>
  <si>
    <t>TOBACCO &amp; CONVENIENCE</t>
  </si>
  <si>
    <t>7625 MARLBORO PIKE</t>
  </si>
  <si>
    <t>NEW HAMPSHIRE LIQUORS/WINE &amp; SPIRITS LIQUOR.</t>
  </si>
  <si>
    <t>6501 NEW HAMPSHIRE AVENUE</t>
  </si>
  <si>
    <t>ROMAN'S PLACE</t>
  </si>
  <si>
    <t>2 SOUTH DECKER AVENUE</t>
  </si>
  <si>
    <t>24/7 SUPERMART</t>
  </si>
  <si>
    <t>325 S MARLYN AVE</t>
  </si>
  <si>
    <t>1065 SAINT IGNATIUS DRIVE</t>
  </si>
  <si>
    <t>BP / SNACK SHOP</t>
  </si>
  <si>
    <t>3601 DOLFIELD ROAD</t>
  </si>
  <si>
    <t>COZY CAFE</t>
  </si>
  <si>
    <t>10440 LITTLE PATUXENT</t>
  </si>
  <si>
    <t>ZIP IN MART</t>
  </si>
  <si>
    <t>6801 LIVINGSTON ROAD</t>
  </si>
  <si>
    <t>29969 THREE NOTCH ROAD</t>
  </si>
  <si>
    <t>CORNER LIQUORS</t>
  </si>
  <si>
    <t>46920 SOUTH SHANGRI LA DR</t>
  </si>
  <si>
    <t>ST. JAMES DELI AND SPIRITS</t>
  </si>
  <si>
    <t>19343 THREE NOTCH ROAD</t>
  </si>
  <si>
    <t>DOLLAR SHOP V &amp; OUTLET</t>
  </si>
  <si>
    <t>4442 PARK HEIGHTS AVENUE</t>
  </si>
  <si>
    <t>G AND T LIQUOR / GROCERY</t>
  </si>
  <si>
    <t>2048 WILKENS AVENUE</t>
  </si>
  <si>
    <t>27605 THREE NOTCH RD</t>
  </si>
  <si>
    <t>WAWA 591</t>
  </si>
  <si>
    <t>305 MARKET SQUARE DRIVE</t>
  </si>
  <si>
    <t>3675 HALLOWING POINT ROAD</t>
  </si>
  <si>
    <t>TA / BALTIMORE TRAVEL CENTER</t>
  </si>
  <si>
    <t>5501 ODONNELL STREET</t>
  </si>
  <si>
    <t>O CONNORS</t>
  </si>
  <si>
    <t>4801 EASTERN AVE</t>
  </si>
  <si>
    <t>CORONA GROCERY</t>
  </si>
  <si>
    <t>3520 EAST LOMBARD STREET</t>
  </si>
  <si>
    <t>COUNTRY PLAZA LIQUORS</t>
  </si>
  <si>
    <t>10120 SOUTHERN MARYLAND</t>
  </si>
  <si>
    <t>LIGHTHOUSE MARKET &amp; SIGNS</t>
  </si>
  <si>
    <t>9124 BAY AVE</t>
  </si>
  <si>
    <t>NORTH BEACH</t>
  </si>
  <si>
    <t>7-ELEVEN 27739</t>
  </si>
  <si>
    <t>729 EAST 25TH STREET</t>
  </si>
  <si>
    <t>5715 OLD BRANCH AVENUE</t>
  </si>
  <si>
    <t>CROSS KEY EXXON</t>
  </si>
  <si>
    <t>4434 FALLS ROAD</t>
  </si>
  <si>
    <t>6308 ALLENTOWN ROAD</t>
  </si>
  <si>
    <t>13200 LAUREL BOWIE ROAD</t>
  </si>
  <si>
    <t>3800 RHODE ISLAND AVENUE</t>
  </si>
  <si>
    <t>BRENTWOOD</t>
  </si>
  <si>
    <t>730 EAST COLLEGE PKWY</t>
  </si>
  <si>
    <t>8 DAYS LIQUORS</t>
  </si>
  <si>
    <t>1700 TAYLOR AVE</t>
  </si>
  <si>
    <t>NEW BAZAR HALAL MEAT</t>
  </si>
  <si>
    <t>2701 HUNTINGDON AVENUE</t>
  </si>
  <si>
    <t>HAMILTON BP</t>
  </si>
  <si>
    <t>5000 HARFORD ROAD</t>
  </si>
  <si>
    <t>7301 MCCLEAN BOULEVARD</t>
  </si>
  <si>
    <t>1725 TAYLOR AVE</t>
  </si>
  <si>
    <t>REUBEN RESTUARANT</t>
  </si>
  <si>
    <t>247 WEST ST</t>
  </si>
  <si>
    <t>MONTGOMERY MALL SHELL</t>
  </si>
  <si>
    <t>10211 WESTLAKE DRIVE</t>
  </si>
  <si>
    <t>UNIVERSAL SUPER MARKET</t>
  </si>
  <si>
    <t>8639 FLOWER AVENUE</t>
  </si>
  <si>
    <t>50/50 GROCERY AND DOLLAR PLUS</t>
  </si>
  <si>
    <t>5401 ANNAPOLIS ROAD</t>
  </si>
  <si>
    <t>GREENBELT EXXON</t>
  </si>
  <si>
    <t>7619 GREENBELT ROAD</t>
  </si>
  <si>
    <t>WINDSOR PARK LIQUORS/BEER WINE SPIRITS.</t>
  </si>
  <si>
    <t>2835 N ROLLING ROAD</t>
  </si>
  <si>
    <t>2890 CRAIN HWY</t>
  </si>
  <si>
    <t>1753-C CHESACO AVE</t>
  </si>
  <si>
    <t>7-ELEVEN 23157B 2543</t>
  </si>
  <si>
    <t>2170 CRAIN HWY</t>
  </si>
  <si>
    <t>BADEN GROCERY</t>
  </si>
  <si>
    <t>16709 BRANDYWINE RD</t>
  </si>
  <si>
    <t>BRANDYWINE</t>
  </si>
  <si>
    <t>PINEFIELD LIQUORS</t>
  </si>
  <si>
    <t>2085 MATTAWOMAN BEANTOWN</t>
  </si>
  <si>
    <t>9613 HARFORD RD</t>
  </si>
  <si>
    <t>HOLABIRD MARKET</t>
  </si>
  <si>
    <t>6929 HOLABIRD AVE</t>
  </si>
  <si>
    <t>HOLABIRD LIQUORS/LIQUORS</t>
  </si>
  <si>
    <t>7159 HOLABIRD AVE</t>
  </si>
  <si>
    <t>7200 HOLABIRD AVE</t>
  </si>
  <si>
    <t>11416 YORK RD</t>
  </si>
  <si>
    <t>VILLAGE FAMILY MART</t>
  </si>
  <si>
    <t>12 N DUNDALK AVE</t>
  </si>
  <si>
    <t>7-ELEVEN #11647</t>
  </si>
  <si>
    <t>5415 KENILWORTH AVENUE</t>
  </si>
  <si>
    <t>7-ELEVEN 36480B</t>
  </si>
  <si>
    <t>4907 ANNAPOLIS ROAD</t>
  </si>
  <si>
    <t>7-ELEVEN 36685A</t>
  </si>
  <si>
    <t>5456 ANNAPOLIS ROAD</t>
  </si>
  <si>
    <t>RITE AID #4983</t>
  </si>
  <si>
    <t>6130 BALTIMORE AVENUE</t>
  </si>
  <si>
    <t>EDDY’S CARRY OUT</t>
  </si>
  <si>
    <t>4909 57TH AVE</t>
  </si>
  <si>
    <t>SPARTANS LIQUOR &amp; DELI</t>
  </si>
  <si>
    <t>11421 OLD BALTIMORE PIKE</t>
  </si>
  <si>
    <t>QUICK STOP FOOD MART</t>
  </si>
  <si>
    <t>5700 EMERSON ST</t>
  </si>
  <si>
    <t>VETS LIQUOR.</t>
  </si>
  <si>
    <t>11620 BALTIMORE AVE</t>
  </si>
  <si>
    <t>SUNRISE MARKET</t>
  </si>
  <si>
    <t>10800 RHODE ISLAND AVE</t>
  </si>
  <si>
    <t>4730 MOUNTAIN ROAD</t>
  </si>
  <si>
    <t>BELTSVILLE EATERY</t>
  </si>
  <si>
    <t>6802 INDUSTRIAL DR</t>
  </si>
  <si>
    <t>VINTAGE BEVERAGES</t>
  </si>
  <si>
    <t>610 SNOW HILL ROAD</t>
  </si>
  <si>
    <t>7401 BALTIMORE ANNAPOLIS BOULEVARD</t>
  </si>
  <si>
    <t>E. G. WEBSTER &amp; SON</t>
  </si>
  <si>
    <t>810 RACE STREET</t>
  </si>
  <si>
    <t>WISHING WELL LIQUORS</t>
  </si>
  <si>
    <t>786 IDLEWILD AVENUE</t>
  </si>
  <si>
    <t>PEP-UP</t>
  </si>
  <si>
    <t>209 HAYWARD STREET</t>
  </si>
  <si>
    <t>VALERO / SHORE STOP</t>
  </si>
  <si>
    <t>100 MAIN STREET</t>
  </si>
  <si>
    <t>GLOBAL FOOD</t>
  </si>
  <si>
    <t>13814 OUTLET DR</t>
  </si>
  <si>
    <t>9395 BALTIMORE NATIONAL</t>
  </si>
  <si>
    <t>GLEN ECHO EXXON 25341</t>
  </si>
  <si>
    <t>6729 GOLDSBORO RD</t>
  </si>
  <si>
    <t>BP / WOO'S AUTO REPAIR</t>
  </si>
  <si>
    <t>8720 BALTIMORE NATIONAL</t>
  </si>
  <si>
    <t>SIGNATURE CIGARS</t>
  </si>
  <si>
    <t>4919 CORDELL AVE</t>
  </si>
  <si>
    <t>CIRCLE K</t>
  </si>
  <si>
    <t>4398 MONTGOMERY ROAD</t>
  </si>
  <si>
    <t>JACKIE'S LIQUORS</t>
  </si>
  <si>
    <t>3392 FORT MEADE ROAD</t>
  </si>
  <si>
    <t>CORK 57/ BEER AND WINE</t>
  </si>
  <si>
    <t>4910 BETHESDA AVE</t>
  </si>
  <si>
    <t>5350 WESTBARD AVE</t>
  </si>
  <si>
    <t>808 CRAIN HIGHWAY</t>
  </si>
  <si>
    <t>CF CARROLL MOTOR FUELS/CARROLL MART</t>
  </si>
  <si>
    <t>900 TAYLOR AVE</t>
  </si>
  <si>
    <t>GLEN ECHO PHARMACY</t>
  </si>
  <si>
    <t>7311 MACARTHUR BLVD</t>
  </si>
  <si>
    <t>LA MART INTERNATIONAL FOOD.</t>
  </si>
  <si>
    <t>5896 ROBERT OLIVER PL</t>
  </si>
  <si>
    <t>LIBERTY/FREDDIES.</t>
  </si>
  <si>
    <t>10524 SHARPSBURG PIKE</t>
  </si>
  <si>
    <t>MARRIOTT SUITES</t>
  </si>
  <si>
    <t>6711 DEMOCRACY BLVD</t>
  </si>
  <si>
    <t>BREAK CENTRAL</t>
  </si>
  <si>
    <t>2 BETHESDA METRO CENTER</t>
  </si>
  <si>
    <t>J&amp;C DELI AND MARKET</t>
  </si>
  <si>
    <t>901 CONCORD ST</t>
  </si>
  <si>
    <t>CHEZ'S GROCERY</t>
  </si>
  <si>
    <t>406 EAST 21ST STREET</t>
  </si>
  <si>
    <t>KINGS CONTRIVANCE LIQUOR SHOP</t>
  </si>
  <si>
    <t>8630 GUILFORD ROAD SUITE C110</t>
  </si>
  <si>
    <t>18702 NORTH VILLAGE</t>
  </si>
  <si>
    <t>DORSEY'S SEARCH WINE AND SPIRITS</t>
  </si>
  <si>
    <t>4725 DORSEY HALL DR</t>
  </si>
  <si>
    <t>6100 MACARTHUR BLVD</t>
  </si>
  <si>
    <t>LOTTE PLAZA/LOTTE PLAZA MARKET/LA GRANDE SUPERMERCADO</t>
  </si>
  <si>
    <t>13625 GEORGIA AVE  STE A</t>
  </si>
  <si>
    <t>KENWOOD SUNOCO</t>
  </si>
  <si>
    <t>5201 RIVER RD</t>
  </si>
  <si>
    <t>18413 ROSE GLOW AVE</t>
  </si>
  <si>
    <t>PRIME BEER &amp; WINE</t>
  </si>
  <si>
    <t>12842 NEW HAMPSHIRE AVE</t>
  </si>
  <si>
    <t>ROCKSPRING CAFE</t>
  </si>
  <si>
    <t>6430 ROCKLEDGE DR</t>
  </si>
  <si>
    <t>TJ CAFE</t>
  </si>
  <si>
    <t>6701 DEMOCRACY BLVD</t>
  </si>
  <si>
    <t>LIQUOR LOCKER/CIGAR LOCKER</t>
  </si>
  <si>
    <t>1740 DUAL HWY</t>
  </si>
  <si>
    <t>MORRELL PARK DELI</t>
  </si>
  <si>
    <t>2527 WASHINGTON BOULEVARD</t>
  </si>
  <si>
    <t>GAS DEPOT MART</t>
  </si>
  <si>
    <t>2650 WEST PATAPSCO AVENUE</t>
  </si>
  <si>
    <t>J'S MINI MARKET</t>
  </si>
  <si>
    <t>2344 ANNAPOLIS ROAD</t>
  </si>
  <si>
    <t>CELLAR WINE &amp; SPIRITS</t>
  </si>
  <si>
    <t>431 DUAL HWY</t>
  </si>
  <si>
    <t>LOCUST POINT MARKET</t>
  </si>
  <si>
    <t>360 S POTOMAC ST</t>
  </si>
  <si>
    <t>GEORGES SHELL/SNACK SHOP/ SERVICE CENTER.</t>
  </si>
  <si>
    <t>11416 CHERRY HILL RD</t>
  </si>
  <si>
    <t>5910 40TH AVE</t>
  </si>
  <si>
    <t>ABASS VAPORS/VAPE SHOP</t>
  </si>
  <si>
    <t>9619 REISTERSTOWN RD</t>
  </si>
  <si>
    <t>140 OLD SOLOMON ISLAND ROAD</t>
  </si>
  <si>
    <t>6648 HOLABIRD AVENUE</t>
  </si>
  <si>
    <t>MR. CHARLES MARKET PLACE</t>
  </si>
  <si>
    <t>12147 PARK HEIGHTS AVE</t>
  </si>
  <si>
    <t>11510 REISTERSTOWN RD</t>
  </si>
  <si>
    <t>500 MAIN STREET</t>
  </si>
  <si>
    <t>11295 VEIRS MILL RD</t>
  </si>
  <si>
    <t>ROSEN'S LIQUORS</t>
  </si>
  <si>
    <t>5411 YORK ROAD</t>
  </si>
  <si>
    <t>VARIETY SERVICES, LLC</t>
  </si>
  <si>
    <t>11417 CHERRY HILL ROAD</t>
  </si>
  <si>
    <t>ROY'S CAR WASH/BP</t>
  </si>
  <si>
    <t>5806 ALLENTOWN WAY</t>
  </si>
  <si>
    <t>FOUNDRY ROW WINE AND SPIRITS</t>
  </si>
  <si>
    <t>10120 REISTERSTOWN ROAD</t>
  </si>
  <si>
    <t>WEMYSS LIQUORS</t>
  </si>
  <si>
    <t>4910 ST LEONARD ROAD</t>
  </si>
  <si>
    <t>ST LEONARD</t>
  </si>
  <si>
    <t>RED RUN LIQUORS</t>
  </si>
  <si>
    <t>10999 RED RUN BLVD</t>
  </si>
  <si>
    <t>METRO WINE AND SPIRITS</t>
  </si>
  <si>
    <t>10209 GRAND CENTRAL AVE</t>
  </si>
  <si>
    <t>MIKE CORNER STORE</t>
  </si>
  <si>
    <t>3730 EDMONDSON AVENUE</t>
  </si>
  <si>
    <t>EARL'S SUPER LIQUORS</t>
  </si>
  <si>
    <t>833 SOUTHERN AVENUE</t>
  </si>
  <si>
    <t>SAFEWAY 1882</t>
  </si>
  <si>
    <t>990 EAST SWAN CREEK ROAD</t>
  </si>
  <si>
    <t>GRANTSVILLE DISCOUNT BEER-WINE-LIQUOR LIQUORS</t>
  </si>
  <si>
    <t>163 MAIN STREET</t>
  </si>
  <si>
    <t>KETTERING BP</t>
  </si>
  <si>
    <t>10604 CAMPUS WAY SOUTH</t>
  </si>
  <si>
    <t>LARGO</t>
  </si>
  <si>
    <t>MIDWAY DISCOUNT LIQUORS</t>
  </si>
  <si>
    <t>464 WEBER RD</t>
  </si>
  <si>
    <t>8915 WOODYARD RD</t>
  </si>
  <si>
    <t>EXXON/GOOD TO GO</t>
  </si>
  <si>
    <t>8025 FRIENDSVILLE RD</t>
  </si>
  <si>
    <t>FRIENDSVILLE</t>
  </si>
  <si>
    <t>FORT WASHINGTON SHELL</t>
  </si>
  <si>
    <t>10901 FORT WASHINGTON RD</t>
  </si>
  <si>
    <t>9019 WOODYARD ROAD</t>
  </si>
  <si>
    <t>389 WEBER RD</t>
  </si>
  <si>
    <t>7096 ALLENTOWN ROAD</t>
  </si>
  <si>
    <t>7-ELEVEN 27075A</t>
  </si>
  <si>
    <t>4704 CRAIN HWY</t>
  </si>
  <si>
    <t>8461 ANNAPOLIS RD</t>
  </si>
  <si>
    <t>NEW CARROLLTON LIQUORS</t>
  </si>
  <si>
    <t>8433 ANNAPOLIS RD</t>
  </si>
  <si>
    <t>CROWN CORNER MART</t>
  </si>
  <si>
    <t>4201 ERDMAN AVENUE</t>
  </si>
  <si>
    <t>KETTERING LIQUORS</t>
  </si>
  <si>
    <t>10682 CAMPUS WAY SOUTH</t>
  </si>
  <si>
    <t>LOMBARD LIQUORS</t>
  </si>
  <si>
    <t>402 WEST LOMBARD STREET</t>
  </si>
  <si>
    <t>VILLAGE WINE AND SPIRITS</t>
  </si>
  <si>
    <t>2646 CHAPEL LAKE DRIVE</t>
  </si>
  <si>
    <t>7-ELEVEN 22977 B</t>
  </si>
  <si>
    <t>7701 CRAIN HWY</t>
  </si>
  <si>
    <t>CITGO/OAK BARREL CAFE</t>
  </si>
  <si>
    <t>35206 NATIONAL PIKE NE</t>
  </si>
  <si>
    <t>LITTLE ORLEANS</t>
  </si>
  <si>
    <t>EXXON/BELLE GROVE DINER</t>
  </si>
  <si>
    <t>12937 ORLEANS RD NE</t>
  </si>
  <si>
    <t>BEST PRICE MARKET/BEST PRICE QUICK STOP</t>
  </si>
  <si>
    <t>21413 CHESAPEAKE AVE</t>
  </si>
  <si>
    <t>MCCOOLE</t>
  </si>
  <si>
    <t>FOOD CITY INTERNATIONAL MARKET</t>
  </si>
  <si>
    <t>3716 1/2 WEST BELVEDERE AVENUE</t>
  </si>
  <si>
    <t>OLDE FITZGERALD LIQUORS LLC</t>
  </si>
  <si>
    <t>HELMICKS GROCERY</t>
  </si>
  <si>
    <t>21800 NATIONAL PIKE</t>
  </si>
  <si>
    <t>FLINSTONE</t>
  </si>
  <si>
    <t>HARFORD MINI MART</t>
  </si>
  <si>
    <t>4600 HARFORD ROAD</t>
  </si>
  <si>
    <t>OSBORNE WINE &amp; SPIRIT</t>
  </si>
  <si>
    <t>7587 CRAIN HWY SW</t>
  </si>
  <si>
    <t>7-ELEVEN 11730</t>
  </si>
  <si>
    <t>6034 BALTIMORE AVE</t>
  </si>
  <si>
    <t>15101 BALTIMORE AVENUE, SUITE 104</t>
  </si>
  <si>
    <t>JEFFERSON STREET SERVICE CENTER</t>
  </si>
  <si>
    <t>242 S JEFFERSON ST</t>
  </si>
  <si>
    <t>EL PRIMO GROCERY</t>
  </si>
  <si>
    <t>5022 EDMONSTON RD</t>
  </si>
  <si>
    <t>1305 LIBERTY ROAD</t>
  </si>
  <si>
    <t>TROUT LIQUORS</t>
  </si>
  <si>
    <t>5108 OLD NATIONAL PIKE</t>
  </si>
  <si>
    <t>6038 BALTIMORE AVENUE</t>
  </si>
  <si>
    <t>CHAMPION BILLIARDS SPORTS CAFE</t>
  </si>
  <si>
    <t>5205 BUCKEYSTOWN PIKE</t>
  </si>
  <si>
    <t>7-ELEVEN 11556</t>
  </si>
  <si>
    <t>6860 RACE TRACK ROAD</t>
  </si>
  <si>
    <t>9900 A GREENBELT RD</t>
  </si>
  <si>
    <t>15709 HALL ROAD</t>
  </si>
  <si>
    <t>13801 ANNAPOLIS ROAD</t>
  </si>
  <si>
    <t>3300 CRAIN HWY NW</t>
  </si>
  <si>
    <t>9415 ANNAPOLIS ROAD</t>
  </si>
  <si>
    <t>7-ELEVEN 1407 28960A  2541</t>
  </si>
  <si>
    <t>11108 ANGLEBERGER RD</t>
  </si>
  <si>
    <t>7-ELEVEN #16342</t>
  </si>
  <si>
    <t>1042 WEST PATRICK STREET</t>
  </si>
  <si>
    <t>7-ELEVEN 27641</t>
  </si>
  <si>
    <t>5049 GARRETT AVENUE</t>
  </si>
  <si>
    <t>4404 KNOX ROAD</t>
  </si>
  <si>
    <t>4921 EDGEWOOD ROAD</t>
  </si>
  <si>
    <t>AC&amp;T / THE MARKET AT AC&amp;T</t>
  </si>
  <si>
    <t>18141 GARLAND GROH BLVD</t>
  </si>
  <si>
    <t>BEER - WINE</t>
  </si>
  <si>
    <t>10117 NEW HAMSHIRE AVE</t>
  </si>
  <si>
    <t>2801 EDMONDSON AVE</t>
  </si>
  <si>
    <t>118 HILLSMERE DR</t>
  </si>
  <si>
    <t>1275 W PATRICK ST</t>
  </si>
  <si>
    <t>10201 NEW HAMPSHIRE AVENUE</t>
  </si>
  <si>
    <t>HIGH'S 20</t>
  </si>
  <si>
    <t>27 RAILROAD AVENUE</t>
  </si>
  <si>
    <t>WAL-MART/ GROCERY/ HOME &amp; PHARMACY/AUTO CENTER/OUTDOOR LIVING</t>
  </si>
  <si>
    <t>12500 COUNTRY CLUB MALL RD</t>
  </si>
  <si>
    <t>CONVENIENCE EXPRESS / BP</t>
  </si>
  <si>
    <t>1064 NATIONAL HIGHWAY</t>
  </si>
  <si>
    <t>LA VALE</t>
  </si>
  <si>
    <t>INNER HARBOR EXXON / CIRCLE K</t>
  </si>
  <si>
    <t>1800 RUSSELL STREET</t>
  </si>
  <si>
    <t>LIBERTY GAS AND FOOD COURT</t>
  </si>
  <si>
    <t>6425 DOBBIN ROAD</t>
  </si>
  <si>
    <t>EXCELO LIQUORS</t>
  </si>
  <si>
    <t>814 NORTH MECHANIC STREET</t>
  </si>
  <si>
    <t>3320 ERDMAN AVENUE</t>
  </si>
  <si>
    <t>5-10 QUICK-MART TOBACCO LOTTERY</t>
  </si>
  <si>
    <t>1328 EAST GUDE DR</t>
  </si>
  <si>
    <t>HARRIS TEETER 325</t>
  </si>
  <si>
    <t>14101 DARNESTOWN RD</t>
  </si>
  <si>
    <t>ALLEGANY LIQUOR STORE/ALLEGANY LIQUORS</t>
  </si>
  <si>
    <t>301 N CENTRE ST</t>
  </si>
  <si>
    <t>BEER WINE</t>
  </si>
  <si>
    <t>19716 FISHER AVE</t>
  </si>
  <si>
    <t>DAD'S BEER &amp; WINE</t>
  </si>
  <si>
    <t>603 HUNGERFORD DR</t>
  </si>
  <si>
    <t>BOYDS COUNTRY STORE INC</t>
  </si>
  <si>
    <t>15110 BARNSVILLE RD</t>
  </si>
  <si>
    <t>BOYDS</t>
  </si>
  <si>
    <t>EAGLE MART/ NEW YORK FRIED CHICKEN</t>
  </si>
  <si>
    <t>JOLLY ROGER DISCOUNT LIQUORS</t>
  </si>
  <si>
    <t>440 NATIONAL HWY</t>
  </si>
  <si>
    <t>15300 MCMULLEN HIGHWAY</t>
  </si>
  <si>
    <t>CRESAPTOWN</t>
  </si>
  <si>
    <t>625 HUNGERFORD DR</t>
  </si>
  <si>
    <t>12405 GEORGIA AVENUE</t>
  </si>
  <si>
    <t>ADDIS BEER &amp; WINE</t>
  </si>
  <si>
    <t>730 SLIGO AVE</t>
  </si>
  <si>
    <t>ANGKOR SUPERMARKET</t>
  </si>
  <si>
    <t>937 UNIVERSITY BLVD EAST</t>
  </si>
  <si>
    <t>ASPEN HILL EXXON</t>
  </si>
  <si>
    <t>14011 GEORGIA AVENUE</t>
  </si>
  <si>
    <t>BEER  WINE</t>
  </si>
  <si>
    <t>12039 GEORGIA AVE</t>
  </si>
  <si>
    <t>BEVERAGE DEPOT/BEER WINE LIQUOR</t>
  </si>
  <si>
    <t>1002 VIRGINIA AVE</t>
  </si>
  <si>
    <t>EXXON/TIGER MART/ DIESEL/CAR WASH</t>
  </si>
  <si>
    <t>701 UNIVERSITY BLVD EAST</t>
  </si>
  <si>
    <t>SUMMIT HILL MARKET</t>
  </si>
  <si>
    <t>8518 16TH STREET</t>
  </si>
  <si>
    <t>116 UNIVERSITY BOULEVARD</t>
  </si>
  <si>
    <t>322 S CENTRE STREET</t>
  </si>
  <si>
    <t>9049 FREDERICK RD</t>
  </si>
  <si>
    <t>802 SALEM AVENUE</t>
  </si>
  <si>
    <t>10020 DARNESTOWN RD</t>
  </si>
  <si>
    <t>19235 WATKINS MILLRD</t>
  </si>
  <si>
    <t>ALLVIEW LIQUORS</t>
  </si>
  <si>
    <t>9495 OLD ANNAPOLIS RD</t>
  </si>
  <si>
    <t>DOCK OF THE BAY/BEER,WINE</t>
  </si>
  <si>
    <t>429 S FREDERICK AVE</t>
  </si>
  <si>
    <t>225 MUDDY BRANCH RD</t>
  </si>
  <si>
    <t>BEL-GARDEN BI-RITE SUPERMARKET</t>
  </si>
  <si>
    <t>5950 BELAIR ROAD</t>
  </si>
  <si>
    <t>6430 CENTRAL AVE</t>
  </si>
  <si>
    <t>9109 BALTIMORE NATIONAL PIKE</t>
  </si>
  <si>
    <t>211 EAST MAIN STREET</t>
  </si>
  <si>
    <t>BROOKLYN GROCERY</t>
  </si>
  <si>
    <t>3570 S HANOVER ST</t>
  </si>
  <si>
    <t>CENTRAL NEWSTAND</t>
  </si>
  <si>
    <t>701 RUSSELL AVE</t>
  </si>
  <si>
    <t>ST. JOHN'S/SHELL/DASH IN</t>
  </si>
  <si>
    <t>9075 BALTIMORE NATIONAL</t>
  </si>
  <si>
    <t>A-Z FOOD MARKET DISCOUNT LIQUOR</t>
  </si>
  <si>
    <t>3601 PARK HEIGHTS AVENUE</t>
  </si>
  <si>
    <t>GREEN MART FOOD STORE</t>
  </si>
  <si>
    <t>1940 COUNTY RD</t>
  </si>
  <si>
    <t>3617 FORESTVILLE ROAD</t>
  </si>
  <si>
    <t>SHELL/SNACK SHOP</t>
  </si>
  <si>
    <t>455 N FREDERICK AVE</t>
  </si>
  <si>
    <t>BAYVIEW LIQUORS</t>
  </si>
  <si>
    <t>3804 EASTERN AVENUE</t>
  </si>
  <si>
    <t>SAMS ON THE WATERFRONT/HARBOUR CHESAPEAKE MARINE</t>
  </si>
  <si>
    <t>2020 CHESAPEAKE HARBOUR DR E</t>
  </si>
  <si>
    <t>FIVE STAR GROCERY</t>
  </si>
  <si>
    <t>3325 EAST BALTIMORE STREET</t>
  </si>
  <si>
    <t>MADINA GROCERY &amp; HALAL MEAT</t>
  </si>
  <si>
    <t>419 SOUTH CONKLING STREET</t>
  </si>
  <si>
    <t>UTOPIA BEER &amp; WINE.</t>
  </si>
  <si>
    <t>14 RANDOLPH RD</t>
  </si>
  <si>
    <t>13310 NEW HAMPSHIRE AVE</t>
  </si>
  <si>
    <t>SHELL/SNACK SHOP/EXECUTIVE SHELL</t>
  </si>
  <si>
    <t>12151 ROCKVILLE PIKE</t>
  </si>
  <si>
    <t>7100 MINSTREL WAY</t>
  </si>
  <si>
    <t>ONE STOP SHOP AND LIQUORS</t>
  </si>
  <si>
    <t>1524 CYPRESS STREET</t>
  </si>
  <si>
    <t>SPENCER'S</t>
  </si>
  <si>
    <t>4300 RITCHIE HIGHWAY</t>
  </si>
  <si>
    <t>9900A KEY WEST AVE</t>
  </si>
  <si>
    <t>TALBOTT BEER AND WINE</t>
  </si>
  <si>
    <t>1071 ROCKVILLE PIKE</t>
  </si>
  <si>
    <t>WALGREENS PHOTO PHARMACY</t>
  </si>
  <si>
    <t>1075 SEVEN LOCKS RD</t>
  </si>
  <si>
    <t>LUCKY MARKET/CONVENIENT STORE.</t>
  </si>
  <si>
    <t>5240 MARLBORO PI</t>
  </si>
  <si>
    <t>BP/CENTRAL AVENUE BP</t>
  </si>
  <si>
    <t>8801 CENTRAL AVE</t>
  </si>
  <si>
    <t>311 WASHINGTON BLVD S</t>
  </si>
  <si>
    <t>1401 HAMPTON PARK BLVD</t>
  </si>
  <si>
    <t>CIRCLE K 4199</t>
  </si>
  <si>
    <t>15617 MCMULLEN HWY SW</t>
  </si>
  <si>
    <t>BEDFORD ROAD LIQUORS BEER WINE &amp; SPIRITS .</t>
  </si>
  <si>
    <t>11506 BEDFORD RD NE</t>
  </si>
  <si>
    <t>ONE STOP LIQUOR BEER WINE LIQUOR</t>
  </si>
  <si>
    <t>16119 MCMULLEN HIGHWAY SOUTHWEST</t>
  </si>
  <si>
    <t>LAUREL CITGO</t>
  </si>
  <si>
    <t>130 SECOND ST</t>
  </si>
  <si>
    <t>PARKVIEW DISCOUNT LIQUOR STORE/PARKVIEW PACKAGE STORE</t>
  </si>
  <si>
    <t>82 GREENE ST</t>
  </si>
  <si>
    <t>WALGREENS PHARMACY.</t>
  </si>
  <si>
    <t>520 VIRGINIA AVE</t>
  </si>
  <si>
    <t>GROCERY/FOREST GLEN DELI BEER &amp; WINE</t>
  </si>
  <si>
    <t>536 FOREST GLEN RD</t>
  </si>
  <si>
    <t>WAYSIDE MARKET/ BEER WINE KENO</t>
  </si>
  <si>
    <t>11790 CHERRY HILL RD</t>
  </si>
  <si>
    <t>BEER &amp; WINE</t>
  </si>
  <si>
    <t>151 ROLLINS AVE</t>
  </si>
  <si>
    <t>H AND C MARKET</t>
  </si>
  <si>
    <t>1946 PENROSE AVENUE</t>
  </si>
  <si>
    <t>15541 NEW HAMPSHIRE AVE</t>
  </si>
  <si>
    <t>ROCKVILLE PIKE SHELL/SHELL/FOOD MART</t>
  </si>
  <si>
    <t>1910 ROCKVILLE PIKE</t>
  </si>
  <si>
    <t>SHEETZ 209</t>
  </si>
  <si>
    <t>20723 NATIONAL PIKE</t>
  </si>
  <si>
    <t>7-ELEVEN STORE 2541 33708A</t>
  </si>
  <si>
    <t>12257 TECH RD</t>
  </si>
  <si>
    <t>BEER-WINE-DELI</t>
  </si>
  <si>
    <t>9458 GEORGIA AVE</t>
  </si>
  <si>
    <t>LONG BRANCH BEER &amp; WINE</t>
  </si>
  <si>
    <t>649 UNIVERSITY BLVD</t>
  </si>
  <si>
    <t>SHELL/ SNACK SHOP/ SERVICE CENTER</t>
  </si>
  <si>
    <t>9510 GEORGIA AVE</t>
  </si>
  <si>
    <t>FLOWER DELICATESSEN  RESTAURANT</t>
  </si>
  <si>
    <t>8707 FLOWER AVE</t>
  </si>
  <si>
    <t>13400 OLD COLUMBIA PIKE</t>
  </si>
  <si>
    <t>13781 CONNECTICUT AVE</t>
  </si>
  <si>
    <t>11221 NEW HAMPSHIRE AVE</t>
  </si>
  <si>
    <t>8750 ARLISS ST</t>
  </si>
  <si>
    <t>SUNOCO/A PLUS</t>
  </si>
  <si>
    <t>12040 CHERRY HILL RD</t>
  </si>
  <si>
    <t>10810 COLUMBIA PIKE</t>
  </si>
  <si>
    <t>KASH KING #3</t>
  </si>
  <si>
    <t>8431 GEORGIA AVENUE</t>
  </si>
  <si>
    <t>RODMAN'S SPECILATY FOODS PRODUCE HOUSE APPLIANCES</t>
  </si>
  <si>
    <t>4301 RANDOLPH RD</t>
  </si>
  <si>
    <t>1280 EAST WEST HWY</t>
  </si>
  <si>
    <t>VERIDIAN MARKET &amp; WINE</t>
  </si>
  <si>
    <t>8010 BLAIR MILL WAY</t>
  </si>
  <si>
    <t>SUNOCO/ PINEY BRANCH AUTO SERVICE INC.</t>
  </si>
  <si>
    <t>8225 PINEY BRANCH RD</t>
  </si>
  <si>
    <t>ORBIT BEER &amp; WINE</t>
  </si>
  <si>
    <t>9900 GREENBELT RD</t>
  </si>
  <si>
    <t>CAPTAIN KIDD'S</t>
  </si>
  <si>
    <t>5823 DEALE CHURCHTON ROAD</t>
  </si>
  <si>
    <t>DEALE</t>
  </si>
  <si>
    <t>1420 YORK RD</t>
  </si>
  <si>
    <t>SHAWAN FINE WINE &amp; SPIRITS.</t>
  </si>
  <si>
    <t>11337 YORK RD</t>
  </si>
  <si>
    <t>10501 GREENBELT RD</t>
  </si>
  <si>
    <t>WATERBURY LIQUORS</t>
  </si>
  <si>
    <t>1021 GENERALS HIGHWAY</t>
  </si>
  <si>
    <t>PARK'S LIQUORS</t>
  </si>
  <si>
    <t>454 EAST BAY FRONT ROAD</t>
  </si>
  <si>
    <t>WINE MERCHANT</t>
  </si>
  <si>
    <t>10741 FALLS RD</t>
  </si>
  <si>
    <t>1800 YORK RD</t>
  </si>
  <si>
    <t>FOOD LION 1661</t>
  </si>
  <si>
    <t>845 ROCKVILLE PIKE</t>
  </si>
  <si>
    <t>ANDREWS SHELL SERVICE</t>
  </si>
  <si>
    <t>6408 AUTH ROAD</t>
  </si>
  <si>
    <t>BEER WINE LIQUORS</t>
  </si>
  <si>
    <t>11223 YORK RD</t>
  </si>
  <si>
    <t>CENSUS SHELL</t>
  </si>
  <si>
    <t>4500 SUITLAND ROAD</t>
  </si>
  <si>
    <t>KENWOOD SHELL/SERVICE CENTER</t>
  </si>
  <si>
    <t>5110 RIVER RD</t>
  </si>
  <si>
    <t>CRANBROOK LIQUORS</t>
  </si>
  <si>
    <t>52 CRANBROOK RD</t>
  </si>
  <si>
    <t>ECONOWAY</t>
  </si>
  <si>
    <t>5463 ANNAPOLIS ROAD</t>
  </si>
  <si>
    <t>TOBACCO ETC</t>
  </si>
  <si>
    <t>98 CRANBROOK RD</t>
  </si>
  <si>
    <t>LIBERTY / LIBERTY MARKET</t>
  </si>
  <si>
    <t>1298 EAST GUDE DRIVE</t>
  </si>
  <si>
    <t>41 WEST AYLESBURY RD</t>
  </si>
  <si>
    <t>WAL-MART/MARKET/SUBWAY</t>
  </si>
  <si>
    <t>1 FRANKEL WAY</t>
  </si>
  <si>
    <t>THE OTHER SIDE</t>
  </si>
  <si>
    <t>22 W ALLEGHENY AVE</t>
  </si>
  <si>
    <t>100 W TIMONIUM RD</t>
  </si>
  <si>
    <t>WINE &amp; SPIRIT SHOP</t>
  </si>
  <si>
    <t>12216 TULLAMORE RD</t>
  </si>
  <si>
    <t>MOBIL/RIVER ROAD AUTO HAUS</t>
  </si>
  <si>
    <t>5054 RIVER RD</t>
  </si>
  <si>
    <t>VALERO/ RIVER ROAD AUTO SERVICE</t>
  </si>
  <si>
    <t>5151 RIVER RD</t>
  </si>
  <si>
    <t>7801 WISE AVE</t>
  </si>
  <si>
    <t>GRIFFITH ENERGY SERVICES, INC. / CITGO</t>
  </si>
  <si>
    <t>8 SULLIVAN AVENUE</t>
  </si>
  <si>
    <t>FOOD DEPOT</t>
  </si>
  <si>
    <t>2495 FREDERICK AVENUE</t>
  </si>
  <si>
    <t>W EXPRESS/WASHINGTONIAN.</t>
  </si>
  <si>
    <t>5143 RIVER RD</t>
  </si>
  <si>
    <t>24 A MONTGOMERY VILLAGE AVENUE</t>
  </si>
  <si>
    <t>7142 ARLINGTON RD</t>
  </si>
  <si>
    <t>623 SOUTH FREDERICK AVENUE</t>
  </si>
  <si>
    <t>MODERN LIQUOR STORE</t>
  </si>
  <si>
    <t>8240 WISCONSIN AVE</t>
  </si>
  <si>
    <t>EZ MARKET</t>
  </si>
  <si>
    <t>4123 FREDERICK AVENUE</t>
  </si>
  <si>
    <t>GENIE'S LIQUORS</t>
  </si>
  <si>
    <t>1107 DUNDALK AVENUE</t>
  </si>
  <si>
    <t>SUNOCO / A PLUS</t>
  </si>
  <si>
    <t>19738 GERMANTOWN ROAD</t>
  </si>
  <si>
    <t>2960 MARSHALL HALL ROAD</t>
  </si>
  <si>
    <t>BRYANS RD</t>
  </si>
  <si>
    <t>15520 ANNAPOLIS RD</t>
  </si>
  <si>
    <t>6814 RACE TRACK ROAD</t>
  </si>
  <si>
    <t>SHELL/ MARKET PLACE/ SUBWAY.</t>
  </si>
  <si>
    <t>16501 BALLPARK ROAD</t>
  </si>
  <si>
    <t>12410 FAIRWOOD PKY</t>
  </si>
  <si>
    <t>13811 ANNAPOLIS ROAD</t>
  </si>
  <si>
    <t>611 TAYLOR AVENUE</t>
  </si>
  <si>
    <t>BERRY COUNTRY MARKET</t>
  </si>
  <si>
    <t>7485 BENSVILLE ROAD</t>
  </si>
  <si>
    <t>6712 WINDSOR MILL RD</t>
  </si>
  <si>
    <t>WALBROOK MARKET &amp; DELI</t>
  </si>
  <si>
    <t>2000 WALBROOK AVE</t>
  </si>
  <si>
    <t>191 SAINT PATRICKS DR</t>
  </si>
  <si>
    <t>GRINDER'S LIQUORS</t>
  </si>
  <si>
    <t>4450 CHICAMUXEN RD</t>
  </si>
  <si>
    <t>MARBURY</t>
  </si>
  <si>
    <t>2006 WEST STREET</t>
  </si>
  <si>
    <t>5401 SILVER HILL ROAD</t>
  </si>
  <si>
    <t>CROWN / FOOD MART</t>
  </si>
  <si>
    <t>1 CARROLL ISLAND ROAD</t>
  </si>
  <si>
    <t>ESQUIRE</t>
  </si>
  <si>
    <t>6108 OXON HILL ROAD</t>
  </si>
  <si>
    <t>EXXON/TIGER MART/WEST LAUREL EXXON</t>
  </si>
  <si>
    <t>15151 SWEITZER LN</t>
  </si>
  <si>
    <t>8511 OXON HILL ROAD</t>
  </si>
  <si>
    <t>XPRESS FUEL/XPRESS MART</t>
  </si>
  <si>
    <t>2417 W FRANKLIN ST</t>
  </si>
  <si>
    <t>STAR-MOON GROCERY</t>
  </si>
  <si>
    <t>2460 WEST BALTIMORE STREET</t>
  </si>
  <si>
    <t>MARYLAND HOUSE SUNOCO / A PLUS</t>
  </si>
  <si>
    <t>82 I-95 HIGHWAY</t>
  </si>
  <si>
    <t>510 N FRANKLINTOWN RD</t>
  </si>
  <si>
    <t>MARKET PLACE / SHELL</t>
  </si>
  <si>
    <t>4270 PHILADELPHIA ROAD</t>
  </si>
  <si>
    <t>1319 RIVERSIDE PARKWAY</t>
  </si>
  <si>
    <t>BELCAMP</t>
  </si>
  <si>
    <t>13600 BALTIMORE AVE</t>
  </si>
  <si>
    <t>7-ELEVEN 26849A</t>
  </si>
  <si>
    <t>14001 BALTIMORE AVE</t>
  </si>
  <si>
    <t>ASTOR LIQUORS</t>
  </si>
  <si>
    <t>364 DOMER AVE</t>
  </si>
  <si>
    <t>BP/QUICK SAVE DELI &amp; MINI MART</t>
  </si>
  <si>
    <t>3396 FORT MEADE RD</t>
  </si>
  <si>
    <t>6000 SANDY SPRING ROAD</t>
  </si>
  <si>
    <t>LP LIQUORS</t>
  </si>
  <si>
    <t>9626 FORT MEADE RD</t>
  </si>
  <si>
    <t>2497 FREDERICK AVE</t>
  </si>
  <si>
    <t>A&amp;B LIQUORS</t>
  </si>
  <si>
    <t>523 LEXINGTON STREET</t>
  </si>
  <si>
    <t>BOLTON HILL GROCERY</t>
  </si>
  <si>
    <t>1111 PARK AVE</t>
  </si>
  <si>
    <t>6700 WALKER MILL ROAD</t>
  </si>
  <si>
    <t>M &amp; J DISCOUNT LIQUORS</t>
  </si>
  <si>
    <t>5500 PARK HEIGHTS AVENUE</t>
  </si>
  <si>
    <t>OAKCREST LIQUORS</t>
  </si>
  <si>
    <t>5256 MARLBORO PIKE</t>
  </si>
  <si>
    <t>5017 MARLBORO PIKE</t>
  </si>
  <si>
    <t>5833 BALLENGER CREEK PIKE</t>
  </si>
  <si>
    <t>#1 NORTH LIQUORS</t>
  </si>
  <si>
    <t>3201 NORTH MAIN STREET</t>
  </si>
  <si>
    <t>MANCHESTER</t>
  </si>
  <si>
    <t>19340 LEITERSBURG PIKE</t>
  </si>
  <si>
    <t>4644 BALTIMORE AVENUE</t>
  </si>
  <si>
    <t>MOUNTAINDALE CONVENIENCE STORE</t>
  </si>
  <si>
    <t>6726 MOUNTAINDALE ROAD</t>
  </si>
  <si>
    <t>2810 W FRANKLIN ST</t>
  </si>
  <si>
    <t>JAMES LEE'S TOBACCO DEPOT</t>
  </si>
  <si>
    <t>13600 BALTIMORE AVENUE, SUITE108</t>
  </si>
  <si>
    <t>SUMMIT LIQUORS</t>
  </si>
  <si>
    <t>1003 WEST WASHINGTON STREET</t>
  </si>
  <si>
    <t>7460 ANNAPOLIS ROAD</t>
  </si>
  <si>
    <t>2316 BEL AIR ROAD</t>
  </si>
  <si>
    <t>RITE AID #03469</t>
  </si>
  <si>
    <t>1030 WEST 41ST STREET, SUITE E</t>
  </si>
  <si>
    <t>7-ELEVEN 26881</t>
  </si>
  <si>
    <t>8035 SNOUFFER SCHOOL ROAD, SUITE J</t>
  </si>
  <si>
    <t>7-ELEVEN 35003/SUNOCO</t>
  </si>
  <si>
    <t>18701 LIBERTY MILL RD</t>
  </si>
  <si>
    <t>LIBERTY/SUBWAY/FOOD MART/MARKET</t>
  </si>
  <si>
    <t>13411 KINGSVIEW VILLAGE</t>
  </si>
  <si>
    <t>12251 DARNESTOWN RD</t>
  </si>
  <si>
    <t>710 BESTGATE RD 101</t>
  </si>
  <si>
    <t>CARNEY LIQUORS</t>
  </si>
  <si>
    <t>9222 HARFORD RD</t>
  </si>
  <si>
    <t>8602 OLD HARFORD RD</t>
  </si>
  <si>
    <t>9205 HARFORD RD</t>
  </si>
  <si>
    <t>SUNOCO/PARKVILLE SERVICE CENTER</t>
  </si>
  <si>
    <t>8401 HARFORD RD</t>
  </si>
  <si>
    <t>EXXON/JOPPA SERVICE CENTER</t>
  </si>
  <si>
    <t>2320 E JOPPA RD</t>
  </si>
  <si>
    <t>OAKLEIGH CONVENIENT</t>
  </si>
  <si>
    <t>8425 OAKLEIGH RD</t>
  </si>
  <si>
    <t>SPEEDY LIQUORS/SPEEDY MART CONVENIENCE STORE.</t>
  </si>
  <si>
    <t>7101 DARLINGTON DR</t>
  </si>
  <si>
    <t>CUB HILL</t>
  </si>
  <si>
    <t>10100 HARFORD RD</t>
  </si>
  <si>
    <t>2700 TAYLOR AVE</t>
  </si>
  <si>
    <t>1525 E JOPPA RD</t>
  </si>
  <si>
    <t>LIQUOR OUTLET</t>
  </si>
  <si>
    <t>1967 EAST JOPPA RD</t>
  </si>
  <si>
    <t>PINKEY’S WEST STREET LIQUORS AND WINE SHOPPE.</t>
  </si>
  <si>
    <t>1100 WEST ST</t>
  </si>
  <si>
    <t>SPEEDY MART</t>
  </si>
  <si>
    <t>7501 HARFORD RD</t>
  </si>
  <si>
    <t>1955 EAST JOPPA RD</t>
  </si>
  <si>
    <t>9616 HARFORD RD</t>
  </si>
  <si>
    <t>ARUNDEL CARRYOUT</t>
  </si>
  <si>
    <t>75 W WASHINGTON ST</t>
  </si>
  <si>
    <t>MAIN ST MINI MART</t>
  </si>
  <si>
    <t>222 MAIN ST</t>
  </si>
  <si>
    <t>WOODFIELD COUNTRY MARKET/SHELL</t>
  </si>
  <si>
    <t>157 N KENWOOD AVE</t>
  </si>
  <si>
    <t>7703 ANNAPOLIS RD</t>
  </si>
  <si>
    <t>SNACK SHOP</t>
  </si>
  <si>
    <t>801 N WOODINGTON RD</t>
  </si>
  <si>
    <t>7-ELEVEN 32967B</t>
  </si>
  <si>
    <t>19412 WALTER JOHNSON RD</t>
  </si>
  <si>
    <t>7305 MACARTHUR BOULEVARD</t>
  </si>
  <si>
    <t>19786 CRYSTAL ROCK DR</t>
  </si>
  <si>
    <t>AVENUE LIQUORS</t>
  </si>
  <si>
    <t>3318 WALTERS LANE</t>
  </si>
  <si>
    <t>BIG Z LIQUORS</t>
  </si>
  <si>
    <t>3611 FORESTVILLE RD</t>
  </si>
  <si>
    <t>BOWEN'S GROCERY / CITGO</t>
  </si>
  <si>
    <t>HARBOUR WAY EXXON/ TIGER MART</t>
  </si>
  <si>
    <t>16450 HARBOUR WAY</t>
  </si>
  <si>
    <t>8600 GEORGIA AVE</t>
  </si>
  <si>
    <t>SANDWICHES &amp; SUCH</t>
  </si>
  <si>
    <t>15215 SHADY GROVE RD</t>
  </si>
  <si>
    <t>12901 WISTERIA DR</t>
  </si>
  <si>
    <t>4 U CONVENIENT MART/DELI GROCERIES BAKERY</t>
  </si>
  <si>
    <t>8120 PINEY BRANCH RD</t>
  </si>
  <si>
    <t>ETHIO ADDIS MARKET/BEER &amp; WINE</t>
  </si>
  <si>
    <t>8107 FENTON ST</t>
  </si>
  <si>
    <t>EXXON/AUTO REPAIR.</t>
  </si>
  <si>
    <t>5500 NORBECK RD</t>
  </si>
  <si>
    <t>SCOTT'S GENERAL STORE/SCOTT'S II BAR</t>
  </si>
  <si>
    <t>7070 PORT TOBACCO RD</t>
  </si>
  <si>
    <t>VILLAGE DELI BEER WINE</t>
  </si>
  <si>
    <t>5526 NORBECK RD</t>
  </si>
  <si>
    <t>SHELL/ SNACK SHOP/SERVICE CENTER/FOOD MART</t>
  </si>
  <si>
    <t>4101 ASPEN HILL RD</t>
  </si>
  <si>
    <t>SIGNATURE CIGARS &amp; CIGS</t>
  </si>
  <si>
    <t>1331 ROCKVILLE PIKE</t>
  </si>
  <si>
    <t>DONG PHUONG</t>
  </si>
  <si>
    <t>8545 PINEY BRANCH RD</t>
  </si>
  <si>
    <t>FASTOP</t>
  </si>
  <si>
    <t>4990 SAINT LEONARD ROAD</t>
  </si>
  <si>
    <t>SAINT LEONARD</t>
  </si>
  <si>
    <t>7-ELEVEN 11690B</t>
  </si>
  <si>
    <t>6404 AUTH RD</t>
  </si>
  <si>
    <t>7-ELEVEN STORE 2541 32389B</t>
  </si>
  <si>
    <t>7980 GEORGIA AVE</t>
  </si>
  <si>
    <t>4700 ERDMAN AVENUE</t>
  </si>
  <si>
    <t>16400 CRAIN HWY</t>
  </si>
  <si>
    <t>2101 SANDYMOUNT RD</t>
  </si>
  <si>
    <t>BARCLAY FOOD MARKET</t>
  </si>
  <si>
    <t>2701 BARCLAY STREET</t>
  </si>
  <si>
    <t>PINEY BRANCH BEER &amp; WINE</t>
  </si>
  <si>
    <t>8204 PINEY BRANCH RD</t>
  </si>
  <si>
    <t>ERDMAN BP / SHOP</t>
  </si>
  <si>
    <t>4901 ERDMAN AVENUE</t>
  </si>
  <si>
    <t>15585 OLD COLUMBIA PIKE</t>
  </si>
  <si>
    <t>29 OLNEY SANDY SPRING ROAD</t>
  </si>
  <si>
    <t>ASHTON</t>
  </si>
  <si>
    <t>COLDSPRING BP</t>
  </si>
  <si>
    <t>1106 EAST COLD SPRING LANE</t>
  </si>
  <si>
    <t>101 WEST PATAPSCO AVENUE</t>
  </si>
  <si>
    <t>CROWN LIQUORS</t>
  </si>
  <si>
    <t>6579 AGER RD</t>
  </si>
  <si>
    <t>WHITE OAK MARKET</t>
  </si>
  <si>
    <t>11700 OLD COLUMBIA PIKE</t>
  </si>
  <si>
    <t>909 THAYER AVE</t>
  </si>
  <si>
    <t>13826 OLD COLUMBIA PIKE</t>
  </si>
  <si>
    <t>LIBERTY/FOOD MART</t>
  </si>
  <si>
    <t>3730 RHODE ISLAND AVE</t>
  </si>
  <si>
    <t>EXXON/APLUS</t>
  </si>
  <si>
    <t>8384 COLESVILLE RD</t>
  </si>
  <si>
    <t>BEER WINE LOTTERY</t>
  </si>
  <si>
    <t>2912 HAMILTON ST</t>
  </si>
  <si>
    <t>LENOX BEER WINE THRIVE CENTER</t>
  </si>
  <si>
    <t>1400 EAST-WEST HWY</t>
  </si>
  <si>
    <t>EXXON/SNACK/TIGER MART</t>
  </si>
  <si>
    <t>9336 GEORGIA AVE</t>
  </si>
  <si>
    <t>3521 EAST WEST HWY</t>
  </si>
  <si>
    <t>KIRKWOOD MARKET</t>
  </si>
  <si>
    <t>2721 NICHOLSON ST</t>
  </si>
  <si>
    <t>LEES LIQUORS &amp; RESTAURANT</t>
  </si>
  <si>
    <t>2903 HAMILTON ST</t>
  </si>
  <si>
    <t>13880 OLD COLUMBIA PIKE</t>
  </si>
  <si>
    <t>SAFEWAY 870</t>
  </si>
  <si>
    <t>10101 NEW HAMPSHIRE AVE</t>
  </si>
  <si>
    <t>ASPEN HILL GAS/SERVICE CENTER CAR WASH</t>
  </si>
  <si>
    <t>13800 GEORGIA AVE</t>
  </si>
  <si>
    <t>TG SILVER SPRING MART BEER &amp; WINE</t>
  </si>
  <si>
    <t>8211 FENTON ST</t>
  </si>
  <si>
    <t>112 UNIVERSITY BLVD WEST</t>
  </si>
  <si>
    <t>LIQUORS/ CARROLLTOWN LIQUORS.</t>
  </si>
  <si>
    <t>1708 LIBERTY RD</t>
  </si>
  <si>
    <t>WARREN ST. DELI SUBS &amp; PIZZA.</t>
  </si>
  <si>
    <t>9226 WARREN ST</t>
  </si>
  <si>
    <t>ERTTERS MARKET</t>
  </si>
  <si>
    <t>521 DALE DR</t>
  </si>
  <si>
    <t>12601 OLD COLUMBIA PIKE</t>
  </si>
  <si>
    <t>KAYWOOD LIQUORS</t>
  </si>
  <si>
    <t>2205 VARNUM STREET</t>
  </si>
  <si>
    <t>13330 OLD COLUMBIA PIKE</t>
  </si>
  <si>
    <t>9501 GEORGIA AVE</t>
  </si>
  <si>
    <t>SHELL/SHELL V-POWER</t>
  </si>
  <si>
    <t>6401 RIDGE ROAD</t>
  </si>
  <si>
    <t>7-ELEVEN 28890</t>
  </si>
  <si>
    <t>1610 RIDGESIDE DRIVE</t>
  </si>
  <si>
    <t>MT. AIRY</t>
  </si>
  <si>
    <t>415 RIDGEVILLE BLVD</t>
  </si>
  <si>
    <t>MANCHESTER AUTO PARTS</t>
  </si>
  <si>
    <t>3138 S MAIN ST</t>
  </si>
  <si>
    <t>HOUSE OF LIQUORS/ BEER WINE LIQUOR</t>
  </si>
  <si>
    <t>19 CARROLL PLAZA</t>
  </si>
  <si>
    <t>DELI, BEER, WINE</t>
  </si>
  <si>
    <t>8746 GEORGIA AVE</t>
  </si>
  <si>
    <t>FOREST GLEN BP</t>
  </si>
  <si>
    <t>2601 FOREST GLEN RD</t>
  </si>
  <si>
    <t>DIPALS FOOD MARKET</t>
  </si>
  <si>
    <t>1001 W CROSS ST</t>
  </si>
  <si>
    <t>9331 GEORGIA AVE</t>
  </si>
  <si>
    <t>GOURMET WINE &amp; SPIRITS</t>
  </si>
  <si>
    <t>5420 KLEE MILL ROAD S</t>
  </si>
  <si>
    <t>LIBERTY MART</t>
  </si>
  <si>
    <t>1 EAST MAIN ST</t>
  </si>
  <si>
    <t>WAL-MART/PHARMACY</t>
  </si>
  <si>
    <t>209 E RIDGEVILLE BOULEVARD</t>
  </si>
  <si>
    <t>STUBBYS /STUBBY’S PIZZA WINGS &amp; MORE</t>
  </si>
  <si>
    <t>2825 BALTIMORE BLVD</t>
  </si>
  <si>
    <t>6-ELEVEN</t>
  </si>
  <si>
    <t>100 WISE AVENUE</t>
  </si>
  <si>
    <t>BEER WHEATON WINERY WINE</t>
  </si>
  <si>
    <t>2211 UNIVERSITY BLVD W</t>
  </si>
  <si>
    <t>220 EASTERN BOULEVARD</t>
  </si>
  <si>
    <t>CARROLL MOTOR FUELS/CRYSTAL MARKET</t>
  </si>
  <si>
    <t>35 BACK RIVER NECK ROAD</t>
  </si>
  <si>
    <t>ERNIE'S PLACE</t>
  </si>
  <si>
    <t>90 WEST MAIN STREET</t>
  </si>
  <si>
    <t>11310 GEORGIA AVE</t>
  </si>
  <si>
    <t>3000 GAMBER RD</t>
  </si>
  <si>
    <t>JAMAICA JUNCTION/SMOKE &amp; GIFT SHOP</t>
  </si>
  <si>
    <t>6 E MAIN ST</t>
  </si>
  <si>
    <t>EL AMIGO MERCADO LATINO</t>
  </si>
  <si>
    <t>12214 VIERS MILLS RD</t>
  </si>
  <si>
    <t>FILIPPO'S ITALIAN SPECIALTIES</t>
  </si>
  <si>
    <t>11224 TRIANGLE LN</t>
  </si>
  <si>
    <t>J MART</t>
  </si>
  <si>
    <t>11160 VEIRS MILL RD</t>
  </si>
  <si>
    <t>SPAIDS SUNOCO</t>
  </si>
  <si>
    <t>11249 VEIRS MILL RD</t>
  </si>
  <si>
    <t>2500 LIBERTY HEIGHTS AVENUE</t>
  </si>
  <si>
    <t>CARROLL MOTOR FUEL/CARROLL MART.</t>
  </si>
  <si>
    <t>9808 PISCATAWAY ROAD</t>
  </si>
  <si>
    <t>HOWARD DISCOUNT LIQUORS</t>
  </si>
  <si>
    <t>3 NORTH HOWARD STREET</t>
  </si>
  <si>
    <t>FENWICK FOOD MARKET</t>
  </si>
  <si>
    <t>2747 FENWICK AVENUE</t>
  </si>
  <si>
    <t>SON-SON TAVERN &amp; LIQUOR</t>
  </si>
  <si>
    <t>308 N EUTAW STREET</t>
  </si>
  <si>
    <t>MAXEY LIQUORS</t>
  </si>
  <si>
    <t>7513 ALLENTOWN RD</t>
  </si>
  <si>
    <t>4025 W NORTHERN PKWY</t>
  </si>
  <si>
    <t>2850 LIBERTY HEIGHTS AVENUE</t>
  </si>
  <si>
    <t>CIGAR AND SMOKE SHOP</t>
  </si>
  <si>
    <t>7000 ARUNDEL MILLS CIRCLE</t>
  </si>
  <si>
    <t>HANOVER</t>
  </si>
  <si>
    <t>13420 NEW HAMPSHIRE AVE</t>
  </si>
  <si>
    <t>NUWAVE LIQUORS</t>
  </si>
  <si>
    <t>956 E SWAN CREEK RD</t>
  </si>
  <si>
    <t>463 NORTH CAMP MEADE ROAD</t>
  </si>
  <si>
    <t>SHOPRITE SUPERMARKET</t>
  </si>
  <si>
    <t>12028 CHERRY HILL RD</t>
  </si>
  <si>
    <t>6629 REISTERSTOWN ROAD</t>
  </si>
  <si>
    <t>GIANT GASOLINE 152</t>
  </si>
  <si>
    <t>13455 NEW HAMPSHIRE AVENUE</t>
  </si>
  <si>
    <t>WEIS/PHARMACY/FRESH MARKET.WEIS 178</t>
  </si>
  <si>
    <t>700 CHASESIX BLVD</t>
  </si>
  <si>
    <t>HIGHS 3</t>
  </si>
  <si>
    <t>20215 PROFESSIONAL BOULEVARD</t>
  </si>
  <si>
    <t>901 N BURHANS BLVD</t>
  </si>
  <si>
    <t>ANTIETAM SPIRITS</t>
  </si>
  <si>
    <t>2 TIGER WAY</t>
  </si>
  <si>
    <t>BP/ROCS LOCAL MARKET/ROCS</t>
  </si>
  <si>
    <t>18404 MAUGANS AVE</t>
  </si>
  <si>
    <t>CORNER MARKET &amp; PHARMACY</t>
  </si>
  <si>
    <t>8309 GRUBB ROAD</t>
  </si>
  <si>
    <t>LIBERTY/EAST STREET LIBERTY</t>
  </si>
  <si>
    <t>1301 N EAST ST</t>
  </si>
  <si>
    <t>PARKWAY EATERY</t>
  </si>
  <si>
    <t>2161 INDUSTRIAL PKWY</t>
  </si>
  <si>
    <t>COSTCO WHOLESALE 330</t>
  </si>
  <si>
    <t>10 EAST WALSER DR</t>
  </si>
  <si>
    <t>ALEX/A</t>
  </si>
  <si>
    <t>280 N MAIN ST</t>
  </si>
  <si>
    <t>BARNES LIQUORS/HUNT BROTHERS PIZZA</t>
  </si>
  <si>
    <t>9711 LIBERTY RD</t>
  </si>
  <si>
    <t>CAMELOT LIQUORS</t>
  </si>
  <si>
    <t>300 WASHINGTON BOULEVARD SOUTH</t>
  </si>
  <si>
    <t>9824 LIBERTY RD</t>
  </si>
  <si>
    <t>14701 BALTIMORE AVENUE</t>
  </si>
  <si>
    <t>H &amp; R FOOD MARKET</t>
  </si>
  <si>
    <t>89 S MARKET ST</t>
  </si>
  <si>
    <t>407 S JEFFERSON ST</t>
  </si>
  <si>
    <t>703 WASHINGTON BOULEVARD SOUTH</t>
  </si>
  <si>
    <t>A AND L LIQUORS DELI GROCERY</t>
  </si>
  <si>
    <t>452 NORTH PATTERSON PARK AVENUE</t>
  </si>
  <si>
    <t>24-7 FUEL MART</t>
  </si>
  <si>
    <t>1207 FOREST DR</t>
  </si>
  <si>
    <t>RITE AID 3000</t>
  </si>
  <si>
    <t>609 TAYLOR AVE</t>
  </si>
  <si>
    <t>FOREST DR LIQUORS</t>
  </si>
  <si>
    <t>1910 FOREST DR</t>
  </si>
  <si>
    <t>245 WEST ST</t>
  </si>
  <si>
    <t>SHOPPERS MARKET</t>
  </si>
  <si>
    <t>2371 SOLOMONS ISLAND RD</t>
  </si>
  <si>
    <t>1318 CAPE SAINT CLAIRE RD</t>
  </si>
  <si>
    <t>9705 BRANDYWINE RD</t>
  </si>
  <si>
    <t>5402 RANDOLPH RD</t>
  </si>
  <si>
    <t>BURKES LIQUORS</t>
  </si>
  <si>
    <t>7541 LANDOVER RD</t>
  </si>
  <si>
    <t>CD LIQUOR</t>
  </si>
  <si>
    <t>4945 MARLBORO PIKE</t>
  </si>
  <si>
    <t>SHELL/ FOOD MART/SERVICE CENTER.</t>
  </si>
  <si>
    <t>10000 GREENBELT RD</t>
  </si>
  <si>
    <t>101 E SUNSET AVE</t>
  </si>
  <si>
    <t>WILLIAMSPORT</t>
  </si>
  <si>
    <t>DOWNSVILLE GENERAL STORE</t>
  </si>
  <si>
    <t>8638 DOWNSVILLE PLACE</t>
  </si>
  <si>
    <t>WENDY'S/EXXON. TIGERMARKET</t>
  </si>
  <si>
    <t>8850 GORMAN RD</t>
  </si>
  <si>
    <t>15211 FREDERICK RD</t>
  </si>
  <si>
    <t>LIQUOR/FRANK'S TAVERN</t>
  </si>
  <si>
    <t>1703 KENILWORTH AVE</t>
  </si>
  <si>
    <t>259 DERWOOD CIR</t>
  </si>
  <si>
    <t>CLUB HOUSE BAR &amp; LIQUOR</t>
  </si>
  <si>
    <t>4217 ERDMAN AVE</t>
  </si>
  <si>
    <t>GOURMET BEER &amp; WINE</t>
  </si>
  <si>
    <t>11510 E ROCKVILLE PIKE</t>
  </si>
  <si>
    <t>GUDE DELI BEER WINE</t>
  </si>
  <si>
    <t>14809 SOUTHLAWN LANE</t>
  </si>
  <si>
    <t>LANHAM BP</t>
  </si>
  <si>
    <t>7733 ANNAPOLIS RD</t>
  </si>
  <si>
    <t>JERRYS CARRYOUT</t>
  </si>
  <si>
    <t>5702 MARTIN LUTHER KING</t>
  </si>
  <si>
    <t>GEM LIQUORS</t>
  </si>
  <si>
    <t>9443 ANNAPOLIS RD</t>
  </si>
  <si>
    <t>ONE STOP SHOP LIQUOR</t>
  </si>
  <si>
    <t>4905 FRANKFORD AVE</t>
  </si>
  <si>
    <t>MARYVALE MARKET</t>
  </si>
  <si>
    <t>500 N HORNERS LANE</t>
  </si>
  <si>
    <t>7 ELVEN 27124B</t>
  </si>
  <si>
    <t>1428 RITCHIE RD</t>
  </si>
  <si>
    <t>OLLIE’S BEER WINE DELI</t>
  </si>
  <si>
    <t>2011 VEIRS MILL RD</t>
  </si>
  <si>
    <t>GULF/SERVICE CENTER/SNACK SHOP</t>
  </si>
  <si>
    <t>801 HUNGERFORD DR</t>
  </si>
  <si>
    <t>2240 VIERS MILL RD</t>
  </si>
  <si>
    <t>415 E RIDGEVILLE BLD</t>
  </si>
  <si>
    <t>MOUNT AIRY</t>
  </si>
  <si>
    <t>JOKERS BAR &amp; GRILL</t>
  </si>
  <si>
    <t>2 W BALTIMORE ST</t>
  </si>
  <si>
    <t>FUNKSTOWN</t>
  </si>
  <si>
    <t>BEER WINE SPIRITS</t>
  </si>
  <si>
    <t>7627 WOODBINE ROAD</t>
  </si>
  <si>
    <t>WOODBINE</t>
  </si>
  <si>
    <t>FALCON FUEL / NOW OPEN FOR GAS</t>
  </si>
  <si>
    <t>SAVAGE LIQUOR</t>
  </si>
  <si>
    <t>8851 GORMAN RD</t>
  </si>
  <si>
    <t>SAVAGE</t>
  </si>
  <si>
    <t>6924 MARLBORO PIKE</t>
  </si>
  <si>
    <t>7-ELEVEN 34195</t>
  </si>
  <si>
    <t>1020 PARK AVENUE</t>
  </si>
  <si>
    <t>9820 PISCATAWAY RD</t>
  </si>
  <si>
    <t>8505 CONNECTICUT AVE</t>
  </si>
  <si>
    <t>6115 CENTRAL AVE</t>
  </si>
  <si>
    <t>NEPHEWS MARKET AND DELI</t>
  </si>
  <si>
    <t>3129 MCELDERRY STREET</t>
  </si>
  <si>
    <t>VIERS MILL EXXON</t>
  </si>
  <si>
    <t>12245 VEIRS MILL RD</t>
  </si>
  <si>
    <t>LIBERTY/ HANCOCK TRUCK PLAZA/LITTLE SANDY’S FAMILY RESTAURANT</t>
  </si>
  <si>
    <t>434 E MAIN ST</t>
  </si>
  <si>
    <t>EXXON/AC&amp;T/SUBWAY/THE MARKET AT AC&amp;T</t>
  </si>
  <si>
    <t>1449 S POTOMAC ST</t>
  </si>
  <si>
    <t>ULTRA FUELS/SNACKS/ AUTO SERVICE.</t>
  </si>
  <si>
    <t>315 SMALLWOOD DR</t>
  </si>
  <si>
    <t>4419 PARK HEIGHTS AVENUE</t>
  </si>
  <si>
    <t>591 DUAL HIGHWAY</t>
  </si>
  <si>
    <t>EXXON/JERRY’S/TIGER MART</t>
  </si>
  <si>
    <t>15797 LIVINGSTON RD</t>
  </si>
  <si>
    <t>PIT STOP GAS INC</t>
  </si>
  <si>
    <t>223 W MAIN ST</t>
  </si>
  <si>
    <t>ROXY LIQUORS</t>
  </si>
  <si>
    <t>761 E WILSON BLVD</t>
  </si>
  <si>
    <t>RITE AID 11197</t>
  </si>
  <si>
    <t>3385 CRAIN HWY</t>
  </si>
  <si>
    <t>SHEETZ 242</t>
  </si>
  <si>
    <t>1600 ROSEMONT AVE</t>
  </si>
  <si>
    <t>401 MANNING RD</t>
  </si>
  <si>
    <t>LIQUORS BEER WINE DELI LOTTERY</t>
  </si>
  <si>
    <t>446 PROSPECT BLVD</t>
  </si>
  <si>
    <t>BURCHMART/SHELL/SUBWAY</t>
  </si>
  <si>
    <t>10195 BERRY RD</t>
  </si>
  <si>
    <t>531 N BENTZ ST</t>
  </si>
  <si>
    <t>6408 EASTERN AVENUE</t>
  </si>
  <si>
    <t>400 S JEFFERSON ST</t>
  </si>
  <si>
    <t>17821 GEORGIA AVE</t>
  </si>
  <si>
    <t>KORNER LIQUORS</t>
  </si>
  <si>
    <t>3120 OLD WASHINGTON RD</t>
  </si>
  <si>
    <t>509 EAST ST</t>
  </si>
  <si>
    <t>10711 COLESVILLE ROAD</t>
  </si>
  <si>
    <t>2201 UNIVERSITY BLVD W</t>
  </si>
  <si>
    <t>10206 NEW HAMPSHIRE AVE</t>
  </si>
  <si>
    <t>TIGER MART/EXXON</t>
  </si>
  <si>
    <t>6117 BALTIMORE AVENUE</t>
  </si>
  <si>
    <t>4820 O'DONNELL STREET</t>
  </si>
  <si>
    <t>3333 EAST FAYETTE STREET</t>
  </si>
  <si>
    <t>6770 RIVERDALE RD</t>
  </si>
  <si>
    <t>5435 KENILWORTH AVE</t>
  </si>
  <si>
    <t>CANTON MARKET</t>
  </si>
  <si>
    <t>2334 BOSTON STREET</t>
  </si>
  <si>
    <t>A-1 LIQUOR AND BAR 7 DAYS</t>
  </si>
  <si>
    <t>7910 MARTIN LUTHER KING JR HWY</t>
  </si>
  <si>
    <t>6700 BRENTWOOD AVE</t>
  </si>
  <si>
    <t>600 RITCHIE HIGHWAY</t>
  </si>
  <si>
    <t>8507B LOCH RAVEN BLVD</t>
  </si>
  <si>
    <t>3731 CRONDALL LN</t>
  </si>
  <si>
    <t>15921 FREDERICK ROAD</t>
  </si>
  <si>
    <t>10988 RED RUN BLVD</t>
  </si>
  <si>
    <t>SHOP N GO FOOD MART</t>
  </si>
  <si>
    <t>789 WASHINGTON BOULEVARD</t>
  </si>
  <si>
    <t>VALERO / URBAN MARKET</t>
  </si>
  <si>
    <t>6725 OLD ALEXANDRIA FERRY ROAD</t>
  </si>
  <si>
    <t>7-ELEVEN #11568</t>
  </si>
  <si>
    <t>4410 POWDER MILL ROAD</t>
  </si>
  <si>
    <t>LAUREL CONVENIENCE STORE</t>
  </si>
  <si>
    <t>14511 BOWIE ROAD</t>
  </si>
  <si>
    <t>VICTABOL</t>
  </si>
  <si>
    <t>7416C WINDSOR MILL ROAD</t>
  </si>
  <si>
    <t>GALAXY FOOD MARKET</t>
  </si>
  <si>
    <t>4917 SUITLAND RD</t>
  </si>
  <si>
    <t>1808 WOODLAWN DR</t>
  </si>
  <si>
    <t>BOOSTMOBILE</t>
  </si>
  <si>
    <t>7025 LIBERTY ROAD</t>
  </si>
  <si>
    <t>CHARLEY'S FOOD MARKET</t>
  </si>
  <si>
    <t>1100 SOUTH CAREY STREET</t>
  </si>
  <si>
    <t>1697 NORTH FOREST PARK AVENUE</t>
  </si>
  <si>
    <t>THE NEWS STAND</t>
  </si>
  <si>
    <t>6901 SECURITY BLVD</t>
  </si>
  <si>
    <t>WOODMOOR SHELL</t>
  </si>
  <si>
    <t>7001 LIBERTY ROAD</t>
  </si>
  <si>
    <t>7409 LIBERTY RD</t>
  </si>
  <si>
    <t>MARKET WINE &amp; BEER</t>
  </si>
  <si>
    <t>5515 LIVINGSTON RD</t>
  </si>
  <si>
    <t>FOOD STOP MINI MART</t>
  </si>
  <si>
    <t>2415 FREDERICK AVENUE</t>
  </si>
  <si>
    <t>1005 BAYRIDGE AVE</t>
  </si>
  <si>
    <t>7-ELEVEN/EXXON</t>
  </si>
  <si>
    <t>5622 SAINT BARNABAS ROAD</t>
  </si>
  <si>
    <t>10175 FOXRUN DR</t>
  </si>
  <si>
    <t>2033 LIBERTY RD</t>
  </si>
  <si>
    <t>13888 H G TRUEMAN RD</t>
  </si>
  <si>
    <t>3497 FORT MEADE ROAD</t>
  </si>
  <si>
    <t>KENT VILLAGE SHELL/FOOD MART</t>
  </si>
  <si>
    <t>HILLTOP WINE &amp; SPIRITS</t>
  </si>
  <si>
    <t>531 JERMOR LN</t>
  </si>
  <si>
    <t>OAKLAND MILLS LIQUORS</t>
  </si>
  <si>
    <t>2808 LIBERTY RD</t>
  </si>
  <si>
    <t>RENNOS SUPER MARKET</t>
  </si>
  <si>
    <t>6179 SHADY SIDE ROAD</t>
  </si>
  <si>
    <t>SHADY SIDE</t>
  </si>
  <si>
    <t>WAL-MART/PHARMACY/SUBWAY</t>
  </si>
  <si>
    <t>6210 ANNAPOLIS RD</t>
  </si>
  <si>
    <t>5601 AGER RD</t>
  </si>
  <si>
    <t>8875 PINEY BRANCH RD</t>
  </si>
  <si>
    <t>7-ELEVEN 11667B</t>
  </si>
  <si>
    <t>8900 EDMONSTON RD</t>
  </si>
  <si>
    <t>SHOPPERS 52034</t>
  </si>
  <si>
    <t>7051 MARTIN LUTHER KING</t>
  </si>
  <si>
    <t>YE OLDE PACKAGE GOODS BEER  WINE  LIQUOR</t>
  </si>
  <si>
    <t>887 SANDOSKY RD</t>
  </si>
  <si>
    <t>SYKESVILLE CONVENIENCE STORE</t>
  </si>
  <si>
    <t>A &amp; D FOOD MARKET</t>
  </si>
  <si>
    <t>2424 PRESBURY STREET</t>
  </si>
  <si>
    <t>TOTAL DISCOUNT LIQUORS</t>
  </si>
  <si>
    <t>1438 LIBERTY RD</t>
  </si>
  <si>
    <t>EXXON/SNACK SHOP</t>
  </si>
  <si>
    <t>518 RITCHIE HWY</t>
  </si>
  <si>
    <t>KENTLAND SHELL FOOD MART</t>
  </si>
  <si>
    <t>7777 LANDOVER RD</t>
  </si>
  <si>
    <t>7503 VILLAGE RD</t>
  </si>
  <si>
    <t>GIANT GASOLINE</t>
  </si>
  <si>
    <t>941 RITCHIE HWY</t>
  </si>
  <si>
    <t>RITE AID #2585</t>
  </si>
  <si>
    <t>9139 RIGGS ROAD</t>
  </si>
  <si>
    <t>ADELPHI</t>
  </si>
  <si>
    <t>125 HANOVER PIKE</t>
  </si>
  <si>
    <t>LUCKY MART CONVENIENCE STORE</t>
  </si>
  <si>
    <t>4201 BLADENSBURG RD</t>
  </si>
  <si>
    <t>COLMAR MANOR</t>
  </si>
  <si>
    <t>MAIN STREET LIQUORS/DELI &amp; DOGS</t>
  </si>
  <si>
    <t>907 S MAIN ST</t>
  </si>
  <si>
    <t>A TOWN MINI MARKET &amp; GRILLE</t>
  </si>
  <si>
    <t>18720 BRICKSTORE RD</t>
  </si>
  <si>
    <t>A J LIQUORS</t>
  </si>
  <si>
    <t>3801 BLADENSBURG RD</t>
  </si>
  <si>
    <t>JIFFY MART/SUBWAY</t>
  </si>
  <si>
    <t>1155 S MAIN ST</t>
  </si>
  <si>
    <t>SUNOCO/URBAN MARKET</t>
  </si>
  <si>
    <t>4836 KENILWORTH AVE</t>
  </si>
  <si>
    <t>3831 BLADENSBURG RD</t>
  </si>
  <si>
    <t>GIANT 140</t>
  </si>
  <si>
    <t>5815 EASTERN AVE 240</t>
  </si>
  <si>
    <t>2701 NORTH ROLLING ROAD</t>
  </si>
  <si>
    <t>SAN ANTONIO LIQUOR STORE</t>
  </si>
  <si>
    <t>5000 EDMONSTON RD</t>
  </si>
  <si>
    <t>3200 QUEENS CHAPEL RD</t>
  </si>
  <si>
    <t>P.G. NEWS</t>
  </si>
  <si>
    <t>3500 EAST WEST HIGHWAY</t>
  </si>
  <si>
    <t>SUNOCO/APLUS</t>
  </si>
  <si>
    <t>9105 ANNAPOLIS RD</t>
  </si>
  <si>
    <t>LIQUOR CITY BEER LIQUOR WINE</t>
  </si>
  <si>
    <t>9115 ANNAPOLIS RD</t>
  </si>
  <si>
    <t>JACK'S FAMOUS DELI</t>
  </si>
  <si>
    <t>4315 FORBES BLVD</t>
  </si>
  <si>
    <t>WEIS PHARMACY DELI FOOD</t>
  </si>
  <si>
    <t>2205 HANOVER PIKE</t>
  </si>
  <si>
    <t>SEABROOK EXXON</t>
  </si>
  <si>
    <t>9500 LANHAM SEVERN RD</t>
  </si>
  <si>
    <t>WEIS PHARMACY FRESH MARKET</t>
  </si>
  <si>
    <t>139 HANOVER PIKE</t>
  </si>
  <si>
    <t>2275 HANOVER PIKE</t>
  </si>
  <si>
    <t>2320 N HANOVER PIKE</t>
  </si>
  <si>
    <t>ACCOKEEK GAS AND GO</t>
  </si>
  <si>
    <t>201 BRYAN POINT ROAD</t>
  </si>
  <si>
    <t>RITE AID/PHARMACY/FOOD MART/ GNC</t>
  </si>
  <si>
    <t>12222 VEIRS MILL RD</t>
  </si>
  <si>
    <t>BEER WINE LIQUOR.</t>
  </si>
  <si>
    <t>7669 NEW HAMPSHIRE AVE</t>
  </si>
  <si>
    <t>DAVIDUS CIGARS &amp; PIPES/CIGARS</t>
  </si>
  <si>
    <t>15922 SHADY GROVE RD</t>
  </si>
  <si>
    <t>7-ELEVEN 32879</t>
  </si>
  <si>
    <t>3 PROFESSIONAL DRIVE</t>
  </si>
  <si>
    <t>AIRPARK BEER &amp; WINE</t>
  </si>
  <si>
    <t>7601 AIRPARK RD STE G</t>
  </si>
  <si>
    <t>FALCON FUEL / FALCON MART</t>
  </si>
  <si>
    <t>925 UNIVERSITY BOULEVARD EAST</t>
  </si>
  <si>
    <t>46 BUREAU DR</t>
  </si>
  <si>
    <t>KELLERS MARKET</t>
  </si>
  <si>
    <t>15624 LIVINGSTON RD</t>
  </si>
  <si>
    <t>MANOKEEK WINE &amp; SPIRITS</t>
  </si>
  <si>
    <t>7091 BERRY RD</t>
  </si>
  <si>
    <t>7-ELEVEN STORE 11581C</t>
  </si>
  <si>
    <t>10203 NEW HAMPSHIRE AVE</t>
  </si>
  <si>
    <t>HILLANDALE</t>
  </si>
  <si>
    <t>FOOD LION #2606</t>
  </si>
  <si>
    <t>11760 HG TRUEMAN RD</t>
  </si>
  <si>
    <t>DOLLAR GENERAL STORE 336</t>
  </si>
  <si>
    <t>1213 SHOPPING CENTER ROAD</t>
  </si>
  <si>
    <t>FOX'S SPORT BEER &amp; WINE.</t>
  </si>
  <si>
    <t>501 S MARKET ST</t>
  </si>
  <si>
    <t>BUSHWALLERS</t>
  </si>
  <si>
    <t>209 NORTH MARKET ST</t>
  </si>
  <si>
    <t>DASH IN/SHELL</t>
  </si>
  <si>
    <t>401 THOMPSON CREEK ROAD</t>
  </si>
  <si>
    <t>THE HOP &amp; VINE</t>
  </si>
  <si>
    <t>14 NORTH MARKET ST</t>
  </si>
  <si>
    <t>OLD TOWNE TAVERN</t>
  </si>
  <si>
    <t>325 NORTH MARKET STREET</t>
  </si>
  <si>
    <t>SMOKE SIGNALS</t>
  </si>
  <si>
    <t>328 N MARKET STREET</t>
  </si>
  <si>
    <t>GIANT FOOD #331</t>
  </si>
  <si>
    <t>9730 GROFFS MILL DRIVE</t>
  </si>
  <si>
    <t>RITE AID PHARMACY.</t>
  </si>
  <si>
    <t>9300 LAKESIDE BLVD</t>
  </si>
  <si>
    <t>LAKESIDE WINE &amp; SPIRITS.</t>
  </si>
  <si>
    <t>9229 LAKESIDE BLVD</t>
  </si>
  <si>
    <t>11550 TRUEMAN RD</t>
  </si>
  <si>
    <t>TWINBEACH CONVENIENCE STORE</t>
  </si>
  <si>
    <t>8426 BAYSIDE RD</t>
  </si>
  <si>
    <t>CHESAPEAKE BEACH</t>
  </si>
  <si>
    <t>LEN'S MARINA</t>
  </si>
  <si>
    <t>8995 BROOMES ISLAND ROAD</t>
  </si>
  <si>
    <t>BROOMES ISLAND</t>
  </si>
  <si>
    <t>400 SOLOMONS ISLAND ROAD NORTH</t>
  </si>
  <si>
    <t>7-ELEVEN STORE 2541 28903D</t>
  </si>
  <si>
    <t>1319 FENWICK LANE</t>
  </si>
  <si>
    <t>14430 LAYHILL RD</t>
  </si>
  <si>
    <t>SHELL/AUTO STREAM CAR CARE CENTER</t>
  </si>
  <si>
    <t>2859 SMITH AVE</t>
  </si>
  <si>
    <t>LOTTERY BEER WINE/A BEER &amp; WINE</t>
  </si>
  <si>
    <t>13745 CONNECTICUT AVE</t>
  </si>
  <si>
    <t>4011 NORBECK ROAD UNIT B</t>
  </si>
  <si>
    <t>10400 B RHODE ISLAND AVENUE</t>
  </si>
  <si>
    <t>BLVD FINE WINE &amp; SPIRITS</t>
  </si>
  <si>
    <t>10995 OWINGS MILLS BLVD</t>
  </si>
  <si>
    <t>2319 VARNUM ST</t>
  </si>
  <si>
    <t>PRATT FOOD MARKET</t>
  </si>
  <si>
    <t>2035 WEST PRATT STREET</t>
  </si>
  <si>
    <t>1140.14(a)(1)-Sale to a minor; 1140.14(a)(2)(i)-Failure to verify age; 1140.14(a)(4)-Open packages of cigarettes intended for the sale of individual cigarettes</t>
  </si>
  <si>
    <t>9934 REISTERSTOWN RD</t>
  </si>
  <si>
    <t>9251 LAKESIDE BLVD</t>
  </si>
  <si>
    <t>OWINGS MILL</t>
  </si>
  <si>
    <t>9750 REISTERSTOWN RD</t>
  </si>
  <si>
    <t>10331-10335 REISTERSTOWN RD</t>
  </si>
  <si>
    <t>9740 GROFFS MILL DR</t>
  </si>
  <si>
    <t>DEERWOOD BEER &amp; WINE</t>
  </si>
  <si>
    <t>17601 RED LAND RD</t>
  </si>
  <si>
    <t>9604 REISTERSTOWN RD</t>
  </si>
  <si>
    <t>SHELL/ FOOD MART/SERVICE CENTER</t>
  </si>
  <si>
    <t>10301 REISTERSTOWN RD</t>
  </si>
  <si>
    <t>TOWN &amp; COUNTRY LIQUORS</t>
  </si>
  <si>
    <t>9639 REISTERSTOWN ROAD</t>
  </si>
  <si>
    <t>D &amp; L LIQUOR &amp; DELI</t>
  </si>
  <si>
    <t>11414 REISTERSTOWN RD</t>
  </si>
  <si>
    <t>HICKMAN'S EXXON</t>
  </si>
  <si>
    <t>200 NORTH WASHINGTON STREET</t>
  </si>
  <si>
    <t>10540 REISTERSTOWN RD</t>
  </si>
  <si>
    <t>4972 BRADLEY BLVD</t>
  </si>
  <si>
    <t>11130 REISTERSTOWN RD</t>
  </si>
  <si>
    <t>10812 REISTERSTOWN ROAD</t>
  </si>
  <si>
    <t>WALGREENS 11123</t>
  </si>
  <si>
    <t>10101 RIVER RD</t>
  </si>
  <si>
    <t>POTOMAC</t>
  </si>
  <si>
    <t>SAFEWAY 1716</t>
  </si>
  <si>
    <t>4701 SANGAMORE RD</t>
  </si>
  <si>
    <t>CITGO/BELTWAY MARKET</t>
  </si>
  <si>
    <t>13615 GEORGIA AVE</t>
  </si>
  <si>
    <t>FAIRLAND MARKET/ CONVENIENCE STORE</t>
  </si>
  <si>
    <t>13318 OLD COLUMBIA PIKE</t>
  </si>
  <si>
    <t>PROMENADE MARKET &amp; DELI</t>
  </si>
  <si>
    <t>5225 POOKS HILL RD</t>
  </si>
  <si>
    <t>SAVORY DELI &amp; MARKET</t>
  </si>
  <si>
    <t>2801 FALLSTON ROAD</t>
  </si>
  <si>
    <t>6819 LOCH RAVEN BOULEVARD</t>
  </si>
  <si>
    <t>VAPE N TOBACCO LLC</t>
  </si>
  <si>
    <t>7800 PARKE WEST DR STE 10</t>
  </si>
  <si>
    <t>7-ELEVEN STORE  23666 B</t>
  </si>
  <si>
    <t>9254 NEW HAMPSHIRE AVE</t>
  </si>
  <si>
    <t>LANGLEY PARK</t>
  </si>
  <si>
    <t>ASPEN HILL SUNOCO</t>
  </si>
  <si>
    <t>14031 GEORGIA AVENUE</t>
  </si>
  <si>
    <t>BENFIELD SHELL</t>
  </si>
  <si>
    <t>537 BENFIELD RD</t>
  </si>
  <si>
    <t>HARBOUR SPIRITS</t>
  </si>
  <si>
    <t>527 BENFIELD RD</t>
  </si>
  <si>
    <t>R &amp; J LIQUORS</t>
  </si>
  <si>
    <t>2797 CHESAPEAKE BCH RD</t>
  </si>
  <si>
    <t>4001 ASPEN HILL ROAD</t>
  </si>
  <si>
    <t>KENT ISLAND DEPOT/BP/GOURMET CARRY-OUT BEER WINE</t>
  </si>
  <si>
    <t>320 ROMANCOKE RD</t>
  </si>
  <si>
    <t>LIQUORS/THOMPSON CREEK LIQUORS</t>
  </si>
  <si>
    <t>340 THOMPSON CREEK MALL</t>
  </si>
  <si>
    <t>THE JETTY RESTAURANT</t>
  </si>
  <si>
    <t>201 WELLS COVE RD</t>
  </si>
  <si>
    <t>WINCHESTER LIQUORS</t>
  </si>
  <si>
    <t>304 EVANS AVE</t>
  </si>
  <si>
    <t>VALERO/SHORE STOP</t>
  </si>
  <si>
    <t>201 ROMANCOKE RD</t>
  </si>
  <si>
    <t>7-ELEVEN 23701 A</t>
  </si>
  <si>
    <t>3204 HOLLINS FERRY RD</t>
  </si>
  <si>
    <t>7-ELEVEN/7-ELEVEN FOOD STORES</t>
  </si>
  <si>
    <t>15539 NEW HAMPSHIRE AVE</t>
  </si>
  <si>
    <t>18253 FLOWER HILL WAY</t>
  </si>
  <si>
    <t>BJ BEER &amp; WINE</t>
  </si>
  <si>
    <t>20032 GOSHEN RD</t>
  </si>
  <si>
    <t>CARROLL MOTOR FUELS/ CARROLL MART</t>
  </si>
  <si>
    <t>23418 RIDGE RD</t>
  </si>
  <si>
    <t>14300 NEW HAMPSHIRE AVE</t>
  </si>
  <si>
    <t>ETCHISON COUNTRY STORE</t>
  </si>
  <si>
    <t>7000 DAMASCUS RD</t>
  </si>
  <si>
    <t>136 E CHESAPEAKE BEACH RD</t>
  </si>
  <si>
    <t>OWINGS</t>
  </si>
  <si>
    <t>20044 GOSHEN RD</t>
  </si>
  <si>
    <t>MCKNEALLS WINE &amp; SPIRITS</t>
  </si>
  <si>
    <t>1765 HORACE WARD RD</t>
  </si>
  <si>
    <t>RITE AID 11204</t>
  </si>
  <si>
    <t>13307 NEW HAMPSHIRE AVE</t>
  </si>
  <si>
    <t>7-ELEVEN 21148A 2546</t>
  </si>
  <si>
    <t>2046 DAVIDSONVILLE RD</t>
  </si>
  <si>
    <t>RITE AID 3818</t>
  </si>
  <si>
    <t>2203 DEFENSE HWY</t>
  </si>
  <si>
    <t>13401 NEW HAMPSHIRE AVE</t>
  </si>
  <si>
    <t>ARNOLD EXXON</t>
  </si>
  <si>
    <t>1501 RITCHIE HWY</t>
  </si>
  <si>
    <t>BP/SHOP/SERVICE</t>
  </si>
  <si>
    <t>1111 E PATRICK ST</t>
  </si>
  <si>
    <t>CROFTON EXXON</t>
  </si>
  <si>
    <t>1276 MD ROUTE 3 SOUTH</t>
  </si>
  <si>
    <t>JUNCTION DELI</t>
  </si>
  <si>
    <t>10010 JUNCTION DR</t>
  </si>
  <si>
    <t>ANNAPOLIS JUNCTION</t>
  </si>
  <si>
    <t>13490 NEW HAMPSHIRE AVE</t>
  </si>
  <si>
    <t>R &amp; V LIQUOR</t>
  </si>
  <si>
    <t>1286 MARYLAND RT 3 SOUTH</t>
  </si>
  <si>
    <t>HARPERS CHOICE LIQUORS</t>
  </si>
  <si>
    <t>5485 HARPERS FARM RD</t>
  </si>
  <si>
    <t>CRADLEROCK MART</t>
  </si>
  <si>
    <t>6810 CRADLEROCK WAY</t>
  </si>
  <si>
    <t>10750 HICKORY RIDGE RD</t>
  </si>
  <si>
    <t>6480 FREETOWN RD</t>
  </si>
  <si>
    <t>KIM'S LIQUOR</t>
  </si>
  <si>
    <t>3223 BRINKLY ROAD</t>
  </si>
  <si>
    <t>RICHBURN LIQUORS</t>
  </si>
  <si>
    <t>6030 FORELAND GARTH</t>
  </si>
  <si>
    <t>7 ELEVEN/W EXPRESS</t>
  </si>
  <si>
    <t>20510 FREDERICK RD</t>
  </si>
  <si>
    <t>EXPRESS MART / AUTO STREAM CAR CARE CENTER / SHELL</t>
  </si>
  <si>
    <t>B.K.MILLER SUPER LIQUORS.</t>
  </si>
  <si>
    <t>9024 OLD BRANCH AVE</t>
  </si>
  <si>
    <t>SN BEER &amp; WINE</t>
  </si>
  <si>
    <t>12801 WISTERIA DR</t>
  </si>
  <si>
    <t>CEDAR GROVE STORE/LAST STOP</t>
  </si>
  <si>
    <t>23412 RIDGE RD</t>
  </si>
  <si>
    <t>8834 CHESAPEAKE AVE</t>
  </si>
  <si>
    <t>SENECA CONVENIENCE</t>
  </si>
  <si>
    <t>12611 E WISTERIA DR</t>
  </si>
  <si>
    <t>CROWN S MART</t>
  </si>
  <si>
    <t>6345 DOBBIN RD</t>
  </si>
  <si>
    <t>8228 WOODYARD RD</t>
  </si>
  <si>
    <t>ROLANDS LIQUOR/ ROLAND’S SUPERMARKET</t>
  </si>
  <si>
    <t>7875 BAYSIDE ROAD</t>
  </si>
  <si>
    <t>7-ELEVEN STORE 26252A 2543</t>
  </si>
  <si>
    <t>3428 OLD TOWN RD</t>
  </si>
  <si>
    <t>PEKING CHINESE FOOD FRIED CHICKEN &amp; LIQUOR</t>
  </si>
  <si>
    <t>3801 CHESAPEAKE BEACH RD</t>
  </si>
  <si>
    <t>5005 SOLOMONS ISLAND RD</t>
  </si>
  <si>
    <t>SHOPPERS 52023</t>
  </si>
  <si>
    <t>6300 COVENTRY WAY</t>
  </si>
  <si>
    <t>NORMANDY CROWN</t>
  </si>
  <si>
    <t>8505 BALTIMORE NATIONAL PIKE</t>
  </si>
  <si>
    <t>8755 CENTRE PARK DR</t>
  </si>
  <si>
    <t>8805 CENTRE PARK DR</t>
  </si>
  <si>
    <t>PISCATAWAY LIQUORS</t>
  </si>
  <si>
    <t>9814 PISCATAWAY RD</t>
  </si>
  <si>
    <t>6405 DOBBIN RD</t>
  </si>
  <si>
    <t>9320 BALTIMORE NATIONAL</t>
  </si>
  <si>
    <t>MARATHON/FOOD CENTER/TAYLORSVILLE</t>
  </si>
  <si>
    <t>2605 W LIBERTY RD</t>
  </si>
  <si>
    <t>NEW WINDSOR</t>
  </si>
  <si>
    <t>RITE PRICE QUICK STOP/DELI COFFEE LOTTERY/VIDEOS.</t>
  </si>
  <si>
    <t>458 WEBER ROAD</t>
  </si>
  <si>
    <t>1729 DUAL HWY</t>
  </si>
  <si>
    <t>SLOPESIDE MARKET/EXXON</t>
  </si>
  <si>
    <t>7857 SANG RUN RD</t>
  </si>
  <si>
    <t>MCHENRY</t>
  </si>
  <si>
    <t>10141 LITTLE PATUXENT PARKWAY</t>
  </si>
  <si>
    <t>THE VAPOR HUT</t>
  </si>
  <si>
    <t>12743 GARRETT HWY</t>
  </si>
  <si>
    <t>NEW WINDSOR LIQUORS</t>
  </si>
  <si>
    <t>411 HIGH ST</t>
  </si>
  <si>
    <t>CUT-RATE LIQUORS/C &amp; R LIQUORS BEER.WINE.LOTTO</t>
  </si>
  <si>
    <t>1304 DUAL HWY</t>
  </si>
  <si>
    <t>7-ELEVEN 33340</t>
  </si>
  <si>
    <t>35 DALRYMPLE ROAD</t>
  </si>
  <si>
    <t>211 WEST 28TH ST</t>
  </si>
  <si>
    <t>BEER WINE/ BEER WINE &amp; DELI</t>
  </si>
  <si>
    <t>12351 GEORGIA AVE</t>
  </si>
  <si>
    <t>LUCKY LIQUORS BEER WINE SPIRITS LOTTERY</t>
  </si>
  <si>
    <t>100 S JEFFERSON ST</t>
  </si>
  <si>
    <t>GEORGIA CONVENIENT MART BEER - WINE.</t>
  </si>
  <si>
    <t>13623 GEORGIA AVE</t>
  </si>
  <si>
    <t>BEER WINE CONVENIECE EXPRESS</t>
  </si>
  <si>
    <t>948 WAYNE AVE</t>
  </si>
  <si>
    <t>EXXON/MITCH &amp; BILL’S/ MINI MART</t>
  </si>
  <si>
    <t>10127 RIVER RD</t>
  </si>
  <si>
    <t>1001 PULASKI HIGHWAY</t>
  </si>
  <si>
    <t>8333 FENTON ST</t>
  </si>
  <si>
    <t>2201 BEL PRE RD</t>
  </si>
  <si>
    <t>GIANT/PHARMACY</t>
  </si>
  <si>
    <t>5463 WISCONSIN CIR</t>
  </si>
  <si>
    <t>5400 WESTBARD AVE</t>
  </si>
  <si>
    <t>9812 FALLS RD</t>
  </si>
  <si>
    <t>8550 CONNECTICUT AVE</t>
  </si>
  <si>
    <t>645 SOUTH PHILADELPHIA BOULEVARD</t>
  </si>
  <si>
    <t>12321 GEORGIA AVE</t>
  </si>
  <si>
    <t>2209 E MONUMENT ST</t>
  </si>
  <si>
    <t>FOOD LION 1216</t>
  </si>
  <si>
    <t>231 TIPPIN DR</t>
  </si>
  <si>
    <t>7-ELEVEN  28838A 2541</t>
  </si>
  <si>
    <t>11303 LOCKWOOD DR</t>
  </si>
  <si>
    <t>50 STAR DELI AND GROCERY</t>
  </si>
  <si>
    <t>2300 EAST MOUNUMENT STREET</t>
  </si>
  <si>
    <t>AVE LIQUORS &amp; BAR</t>
  </si>
  <si>
    <t>1238 GREENMOUNT AVE</t>
  </si>
  <si>
    <t>VILLAGE SPIRITS BEER WINE LIQUOR</t>
  </si>
  <si>
    <t>22935 JEFFERSON BLVD</t>
  </si>
  <si>
    <t>DR DELI &amp; GROCERY</t>
  </si>
  <si>
    <t>2808 JEFFERSON ST</t>
  </si>
  <si>
    <t>FRIENDSHIP GOURMET MARKET</t>
  </si>
  <si>
    <t>5550 FRIENDSHIP BLVD</t>
  </si>
  <si>
    <t>HOFFMANS MARKET</t>
  </si>
  <si>
    <t>405 EAST MAIN ST</t>
  </si>
  <si>
    <t>LIBERTY/THURMONT LIBERTY/MINI MART</t>
  </si>
  <si>
    <t>227 NORTH CHURCH ST</t>
  </si>
  <si>
    <t>13335 NEW HAMPSHIRE AVE</t>
  </si>
  <si>
    <t>7-ELEVEN #22002</t>
  </si>
  <si>
    <t>313 SOUTH JEFFERSON STREET</t>
  </si>
  <si>
    <t>AC&amp; T/THE MARKET AT AC&amp;T</t>
  </si>
  <si>
    <t>8650 SHARPSBURG PIKE</t>
  </si>
  <si>
    <t>FAIRPLAY</t>
  </si>
  <si>
    <t>AJAX LIQUORS</t>
  </si>
  <si>
    <t>3011 E JOPPA RD</t>
  </si>
  <si>
    <t>7570 MONTPELIER RD</t>
  </si>
  <si>
    <t>URBANA LIQUORS</t>
  </si>
  <si>
    <t>3540 SUGARLOAF PARKWAY</t>
  </si>
  <si>
    <t>URBANA</t>
  </si>
  <si>
    <t>DOLLAR GENERAL 15219</t>
  </si>
  <si>
    <t>25185 GARRETT HIGHWAY</t>
  </si>
  <si>
    <t>DEEP CREEK BEVERAGE/BEER WINE LIQUOR</t>
  </si>
  <si>
    <t>25297 GARRETT HWY</t>
  </si>
  <si>
    <t>MCHENRY BEVERAGE SHOPPE</t>
  </si>
  <si>
    <t>24465 GARRETT HIGHWAY</t>
  </si>
  <si>
    <t>BFS FOODS/BFS FOOD STORES</t>
  </si>
  <si>
    <t>24179 GARRETT HWY</t>
  </si>
  <si>
    <t>ROLAND PARK WINES &amp; LIQUORS</t>
  </si>
  <si>
    <t>TWIN TOWERS MARKET</t>
  </si>
  <si>
    <t>1110 FIDLER LANE STE C4</t>
  </si>
  <si>
    <t>CHERRY HILL GROCERY</t>
  </si>
  <si>
    <t>601 CHERRY HILL RD</t>
  </si>
  <si>
    <t>PATAPSCO LIQUORS</t>
  </si>
  <si>
    <t>3434 ANNAPOLIS ROAD</t>
  </si>
  <si>
    <t>BALTIORE</t>
  </si>
  <si>
    <t>MARATHON.</t>
  </si>
  <si>
    <t>6308 RITCHIE HIGHWAY</t>
  </si>
  <si>
    <t>THIRD BASE TAVERN</t>
  </si>
  <si>
    <t>35 N CONOCOCHEAGUE STREET</t>
  </si>
  <si>
    <t>CASTLE BEER LIQUOR WINE</t>
  </si>
  <si>
    <t>12 MILESTONE TERRACE</t>
  </si>
  <si>
    <t>HARVEY’S GENERAL STORE DELI SUBS BEER WINE.</t>
  </si>
  <si>
    <t>4170 FRANCIS SCOTT KEY</t>
  </si>
  <si>
    <t>ESQUIRE LIQUORS BEER WINE LIQUOR.</t>
  </si>
  <si>
    <t>5 W BROADWAY ST</t>
  </si>
  <si>
    <t>UNION BRIDGE</t>
  </si>
  <si>
    <t>SUNOCO/FOOD MART/QUIK SHOP/BLIMPIE.</t>
  </si>
  <si>
    <t>8144 LEONARDTOWN RD</t>
  </si>
  <si>
    <t>BRIDGE LIQUOR</t>
  </si>
  <si>
    <t>6654 HALLOWING POINT RD</t>
  </si>
  <si>
    <t>HARDESTY’S/ LIQUOR/ FOOD/CUT RATE LIQUOR</t>
  </si>
  <si>
    <t>12190 CRAIN HWY</t>
  </si>
  <si>
    <t>NEWBURG</t>
  </si>
  <si>
    <t>WOODLAWN SHELL/FOOD MART</t>
  </si>
  <si>
    <t>6600 SECURITY BOULEVARD</t>
  </si>
  <si>
    <t>IGA</t>
  </si>
  <si>
    <t>22501 AQUASCO ROAD</t>
  </si>
  <si>
    <t>AQUASCO</t>
  </si>
  <si>
    <t>KENNIE’S MARKETPLACE.</t>
  </si>
  <si>
    <t>11 GRAND DR</t>
  </si>
  <si>
    <t>SUNDAY SALES LIQUOR.</t>
  </si>
  <si>
    <t>9201 CRAIN HIGHWAY</t>
  </si>
  <si>
    <t>BEL ALTON</t>
  </si>
  <si>
    <t>OCEANIC</t>
  </si>
  <si>
    <t>29233 THREE NOTCH RD</t>
  </si>
  <si>
    <t>LITTLE ABNER'S LIQUORS</t>
  </si>
  <si>
    <t>1306 1/2 LINDEN AVENUE</t>
  </si>
  <si>
    <t>BURCHMART/SHELL/FOOD MART</t>
  </si>
  <si>
    <t>24686 THREE NOTCH RD</t>
  </si>
  <si>
    <t>HOLLYWOOD</t>
  </si>
  <si>
    <t>CAPT. SAM’S</t>
  </si>
  <si>
    <t>22664 COLTON POINT RD</t>
  </si>
  <si>
    <t>BUSHWOOD</t>
  </si>
  <si>
    <t>MURPHY'S TOWN &amp; COUNTRY/CITGO</t>
  </si>
  <si>
    <t>21270 ABELL RD</t>
  </si>
  <si>
    <t>AVE</t>
  </si>
  <si>
    <t>TROUT’S SEAFOOD &amp; DELI MARKET.</t>
  </si>
  <si>
    <t>3 NORTH MAIN STREET</t>
  </si>
  <si>
    <t>WOODSBORO</t>
  </si>
  <si>
    <t>4790 GREEN VALLEY ROAD</t>
  </si>
  <si>
    <t>45101 FIRST COLONY WAY</t>
  </si>
  <si>
    <t>JOES GROCERY &amp; LIQUORS</t>
  </si>
  <si>
    <t>8355 MARSHALL HALL RD</t>
  </si>
  <si>
    <t>POMFRET</t>
  </si>
  <si>
    <t>304 NORTH MAIN ST</t>
  </si>
  <si>
    <t>R &amp; R SERVICE INC. / SHELL</t>
  </si>
  <si>
    <t>1300 LINDEN AVE</t>
  </si>
  <si>
    <t>JUGHEAD LIQUOR</t>
  </si>
  <si>
    <t>16036 THREE NOTCH RD</t>
  </si>
  <si>
    <t>SODA POP SHOP MART</t>
  </si>
  <si>
    <t>1026 INGLESIDE AVENUE</t>
  </si>
  <si>
    <t>329 SOUTH MARYLN AVENUE</t>
  </si>
  <si>
    <t>1327 POLICY DRIVE</t>
  </si>
  <si>
    <t>ELKTON SHELL / SPRESS STOP CONVENIENCE MART</t>
  </si>
  <si>
    <t>298 WHITEHALL ROAD</t>
  </si>
  <si>
    <t>ELKTON</t>
  </si>
  <si>
    <t>FRIENDSVILLE DISCOUNT LIQUOR STORE</t>
  </si>
  <si>
    <t>277 MAPLE STREET</t>
  </si>
  <si>
    <t>415 SOUTH CONOCOCHEAGUE STREET</t>
  </si>
  <si>
    <t>500 MECHANICS VALLEY ROAD</t>
  </si>
  <si>
    <t>WOODSBORO LIQUORS INC</t>
  </si>
  <si>
    <t>601 S MAIN ST</t>
  </si>
  <si>
    <t>7-ELEVEN STORE 11727 B 2541</t>
  </si>
  <si>
    <t>5114 RIVER RD</t>
  </si>
  <si>
    <t>WAL-MART STORES 2412</t>
  </si>
  <si>
    <t>3200 NORTH RIDGE RD</t>
  </si>
  <si>
    <t>7-ELEVEN STORE 2541 26360B</t>
  </si>
  <si>
    <t>6848 LAYTONSVILLE RD</t>
  </si>
  <si>
    <t>LAYTONSVILLE</t>
  </si>
  <si>
    <t>FINE WINE &amp; SPIRITS</t>
  </si>
  <si>
    <t>8305 ICE CRYSTAL DR</t>
  </si>
  <si>
    <t>FULTON WINE &amp; SPIRITS</t>
  </si>
  <si>
    <t>11845 SCAGGSVILLE RD</t>
  </si>
  <si>
    <t>FULTON</t>
  </si>
  <si>
    <t>GRANTSVILLE MARKET/SUNOCO</t>
  </si>
  <si>
    <t>168 MAIN ST</t>
  </si>
  <si>
    <t>GUAPO'S</t>
  </si>
  <si>
    <t>9811 WASHINGTONIAN BLVD.</t>
  </si>
  <si>
    <t>MAPLE LAWN MARKET</t>
  </si>
  <si>
    <t>8181 MAPLE LAWN BLVD</t>
  </si>
  <si>
    <t>264 MAPLE ST</t>
  </si>
  <si>
    <t>4370 MONTGOMERY RD</t>
  </si>
  <si>
    <t>125 EAST MAIN ST</t>
  </si>
  <si>
    <t>HUBCAP INN/SPORTS BAR &amp; GRILL/LIQOUR</t>
  </si>
  <si>
    <t>6003 BELAIR RD</t>
  </si>
  <si>
    <t>PIT N GO GAS CONVENIENCE STORE DELI</t>
  </si>
  <si>
    <t>361 FREDERICK ST</t>
  </si>
  <si>
    <t>LIL CORNER MARKET</t>
  </si>
  <si>
    <t>82 E MAIN ST</t>
  </si>
  <si>
    <t>MARTIN'S/MARTIN'S FOOD &amp; DRUGSTORE</t>
  </si>
  <si>
    <t>739 PARK ST</t>
  </si>
  <si>
    <t>6201 PULASKI HWY</t>
  </si>
  <si>
    <t>7701 GERMAN HILL RD</t>
  </si>
  <si>
    <t>1400 MERRITT BLVD</t>
  </si>
  <si>
    <t>8100 LOCH RAVEN BLVD</t>
  </si>
  <si>
    <t>POP SHOP LIQUORS</t>
  </si>
  <si>
    <t>7715 WESTFIELD RD</t>
  </si>
  <si>
    <t>FOOD LION 1465</t>
  </si>
  <si>
    <t>1312 S MAIN ST #4</t>
  </si>
  <si>
    <t>SHEETZ 167</t>
  </si>
  <si>
    <t>100 E MAIN ST</t>
  </si>
  <si>
    <t>CORRIGANVILLE</t>
  </si>
  <si>
    <t>MEADOW'S MARKET BEER, WINE, &amp; GROCERY LOTTERY-A+AG</t>
  </si>
  <si>
    <t>9400 MARLBORO PIKE</t>
  </si>
  <si>
    <t>LU &amp; JOE'S/BEER WINE LIQUOR.</t>
  </si>
  <si>
    <t>1024 RIDGE RD</t>
  </si>
  <si>
    <t>DODGE CITY MARKET</t>
  </si>
  <si>
    <t>7409 MARLBORO PIKE</t>
  </si>
  <si>
    <t>WAREHOUSE LIQUORS</t>
  </si>
  <si>
    <t>7619 MARLBORO PIKE</t>
  </si>
  <si>
    <t>337 EAST RIDGEVILLE BOULEVARD</t>
  </si>
  <si>
    <t>7501 RITCHIE HWY</t>
  </si>
  <si>
    <t>25 HOUR STORE/ 25 HOUR FOOD STORE .</t>
  </si>
  <si>
    <t>3316 DODGE PARK RD</t>
  </si>
  <si>
    <t>ROYAL FARM STORE 67</t>
  </si>
  <si>
    <t>7201 BALTIMORE ANNAPOLIS</t>
  </si>
  <si>
    <t>6001 ARBOR RD</t>
  </si>
  <si>
    <t>LIQUOR/RIVERDALE PLAZA LIQUORS/BEER WINE&amp; LIQUOR</t>
  </si>
  <si>
    <t>5729 RIVERDALE RD</t>
  </si>
  <si>
    <t>601 EDGEWOOD ST</t>
  </si>
  <si>
    <t>40 E TIMONIUM RD</t>
  </si>
  <si>
    <t>BUNO SUPER MARKET</t>
  </si>
  <si>
    <t>7601 OLD BRANCH AVE</t>
  </si>
  <si>
    <t>LANDOVER SUNOCO SERVICE CENTER/SUNOCO URBAN MARKET.</t>
  </si>
  <si>
    <t>7530 MARTIN LUTHER KING</t>
  </si>
  <si>
    <t>EXXON/LANDOVER HILLS MARKET/WESTERN UNION.</t>
  </si>
  <si>
    <t>6579 ANNAPOLIS RD</t>
  </si>
  <si>
    <t>7931 BALTIMORE ANNAPOLIS</t>
  </si>
  <si>
    <t>1203 PHILADELPHIA BLVD</t>
  </si>
  <si>
    <t>PRIMOS LIQUORS</t>
  </si>
  <si>
    <t>7740 LANDOVER RD</t>
  </si>
  <si>
    <t>3101 EMMORTON ROAD</t>
  </si>
  <si>
    <t>7-ELEVEN 11664B</t>
  </si>
  <si>
    <t>1801 REISTERSTOWN RD</t>
  </si>
  <si>
    <t>VALERO/SNACK SHOP/FOOD MART/AUTO REPAIR.</t>
  </si>
  <si>
    <t>501 OLNEY SANDY SPRING</t>
  </si>
  <si>
    <t>SANDY SPRINGS</t>
  </si>
  <si>
    <t>LENOX PARK BEER &amp; WINE</t>
  </si>
  <si>
    <t>1400 EAST WEST HWY</t>
  </si>
  <si>
    <t>SPENCERVILLE BEER WINE DELI</t>
  </si>
  <si>
    <t>2219 SPENCERVILLE RD</t>
  </si>
  <si>
    <t>SPENCERVILLE</t>
  </si>
  <si>
    <t>KISS &amp; RIDE CONVENIENCE/BEER WINE</t>
  </si>
  <si>
    <t>11175 GEORGIA AVE</t>
  </si>
  <si>
    <t>1717 REISTERSTOWN RD</t>
  </si>
  <si>
    <t>CROWN/CLINTON MART</t>
  </si>
  <si>
    <t>9707 BRANDYWINE RD</t>
  </si>
  <si>
    <t>METRO/CONV..</t>
  </si>
  <si>
    <t>1317-A EAST WEST HWY</t>
  </si>
  <si>
    <t>ONE STOP CONVENIENCE &amp; DELI</t>
  </si>
  <si>
    <t>11700 D REISTERSTOWN RD</t>
  </si>
  <si>
    <t>J &amp; S LIQUORS</t>
  </si>
  <si>
    <t>10000 LIBERTY ROAD</t>
  </si>
  <si>
    <t>SAFEWAY 4763</t>
  </si>
  <si>
    <t>5000 BRADLEY BLVD</t>
  </si>
  <si>
    <t>ANITA'S LIQUOR</t>
  </si>
  <si>
    <t>1408 S MAIN ST</t>
  </si>
  <si>
    <t>THE ENCLAVE APARTMENTS CONVENIENCE STORE</t>
  </si>
  <si>
    <t>11235 OAKLEAF DR</t>
  </si>
  <si>
    <t>BEL PRE BEER &amp; WINE</t>
  </si>
  <si>
    <t>2251 BEL PRE RD</t>
  </si>
  <si>
    <t>LANCE'S BEER &amp; WINE</t>
  </si>
  <si>
    <t>4701 MILLER AVE</t>
  </si>
  <si>
    <t>BETHESDA GOURMET</t>
  </si>
  <si>
    <t>4350 EAST WEST HWY</t>
  </si>
  <si>
    <t>BETHESDA CRESCENT/CRESCENT CONVENIENCE.</t>
  </si>
  <si>
    <t>7475 WISCONSIN AVE</t>
  </si>
  <si>
    <t>FRESH INSTANT COFFEE SOFT DRINKS SNACKS LOTTERY CIGARETTES PHONE CARDS</t>
  </si>
  <si>
    <t>8006 NORFOLK AVE</t>
  </si>
  <si>
    <t>CARROLL MOTOR FUELS.</t>
  </si>
  <si>
    <t>502 EAST RIDGEVILLE BOULEVARD</t>
  </si>
  <si>
    <t>PIT 'N' GO GAS/CONVENIENCE STORE/ DELI</t>
  </si>
  <si>
    <t>13421 MCMULLEN HWY</t>
  </si>
  <si>
    <t>EXXON/TIGER MART/COURT HOUSE EXXON</t>
  </si>
  <si>
    <t>700 ROCKVILLE PIKE</t>
  </si>
  <si>
    <t>HIGH'S/HIGH'S DAIRY STORE</t>
  </si>
  <si>
    <t>109 RIDGESIDE CT</t>
  </si>
  <si>
    <t>11433 ROCKVILLE PIKE</t>
  </si>
  <si>
    <t>GROSVENOR MARKET</t>
  </si>
  <si>
    <t>10401 GROSVENOR PL</t>
  </si>
  <si>
    <t>1001 TWIN ARCH RD</t>
  </si>
  <si>
    <t>15411 NEW HAMPSHIRE AVENUE</t>
  </si>
  <si>
    <t>CLOVERLY</t>
  </si>
  <si>
    <t>BEARDS HILL LIQUORS</t>
  </si>
  <si>
    <t>939 BEARDS HILL RD</t>
  </si>
  <si>
    <t>FURNANCE BRANCH CARRYOUT</t>
  </si>
  <si>
    <t>7120 E FURNANCE BRANCH R</t>
  </si>
  <si>
    <t>8001 CRAIN HWY</t>
  </si>
  <si>
    <t>11625 PHILADELPHIA RD</t>
  </si>
  <si>
    <t>13974 H G TRUEMAN RD</t>
  </si>
  <si>
    <t>BREEZY POINT MARKET</t>
  </si>
  <si>
    <t>3885 BREEZY POINT RD</t>
  </si>
  <si>
    <t>CALIFORNIA WINE &amp; SPIRITS</t>
  </si>
  <si>
    <t>23121 CAMDEN WAY</t>
  </si>
  <si>
    <t>PORT OF CALL WINE &amp; SPIRITS</t>
  </si>
  <si>
    <t>14032 H G TRUEMAN RD</t>
  </si>
  <si>
    <t>CROWN/FALCON MART/SERVICE CENTER</t>
  </si>
  <si>
    <t>10800 PULASKI HWY</t>
  </si>
  <si>
    <t>8054 BAYSIDE RD</t>
  </si>
  <si>
    <t>13025 DOWELL RD</t>
  </si>
  <si>
    <t>PEDDLER RUN GAS N GO/CITGO/FOOD MART</t>
  </si>
  <si>
    <t>3940 CONOWINGO RD</t>
  </si>
  <si>
    <t>DARLINGTON</t>
  </si>
  <si>
    <t>HIGH'S/HIGH’S DIARY STORE</t>
  </si>
  <si>
    <t>4525 NORRISVILLE RD</t>
  </si>
  <si>
    <t>WHITE HALL</t>
  </si>
  <si>
    <t>10740 PULASKI HWY</t>
  </si>
  <si>
    <t>LIQUOR/SOUTHERN LIQUORS</t>
  </si>
  <si>
    <t>13318 H G TRUEMAN DR</t>
  </si>
  <si>
    <t>OVERLEA LIQUORS</t>
  </si>
  <si>
    <t>6721 BELAIR RD</t>
  </si>
  <si>
    <t>GIANT FOOD 135</t>
  </si>
  <si>
    <t>3860 INTERNATIONAL DR</t>
  </si>
  <si>
    <t>RITE AID 3788</t>
  </si>
  <si>
    <t>13870 GEORGIA AVE</t>
  </si>
  <si>
    <t>2 UNIVERSITY BOULEVARD WEST</t>
  </si>
  <si>
    <t>10400 OLD GEORGETOWN RD</t>
  </si>
  <si>
    <t>MAPLE BEER &amp; WINE</t>
  </si>
  <si>
    <t>8125 WISCONSIN AVE</t>
  </si>
  <si>
    <t>QUENCH CRAFT BEER &amp; WINE/BEER WINE DELI.</t>
  </si>
  <si>
    <t>13423 NEW HAMPSHIRE AVE</t>
  </si>
  <si>
    <t>OLD WORLD FAVORITES/ WINE &amp; BEER/ SUB/BEER, WINE, &amp; DELI.</t>
  </si>
  <si>
    <t>3854 INTERNATIONAL DR</t>
  </si>
  <si>
    <t>WOODMONT MARKET BEER &amp; WINE LOTTERY.</t>
  </si>
  <si>
    <t>8227  WOODMONT AVE</t>
  </si>
  <si>
    <t>ICE CREAM GALORE 'N MORE</t>
  </si>
  <si>
    <t>818 KENILWORTH DR</t>
  </si>
  <si>
    <t>6616 RITCHIE HWY</t>
  </si>
  <si>
    <t>1630 W JOPPA RD</t>
  </si>
  <si>
    <t>2115 BELPRE RD</t>
  </si>
  <si>
    <t>11215 NEW HAMPSHIRE AVE</t>
  </si>
  <si>
    <t>ROYAL FARMS 133</t>
  </si>
  <si>
    <t>930 CROMWELL PARK DR</t>
  </si>
  <si>
    <t>BEER-WINE</t>
  </si>
  <si>
    <t>891 ROCKVILLE PIKE</t>
  </si>
  <si>
    <t>BELBY DISCOUNT BEER WINE KEGS.</t>
  </si>
  <si>
    <t>888 ROCKVILLE PIKE</t>
  </si>
  <si>
    <t>QUICK SAVE MART/QUICK-SAVE/QUICK SAVE DELI/BP</t>
  </si>
  <si>
    <t>524 DEFENSE HWY</t>
  </si>
  <si>
    <t>GALLERY MARKET &amp; CAFE</t>
  </si>
  <si>
    <t>11710 OLD GEORGETOWN RD</t>
  </si>
  <si>
    <t>CIGARS/DAVIDUS CIGARS</t>
  </si>
  <si>
    <t>11632 ROCKVILLE PIKE</t>
  </si>
  <si>
    <t>MIKES NEW YORK DELI</t>
  </si>
  <si>
    <t>600 JEFFERSON ST</t>
  </si>
  <si>
    <t>LEE’S DELI &amp; MINI MART</t>
  </si>
  <si>
    <t>5400 MARLBORO PIKE</t>
  </si>
  <si>
    <t>6400 CENTRAL AVENUE</t>
  </si>
  <si>
    <t>1900 ROCKVILLE PIKE</t>
  </si>
  <si>
    <t>NAMCO MARKET</t>
  </si>
  <si>
    <t>6622 WALKER MILL RD</t>
  </si>
  <si>
    <t>1911 ROCKVILLE PIKE</t>
  </si>
  <si>
    <t>9101A CENTRAL AVE</t>
  </si>
  <si>
    <t>6060 MONTROSE RD</t>
  </si>
  <si>
    <t>RITE AID 3781</t>
  </si>
  <si>
    <t>7967 BALTIMORE ANNNAPOLI</t>
  </si>
  <si>
    <t>CROWNSVILLE AUTOMOTIVE</t>
  </si>
  <si>
    <t>1226 GENERALS HIGHWAY</t>
  </si>
  <si>
    <t>10901 BALTIMORE BLVD</t>
  </si>
  <si>
    <t>TOWN CENTER LIQUOR</t>
  </si>
  <si>
    <t>13334 LAUREL BOWIE RD</t>
  </si>
  <si>
    <t>SUN VALLEY LIQUORS</t>
  </si>
  <si>
    <t>7933 BALTIMORE ANNAPOLIS</t>
  </si>
  <si>
    <t>2000 BROOKS DRIVE</t>
  </si>
  <si>
    <t>RT. 1 SHELL/SHELL/SNACK SHOP/SERVICE CENTER</t>
  </si>
  <si>
    <t>10211 BALTIMORE BLVD</t>
  </si>
  <si>
    <t>THE VILLAGE PUMP/LIQUORS/CIGARS</t>
  </si>
  <si>
    <t>4901 GREENBELT RD</t>
  </si>
  <si>
    <t>XTRA FUELS/COLLEGE PARK MARKET</t>
  </si>
  <si>
    <t>8721 BALTIMORE AVE</t>
  </si>
  <si>
    <t>6067 SPRING RIDGE PARKWAY</t>
  </si>
  <si>
    <t>FINE SPIRTS/ UNIVERSITY LIQUORS UNIVERSITY LIQUORS INC</t>
  </si>
  <si>
    <t>7925 NEW HAMPSHIRE AVE</t>
  </si>
  <si>
    <t>7430 RIGGS RD</t>
  </si>
  <si>
    <t>1623 DUAL HIGHWAY</t>
  </si>
  <si>
    <t>BAY RIDGE WINE &amp; SPIRITS</t>
  </si>
  <si>
    <t>111 HILLSMERE DR</t>
  </si>
  <si>
    <t>LIGHTHOUSE WINE &amp; SPRITS</t>
  </si>
  <si>
    <t>2012 WEST ST SUITE B</t>
  </si>
  <si>
    <t>2300 HAMILTON AVE</t>
  </si>
  <si>
    <t>8639 FLOWER AVE</t>
  </si>
  <si>
    <t>SAFEWAY 1443</t>
  </si>
  <si>
    <t>8785 BRANCH AV</t>
  </si>
  <si>
    <t>TRIANGLE SHELL/SNACK SHOP/SERVICE CENTER</t>
  </si>
  <si>
    <t>6510 MARTIN LUTHER KING</t>
  </si>
  <si>
    <t>MOORE’S COUNTRY STORE</t>
  </si>
  <si>
    <t>10104 CROOM RD</t>
  </si>
  <si>
    <t>6300 CRAIN HWY</t>
  </si>
  <si>
    <t>SHEETZ 316</t>
  </si>
  <si>
    <t>601 PULASKI HWY</t>
  </si>
  <si>
    <t>MARS 4</t>
  </si>
  <si>
    <t>9613 NORTH HARFORD RD</t>
  </si>
  <si>
    <t>2899 NEW WINDSOR RD</t>
  </si>
  <si>
    <t>8605 OLD HARFORD RD</t>
  </si>
  <si>
    <t>120 SOUTH MAIN ST</t>
  </si>
  <si>
    <t>RITE AID PHARMACY/ FOOD MART</t>
  </si>
  <si>
    <t>5741 SILVER HILL ROAD</t>
  </si>
  <si>
    <t>RITE AID/FOOD MART/ PHARMACY/GNC</t>
  </si>
  <si>
    <t>12701 LAUREL BOWIE RD</t>
  </si>
  <si>
    <t>THE LIQUOR BARN</t>
  </si>
  <si>
    <t>520 E BALTIMORE ST</t>
  </si>
  <si>
    <t>LANGLEY PARK BEER &amp; WINE/WESTERN UNION</t>
  </si>
  <si>
    <t>1401 UNIVERSITY BLVD</t>
  </si>
  <si>
    <t>BEVERAGE DEPOT LIQUORS</t>
  </si>
  <si>
    <t>7705 HARFORD RD</t>
  </si>
  <si>
    <t>PARKVILLE BP/CARROLL MOTOR FUELS /SNACK SHOP</t>
  </si>
  <si>
    <t>6823 HARFORD RD</t>
  </si>
  <si>
    <t>9300 HARFORD RD</t>
  </si>
  <si>
    <t>9200 HARFORD RD</t>
  </si>
  <si>
    <t>11339 LIBERTY ROAD</t>
  </si>
  <si>
    <t>4007 SYKESVILLE RD</t>
  </si>
  <si>
    <t>GAMBER</t>
  </si>
  <si>
    <t>2620 MOUNTAIN RD</t>
  </si>
  <si>
    <t>SMITTY'S FINE WINE AND SPIRITS / WINE SPIRITS</t>
  </si>
  <si>
    <t>2316 BEL AIR RD STE A</t>
  </si>
  <si>
    <t>1713 EDMONDSON AVE</t>
  </si>
  <si>
    <t>HAPPY MARKET</t>
  </si>
  <si>
    <t>222 WASHINGTON ST</t>
  </si>
  <si>
    <t>1120 BALDWIN MILL ROAD</t>
  </si>
  <si>
    <t>LIQUOR PUMP</t>
  </si>
  <si>
    <t>8535 OLD HARFORD RD</t>
  </si>
  <si>
    <t>SHELL/SAILWINDS STATION</t>
  </si>
  <si>
    <t>511 MARYLAND AVE</t>
  </si>
  <si>
    <t>925 FREDERICK RD</t>
  </si>
  <si>
    <t>SHORT STOP</t>
  </si>
  <si>
    <t>911 WASHINGTON STREET</t>
  </si>
  <si>
    <t>TOP TEN</t>
  </si>
  <si>
    <t>825 W ISABELLA ST</t>
  </si>
  <si>
    <t>RITE AID 3794</t>
  </si>
  <si>
    <t>6806 RIVERDALE RD</t>
  </si>
  <si>
    <t>EXXON/ AC&amp;T/ SUBWAY</t>
  </si>
  <si>
    <t>22507 JEFFERSON BLVD</t>
  </si>
  <si>
    <t>6300 GEORGETOWN BLVD</t>
  </si>
  <si>
    <t>STOP FOR ALL FOOD / FOOD MART</t>
  </si>
  <si>
    <t>4606 68TH AVE</t>
  </si>
  <si>
    <t>EXXON/ASHTON SERVICE CENTER</t>
  </si>
  <si>
    <t>17840 NEW HAMPSHIRE AVE</t>
  </si>
  <si>
    <t>CENTER COURT BAR &amp; LIQUOR</t>
  </si>
  <si>
    <t>5507 SELMA AVE</t>
  </si>
  <si>
    <t>7248 MUNCASTER MILL RD</t>
  </si>
  <si>
    <t>16825 CRABBS BRANCH WAY</t>
  </si>
  <si>
    <t>20 LIBERTY RD</t>
  </si>
  <si>
    <t>6006 LIBERTY RD</t>
  </si>
  <si>
    <t>SHELL/SERVICE CENTER</t>
  </si>
  <si>
    <t>SHELL/SNACK SHOP/ SERVICE CENTER SHELL</t>
  </si>
  <si>
    <t>12601 LAUREL BOWIE ROAD</t>
  </si>
  <si>
    <t>DODSON’S SERVICE CENTER, SHELL, SNACK SHOP</t>
  </si>
  <si>
    <t>15701 FREDERICK RD</t>
  </si>
  <si>
    <t>1716 LIBERTY ROAD</t>
  </si>
  <si>
    <t>GROCERY * CIGARETTES * SODAS</t>
  </si>
  <si>
    <t>4722 LIBERTY HEIGHTS AVE</t>
  </si>
  <si>
    <t>HALETHORPE DISCOUNT LIQUORS</t>
  </si>
  <si>
    <t>4526 WASHINGTON BLVD</t>
  </si>
  <si>
    <t>218 N CHURCH STREET</t>
  </si>
  <si>
    <t>12705 LAUREL BOWIE RD</t>
  </si>
  <si>
    <t>RIGGS GROCERY</t>
  </si>
  <si>
    <t>5405 KENILWORTH AVE</t>
  </si>
  <si>
    <t>RIVERDALE PARK</t>
  </si>
  <si>
    <t>LIM’S LIQUOR</t>
  </si>
  <si>
    <t>2117 UNIVERSITY BLVD</t>
  </si>
  <si>
    <t>MARLBORO PIKE LIQUORS/RESTAURANT &amp; LOUNGE/ LIQUOR</t>
  </si>
  <si>
    <t>5205 MARLBORO PIKE</t>
  </si>
  <si>
    <t>PENN MAR LIQUORS</t>
  </si>
  <si>
    <t>3022 DONNELL DR</t>
  </si>
  <si>
    <t>LIQUORS/SECURITY LIQUORS/MEADOWS LIQUORS</t>
  </si>
  <si>
    <t>6628 SECURITY BLVD</t>
  </si>
  <si>
    <t>Q.C. LIQUORS</t>
  </si>
  <si>
    <t>3108 QUEENS CHAPEL RD</t>
  </si>
  <si>
    <t>7790 RIVERDALE RD</t>
  </si>
  <si>
    <t>3201 QUEENS CHAPEL RD</t>
  </si>
  <si>
    <t>22411 JEFFERSON BL</t>
  </si>
  <si>
    <t>HOLLYWOOD DELI BEER &amp; WINE</t>
  </si>
  <si>
    <t>12703 NEW HAMPSHIRE AVENUE</t>
  </si>
  <si>
    <t>JNK BEER &amp; WINE/ BEER WINE</t>
  </si>
  <si>
    <t>14344 LAYHILL RD</t>
  </si>
  <si>
    <t>15882 FREDERICK RD</t>
  </si>
  <si>
    <t>LISBON</t>
  </si>
  <si>
    <t>SANDERS CHOICE MEATS MARKET/SANDERS MARKET FRESH</t>
  </si>
  <si>
    <t>25451 MILITARY RD</t>
  </si>
  <si>
    <t>MARYLAND FARMS LIQUORS</t>
  </si>
  <si>
    <t>11450 CHERRY HILL RD</t>
  </si>
  <si>
    <t>GTS HANDI MART</t>
  </si>
  <si>
    <t>25313 N MILITARY RD</t>
  </si>
  <si>
    <t>3500 WOODSDALE RD</t>
  </si>
  <si>
    <t>WALGREENS 09342</t>
  </si>
  <si>
    <t>1930 PULASKI HWY</t>
  </si>
  <si>
    <t>7-ELEVEN STORE 11569B</t>
  </si>
  <si>
    <t>11422 CHERRY HILL RD</t>
  </si>
  <si>
    <t>CHERRY HILL EXXON</t>
  </si>
  <si>
    <t>11417 CHERRY HILL RD</t>
  </si>
  <si>
    <t>ROYAL LANDS CHICKEN DELI &amp; MINI MART/PICOZZI</t>
  </si>
  <si>
    <t>1712 HANSON RD</t>
  </si>
  <si>
    <t>630 EDGEWOOD RD</t>
  </si>
  <si>
    <t>FREDDIES FINE WINES</t>
  </si>
  <si>
    <t>1411 S. MOUNTAIN RD</t>
  </si>
  <si>
    <t>2250 HANSON RD</t>
  </si>
  <si>
    <t>3299 EMMORTON RD</t>
  </si>
  <si>
    <t>10045 YORK RD #47</t>
  </si>
  <si>
    <t>23 WEST TIMONIUM RD</t>
  </si>
  <si>
    <t>122 CRANBROOK RD</t>
  </si>
  <si>
    <t>35 EAST PADONIA RD</t>
  </si>
  <si>
    <t>BETHESDA BEER &amp; WINE</t>
  </si>
  <si>
    <t>8015 WISCONSIN AVENUE</t>
  </si>
  <si>
    <t>MARKET ON THE BLVD</t>
  </si>
  <si>
    <t>7945 MACARTHUR BLVD</t>
  </si>
  <si>
    <t>CABIN JOHN</t>
  </si>
  <si>
    <t>CAPTAINS MARKET</t>
  </si>
  <si>
    <t>7607 MACARTHUR BLVD</t>
  </si>
  <si>
    <t>CARROLL FUEL/CF TOUCH FREE CAR WASH</t>
  </si>
  <si>
    <t>9904 YORK RD</t>
  </si>
  <si>
    <t>CONVENIENCE STORE</t>
  </si>
  <si>
    <t>6410 ROCKLEDGE DR</t>
  </si>
  <si>
    <t>501 W SEMINARY AVE</t>
  </si>
  <si>
    <t>2145 YORK RD</t>
  </si>
  <si>
    <t>10825 BEAVER DAM RD</t>
  </si>
  <si>
    <t>HUNT VALLEY</t>
  </si>
  <si>
    <t>SILVER SPRING METRO PLAZA/METRO LOBBY SHOP</t>
  </si>
  <si>
    <t>8403 COLESVILLE RD</t>
  </si>
  <si>
    <t>WAWA MARKET</t>
  </si>
  <si>
    <t>601 HOAGIE DR</t>
  </si>
  <si>
    <t>SHOPRITE</t>
  </si>
  <si>
    <t>37 W AYLESBURY AVE</t>
  </si>
  <si>
    <t>RITE AID 11206</t>
  </si>
  <si>
    <t>606 HOAGIE DR</t>
  </si>
  <si>
    <t>WALGREENS 12748</t>
  </si>
  <si>
    <t>1201 E CHURCHVILLE RD</t>
  </si>
  <si>
    <t>1065 SAINT IGNATIUS DR</t>
  </si>
  <si>
    <t>2136 SANDYMOUNT ROAD</t>
  </si>
  <si>
    <t>WEIS MARKETS/PHARMACY/DELI/BAKERY</t>
  </si>
  <si>
    <t>550 W MACPHAIL RD</t>
  </si>
  <si>
    <t>MCNAMEE'S TAVERN BEER WINE LIQUORS</t>
  </si>
  <si>
    <t>18154 LAPPANS RD</t>
  </si>
  <si>
    <t>SOCIALIZE/THE LIQUOR STORE/ LIQUORS/WINE BEER</t>
  </si>
  <si>
    <t>6130 BELAIR RD</t>
  </si>
  <si>
    <t>LIQUORS/BUDDY'S LIQUORS</t>
  </si>
  <si>
    <t>4611 INDIAN HEAD HWY</t>
  </si>
  <si>
    <t>INDIAN HEAD</t>
  </si>
  <si>
    <t>BUZZY’S COUNTRY STORE/BUZZY’S HISTORIC COUNTRY STORE</t>
  </si>
  <si>
    <t>12665 POINT LOOKOUT RD</t>
  </si>
  <si>
    <t>SCOTLAND</t>
  </si>
  <si>
    <t>DISCOUNT LIQUORS/LIQUORS/NORTH END LIQUORS</t>
  </si>
  <si>
    <t>143 LIMESTONE RD</t>
  </si>
  <si>
    <t>EXXON/A PLUS</t>
  </si>
  <si>
    <t>11235 YORK RD</t>
  </si>
  <si>
    <t>345 N PENNSYLVANIA AVE</t>
  </si>
  <si>
    <t>PISGAH GENERAL STORE</t>
  </si>
  <si>
    <t>7015 POORHOUSE RD</t>
  </si>
  <si>
    <t>223 NORTH MAIN ST</t>
  </si>
  <si>
    <t>MUTTS LIQUORS</t>
  </si>
  <si>
    <t>4541 INDIAN HEAD HWY</t>
  </si>
  <si>
    <t>STOP N SHOP LIQUORS/STOP N SHOP LIQUOR</t>
  </si>
  <si>
    <t>21036 GREAT MILLS RD</t>
  </si>
  <si>
    <t>304 E POTOMAC ST</t>
  </si>
  <si>
    <t>1515 E CHURCHVILLE RD</t>
  </si>
  <si>
    <t>4126 JOPPA RD</t>
  </si>
  <si>
    <t>9400 SCOTT MOORE WAY</t>
  </si>
  <si>
    <t>EXXON/AC&amp;T/THE MARKET AT AC&amp;T</t>
  </si>
  <si>
    <t>260 E MAIN ST</t>
  </si>
  <si>
    <t>300 PULASKI HWY</t>
  </si>
  <si>
    <t>ALLENTOWN LIQUORS BEER WINE</t>
  </si>
  <si>
    <t>6321 ALLENTOWN RD</t>
  </si>
  <si>
    <t>SUITLAND BEER &amp; WINE</t>
  </si>
  <si>
    <t>6101 SUITLAND RD</t>
  </si>
  <si>
    <t>PINE LIQUORS BEER WINE</t>
  </si>
  <si>
    <t>9231 OXON HILL RD</t>
  </si>
  <si>
    <t>SHELL/BURCHMART/SUBWAY</t>
  </si>
  <si>
    <t>30295 THREE NOTCH RD</t>
  </si>
  <si>
    <t>COUNTY LIQUORS</t>
  </si>
  <si>
    <t>COUNTRY CROSSROADS DELI</t>
  </si>
  <si>
    <t>14407 HOLLOW RD</t>
  </si>
  <si>
    <t>30100 THREE NOTCH RD</t>
  </si>
  <si>
    <t>PITTMAN'S SELF SERVE DISCOUNT LIQUORS</t>
  </si>
  <si>
    <t>1 VIRGINIA AVE</t>
  </si>
  <si>
    <t>500 JOPPA FARM RD</t>
  </si>
  <si>
    <t>30290 MT WOLFE RD</t>
  </si>
  <si>
    <t>SUPER LIQUOR</t>
  </si>
  <si>
    <t>4745 MARLBORO PIKE</t>
  </si>
  <si>
    <t>192 WEST MAIN ST</t>
  </si>
  <si>
    <t>22530 THREE NOTCH RD</t>
  </si>
  <si>
    <t>1419 S MOUNTAIN RD</t>
  </si>
  <si>
    <t>A 1</t>
  </si>
  <si>
    <t>649 HIMES AVE</t>
  </si>
  <si>
    <t>WAWA/WAWA FOOD MARKET 584</t>
  </si>
  <si>
    <t>5955 CRAIN HWY</t>
  </si>
  <si>
    <t>HIGH'S DAIRY STORE #65/HIGH'S</t>
  </si>
  <si>
    <t>12780 FREDERICK RD</t>
  </si>
  <si>
    <t>W FRIENDSHIP</t>
  </si>
  <si>
    <t>TIENDA LATINA/ LA CHIQUITA</t>
  </si>
  <si>
    <t>1425 WEST PATRICK ST</t>
  </si>
  <si>
    <t>CITGO/FAMILY RESTAURANT/TRUCK SERVICE RESTAURANT/ONE STOP TRAVEL PLAZA</t>
  </si>
  <si>
    <t>12615 CRAIN HWY</t>
  </si>
  <si>
    <t>6305 CRAIN HWY</t>
  </si>
  <si>
    <t>467 W PATRICK ST</t>
  </si>
  <si>
    <t>902A NORTH EAST STREET</t>
  </si>
  <si>
    <t>GIANT EAGLE/PHARMACY</t>
  </si>
  <si>
    <t>6700 SYKESVILLE RD .</t>
  </si>
  <si>
    <t>MAY'S SERVICE GROCERY VIDEO./MAYS SERVICE CENTER</t>
  </si>
  <si>
    <t>8708 SHARPSBURG PIKE</t>
  </si>
  <si>
    <t>LA PLATA LIQUORS</t>
  </si>
  <si>
    <t>503 CHARLES ST</t>
  </si>
  <si>
    <t>11530 G ROCKVILLE PK</t>
  </si>
  <si>
    <t>RITE AID/PHARMACY</t>
  </si>
  <si>
    <t>1823 EAST WEST HWY</t>
  </si>
  <si>
    <t>TWINBROOK DELI BEER &amp; WINE</t>
  </si>
  <si>
    <t>2208 VEIRS MILL RD</t>
  </si>
  <si>
    <t>UNIVERSITY BLVD BP INC</t>
  </si>
  <si>
    <t>2300 UNIVERSITY BLVD E</t>
  </si>
  <si>
    <t>7000 LAUREL BOWIE ROAD</t>
  </si>
  <si>
    <t>4747 SILVER HILL RD</t>
  </si>
  <si>
    <t>6500 SUITLAND RD</t>
  </si>
  <si>
    <t>MORNINGSIDE</t>
  </si>
  <si>
    <t>UNIVERSITY GAS/ MART</t>
  </si>
  <si>
    <t>2201 UNIVERSITY BLVD</t>
  </si>
  <si>
    <t>WOODMONT SHELL</t>
  </si>
  <si>
    <t>1250 W MONTGOMERY AVE</t>
  </si>
  <si>
    <t>MARS 1</t>
  </si>
  <si>
    <t>7-ELEVEN 1409 26253 B 2546</t>
  </si>
  <si>
    <t>7901 WISE RD</t>
  </si>
  <si>
    <t>6 CARROLL ISLAND RD</t>
  </si>
  <si>
    <t>J &amp; G LIQUORS/BEER WINE LIQUOR LOTTO</t>
  </si>
  <si>
    <t>2025 SUFFOLK RD</t>
  </si>
  <si>
    <t>FINKSBURG LIQUORS/BEER LIQUOR WINE</t>
  </si>
  <si>
    <t>EASTERN CARROLL FUEL</t>
  </si>
  <si>
    <t>2929 EASTERN BLVD</t>
  </si>
  <si>
    <t>EASTERN LIQUORS</t>
  </si>
  <si>
    <t>22 KINGSTON RD</t>
  </si>
  <si>
    <t>1302 WINDLASS DR</t>
  </si>
  <si>
    <t>FRIENDLY TAVERN/FRIENDLY TAVERN &amp; LIQUORS</t>
  </si>
  <si>
    <t>3190 LEONARDTOWN RD</t>
  </si>
  <si>
    <t>JIFFY MART</t>
  </si>
  <si>
    <t>3137 BALTIMORE BLVD</t>
  </si>
  <si>
    <t>KWIK MART</t>
  </si>
  <si>
    <t>901 A MIDDLE RIVER RD</t>
  </si>
  <si>
    <t>WALDORF LIQUOR</t>
  </si>
  <si>
    <t>2276 CRAIN HWY</t>
  </si>
  <si>
    <t>MARLTON LIQUORS</t>
  </si>
  <si>
    <t>9518 CRAIN HIGHWAY</t>
  </si>
  <si>
    <t>201 NORTH POINT BLVD</t>
  </si>
  <si>
    <t>2970 SHASHO PL</t>
  </si>
  <si>
    <t>11505 BERRY RD</t>
  </si>
  <si>
    <t>SHELL/BURCHMART/KORNER KITCHEN</t>
  </si>
  <si>
    <t>25355 POINT LOOKOUT RD</t>
  </si>
  <si>
    <t>USA FUEL/CALLAWAY'S/A&amp;W</t>
  </si>
  <si>
    <t>20815 CALLAWAY VILLAGE</t>
  </si>
  <si>
    <t>KING DOLLAR</t>
  </si>
  <si>
    <t>3905 HOLLINS FERRY RD</t>
  </si>
  <si>
    <t>SMALLWOOD VILLAGE EXXON</t>
  </si>
  <si>
    <t>2010 ST THOMAS DR</t>
  </si>
  <si>
    <t>1119 W 41ST ST</t>
  </si>
  <si>
    <t>MCKAY'S FINE FOODS &amp; PHARMACY</t>
  </si>
  <si>
    <t>1020 WEST 41ST STREET</t>
  </si>
  <si>
    <t>WINCHESTER LIQUOR</t>
  </si>
  <si>
    <t>1141 POPLAR GROVE STREET</t>
  </si>
  <si>
    <t>40955 MERCHANTS LN UNIT</t>
  </si>
  <si>
    <t>US 1 LIQUORS/DISCOUNT BEER WINE LIQUORS</t>
  </si>
  <si>
    <t>8167 WASHINGTON BLVD</t>
  </si>
  <si>
    <t>7-ELEVEN #15036</t>
  </si>
  <si>
    <t>309 SMALLWOOD DRIVE</t>
  </si>
  <si>
    <t>ABELL'S TAVERN</t>
  </si>
  <si>
    <t>20281 PINEY POINT ROAD</t>
  </si>
  <si>
    <t>BUNKER HILL TAVERN/LIQUORS &amp; BAR</t>
  </si>
  <si>
    <t>9800 BUNKER HILL RD</t>
  </si>
  <si>
    <t>BEACON LIQUORS LLC</t>
  </si>
  <si>
    <t>20975 POINT LOOKOUT RD</t>
  </si>
  <si>
    <t>MEL'S LIQOURS/BEER/WINE/LIQUORS</t>
  </si>
  <si>
    <t>7915 ROUTE 175</t>
  </si>
  <si>
    <t>THE BEER CAVE/FINE WINES &amp; SPIRTS CRAFT BEERS</t>
  </si>
  <si>
    <t>20321 PINEY POINT RD</t>
  </si>
  <si>
    <t>LIBERTY/SNACK SHOP/REFRESHMENT CENTER</t>
  </si>
  <si>
    <t>12828 CLEAR SPRING RD</t>
  </si>
  <si>
    <t>SUPER H CONVENIENCE STORE</t>
  </si>
  <si>
    <t>11901 BUSINESS PARK DRIVE</t>
  </si>
  <si>
    <t>SHELL/THE CORNER STORE</t>
  </si>
  <si>
    <t>20943 POINT LOOKOUT RD</t>
  </si>
  <si>
    <t>DASH IN</t>
  </si>
  <si>
    <t>4705 CRAIN HIGHWAY</t>
  </si>
  <si>
    <t>2753 ANNAPOLIS RD</t>
  </si>
  <si>
    <t>STAR LIQUORS</t>
  </si>
  <si>
    <t>8610 WASHINGTON BLVD</t>
  </si>
  <si>
    <t>8755 WASHINGTON BLVD</t>
  </si>
  <si>
    <t>TRAVEL STORE</t>
  </si>
  <si>
    <t>7401 ASSATEAGUE DR</t>
  </si>
  <si>
    <t>BP/ALS RESTAURANT PIZZA &amp; GRILL/I-70 CONVENIENCE</t>
  </si>
  <si>
    <t>12911 CLEAR SPRING RD</t>
  </si>
  <si>
    <t>ADELPHI CITGO</t>
  </si>
  <si>
    <t>2210 UNIVERSITY BLVD</t>
  </si>
  <si>
    <t>BALTIMORE SERVICE CENTER</t>
  </si>
  <si>
    <t>2341 E MONUMENT ST</t>
  </si>
  <si>
    <t>BIG DOGS PARADISE BAR &amp; LIQUOR STORE</t>
  </si>
  <si>
    <t>28765 THREE NOTCH RD</t>
  </si>
  <si>
    <t>BOTTLE &amp; CORK CIGARETTE DEPOT LIQUORS</t>
  </si>
  <si>
    <t>6867 LOCH RAVEN BLVD</t>
  </si>
  <si>
    <t>FORBES BP</t>
  </si>
  <si>
    <t>9701 ANNAPOLIS RD</t>
  </si>
  <si>
    <t>BURCHMART / SHELL</t>
  </si>
  <si>
    <t>28270 THREE NOTCH RD</t>
  </si>
  <si>
    <t>EXXON/FOOD MART</t>
  </si>
  <si>
    <t>314 EAST POTOMAC ST</t>
  </si>
  <si>
    <t>FOODS IN/GROCERIES</t>
  </si>
  <si>
    <t>12549 MATTAWMAN DRIVE</t>
  </si>
  <si>
    <t>SHELL/KORNER KARRYOUT</t>
  </si>
  <si>
    <t>27350 THREE NOTCH RD</t>
  </si>
  <si>
    <t>5205 FRANCIS SCOTT KEY</t>
  </si>
  <si>
    <t>TOWSON WINES &amp; SPIRITS</t>
  </si>
  <si>
    <t>6 WEST PENNSYLVANIA AVE</t>
  </si>
  <si>
    <t>SHEETZ 68</t>
  </si>
  <si>
    <t>38 E POTOMAC ST</t>
  </si>
  <si>
    <t>LONGMEADOW AUTO REPAIR &amp; FUEL CENTER/SNACKS</t>
  </si>
  <si>
    <t>19348 LEITERSBURG PI</t>
  </si>
  <si>
    <t>EXXON/AUTO SERVICE/AUTO SERVE</t>
  </si>
  <si>
    <t>1348 UNIVERSITY BLVD</t>
  </si>
  <si>
    <t>SEABREEZE RESTAURANT &amp; BAR</t>
  </si>
  <si>
    <t>27130 S SANDGATES RD</t>
  </si>
  <si>
    <t>BP PADGETTS CORNER GAS STATION</t>
  </si>
  <si>
    <t>7101 ALLENTOWN ROAD</t>
  </si>
  <si>
    <t>CHESAPEAKE MARKET BP</t>
  </si>
  <si>
    <t>12300 ANNAPOLIS RD</t>
  </si>
  <si>
    <t>BRYANS ROAD SUNOCO/SERVICE CENTER</t>
  </si>
  <si>
    <t>6945 INDIAN HEAD HIGHWAY</t>
  </si>
  <si>
    <t>HYATTSVILLE CONVENIENCE STORE</t>
  </si>
  <si>
    <t>2230 UNIVERSITY BLVD</t>
  </si>
  <si>
    <t>9430 ANNAPOLIS RD</t>
  </si>
  <si>
    <t>NEW GRAND MART INTERNATIONAL FOOD</t>
  </si>
  <si>
    <t>1535 UNIVERSITY BLVD E.</t>
  </si>
  <si>
    <t>LIBERTY/FOOD STOP</t>
  </si>
  <si>
    <t>21322 LEITERSBURG PIKE</t>
  </si>
  <si>
    <t>7546 ANNAPOLIS RD</t>
  </si>
  <si>
    <t>W LANHAM HILLS</t>
  </si>
  <si>
    <t>1631 DUAL HIGHWAY</t>
  </si>
  <si>
    <t>SHEETZ 145</t>
  </si>
  <si>
    <t>18717 LONGMEADOW RD</t>
  </si>
  <si>
    <t>WEIS 167</t>
  </si>
  <si>
    <t>12817 SHANK FARM WAY</t>
  </si>
  <si>
    <t>7-ELEVEN 27411</t>
  </si>
  <si>
    <t>6570 COVENTRY WAY</t>
  </si>
  <si>
    <t>CENTRAL AVENUE SHELL</t>
  </si>
  <si>
    <t>8301 CENTRAL AVENUE</t>
  </si>
  <si>
    <t>RAHWA CONVENIENCE STORE</t>
  </si>
  <si>
    <t>5509 LANDOVER RD</t>
  </si>
  <si>
    <t>7930 WASHINGTON BLVD</t>
  </si>
  <si>
    <t>WATERLOO</t>
  </si>
  <si>
    <t>717 FREDERICK ST</t>
  </si>
  <si>
    <t>G I LIQUOR STORE</t>
  </si>
  <si>
    <t>6712 SUITLAND RD</t>
  </si>
  <si>
    <t>KENT VILLAGE LIQUORS</t>
  </si>
  <si>
    <t>7309 LANDOVER RD</t>
  </si>
  <si>
    <t>17850 GARLAND GROH BLVD</t>
  </si>
  <si>
    <t>7-ELEVEN #11580</t>
  </si>
  <si>
    <t>160 ROLLINS AVENUE</t>
  </si>
  <si>
    <t>24 SEVEN CONVENIENCE STORE</t>
  </si>
  <si>
    <t>7707 SANDY SPRING ROAD</t>
  </si>
  <si>
    <t>7-ELEVEN 27106B</t>
  </si>
  <si>
    <t>8810 HAMPTON MALL DRIVE NORTH</t>
  </si>
  <si>
    <t>CAPTIOL HEIGHTS</t>
  </si>
  <si>
    <t>SAFEWAY 2753</t>
  </si>
  <si>
    <t>10541 CONNECTICUT AVE</t>
  </si>
  <si>
    <t>INTERNATIONAL PROGRESO MARKET 3</t>
  </si>
  <si>
    <t>6211 BELCREST ROAD, SUITE 4</t>
  </si>
  <si>
    <t>SHOPPERS FOOD WAREHOUSE 52019</t>
  </si>
  <si>
    <t>6881 NEW HAMPSHIRE AVE</t>
  </si>
  <si>
    <t>7-STAR MINI MART</t>
  </si>
  <si>
    <t>200 W FRANKLIN ST</t>
  </si>
  <si>
    <t>BELL'S LIQUORS</t>
  </si>
  <si>
    <t>5901 OLD CENTRAL AVENUE</t>
  </si>
  <si>
    <t>RED TOP/FULL CAR WASH</t>
  </si>
  <si>
    <t>949 EAST WEST HWY</t>
  </si>
  <si>
    <t>HUB CITY LIQUORS</t>
  </si>
  <si>
    <t>1063 MARYLAND AVE</t>
  </si>
  <si>
    <t>G &amp; G DELI/COFFEE SODA &amp; CONVENIENCE</t>
  </si>
  <si>
    <t>7901 WATERLOO RD</t>
  </si>
  <si>
    <t>TOBACCO DEN</t>
  </si>
  <si>
    <t>17301 VALLEY MALL ROAD #432</t>
  </si>
  <si>
    <t>DOLLAR PLUS</t>
  </si>
  <si>
    <t>6871 NEW HAMPSHIRE AVE</t>
  </si>
  <si>
    <t>8300 ICE CRYSTAL DR</t>
  </si>
  <si>
    <t>SCAGGSVILLE</t>
  </si>
  <si>
    <t>9280 ALL SAINTS RD</t>
  </si>
  <si>
    <t>5851 RIGGS RD</t>
  </si>
  <si>
    <t>STOP N' SHOP LIQUORS</t>
  </si>
  <si>
    <t>21123 LEITERSBURG PIKE</t>
  </si>
  <si>
    <t>ZACHS LIQUORS</t>
  </si>
  <si>
    <t>6519 ANNAPOLIS RD</t>
  </si>
  <si>
    <t>MIDTOWN LIQUOR STORE</t>
  </si>
  <si>
    <t>17 W BIDDLE ST</t>
  </si>
  <si>
    <t>6400 NEW HAMPSHIRE AVE</t>
  </si>
  <si>
    <t>WEIS MARKET 62</t>
  </si>
  <si>
    <t>10825 BIRMINGHAM WAY</t>
  </si>
  <si>
    <t>WOODSTOCK</t>
  </si>
  <si>
    <t>10524 CONNECTICUT AVE</t>
  </si>
  <si>
    <t>SF SMOKER FRIENDLY</t>
  </si>
  <si>
    <t>615 DUAL HWY</t>
  </si>
  <si>
    <t>KENSINGTON SHELL</t>
  </si>
  <si>
    <t>10515 CONNECTICUT AVE</t>
  </si>
  <si>
    <t>PARK RICHIE MARKET</t>
  </si>
  <si>
    <t>7600 MAPLE AVE #112</t>
  </si>
  <si>
    <t>6838 LOCH RAVEN BLVD</t>
  </si>
  <si>
    <t>JIFFY MART/SUBWAY/ANYTIME CAFE</t>
  </si>
  <si>
    <t>2284 BALTIMORE BLVD</t>
  </si>
  <si>
    <t>800 GOUCHER BLVD</t>
  </si>
  <si>
    <t>TOWSON TOWN EXXON</t>
  </si>
  <si>
    <t>11399 YORK RD</t>
  </si>
  <si>
    <t>LIQUOR MART</t>
  </si>
  <si>
    <t>833 TAYLOR AVE</t>
  </si>
  <si>
    <t>9713 YORK RD</t>
  </si>
  <si>
    <t>11201 YORK RD.</t>
  </si>
  <si>
    <t>832 PROVIDENCE RD</t>
  </si>
  <si>
    <t>GIANT FOOD 358</t>
  </si>
  <si>
    <t>573 RITCHIE HWY</t>
  </si>
  <si>
    <t>RITE AID 3782</t>
  </si>
  <si>
    <t>1712 CRAIN HWY S</t>
  </si>
  <si>
    <t>SUNOCO/ACE AUTOMOTIVE INC</t>
  </si>
  <si>
    <t>4105 SOUTHWESTERN BLVD</t>
  </si>
  <si>
    <t>1400 SULPHUR SPRING RD</t>
  </si>
  <si>
    <t>6901 LOCH RAVEN BLVD</t>
  </si>
  <si>
    <t>4384 HOLLINS FERRY RD</t>
  </si>
  <si>
    <t>PRICES GROCERIES &amp; SPIRITS</t>
  </si>
  <si>
    <t>14821 YORK RD</t>
  </si>
  <si>
    <t>SPARKS</t>
  </si>
  <si>
    <t>SLIMS LIQUORS</t>
  </si>
  <si>
    <t>3214 HOLLINS FERRY RD</t>
  </si>
  <si>
    <t>3815 HOLLINS FERRY RD</t>
  </si>
  <si>
    <t>SEVERNA PARK WINE &amp; SPIRITS</t>
  </si>
  <si>
    <t>547 RITCHIE HWY</t>
  </si>
  <si>
    <t>VILLAGE STORE</t>
  </si>
  <si>
    <t>7566 MIDDLEBURG RD</t>
  </si>
  <si>
    <t>DETOUR</t>
  </si>
  <si>
    <t>RITE AID 11199</t>
  </si>
  <si>
    <t>355 MARKET SQUARE DR</t>
  </si>
  <si>
    <t>RITE AID 386</t>
  </si>
  <si>
    <t>25 JONES STATION ROAD</t>
  </si>
  <si>
    <t>305 MARKET SQUARE DR</t>
  </si>
  <si>
    <t>9110 LIBERTY RD</t>
  </si>
  <si>
    <t>9100 LIBERTY RD</t>
  </si>
  <si>
    <t>11445 AMHERST AVE</t>
  </si>
  <si>
    <t>1601 YORK RD</t>
  </si>
  <si>
    <t>LUTHERVILLE-TIMONIUM</t>
  </si>
  <si>
    <t>W EXPRESS/FOOD MART</t>
  </si>
  <si>
    <t>2204 UNIVERSITY BLVD</t>
  </si>
  <si>
    <t>S AND K FOOD MARKET</t>
  </si>
  <si>
    <t>2100 DRUID HILL AVENUE</t>
  </si>
  <si>
    <t>HIGHS</t>
  </si>
  <si>
    <t>1624 ANNAPOLIS RD</t>
  </si>
  <si>
    <t>JACKIES LIQUORS</t>
  </si>
  <si>
    <t>3392 FORT MEADE RD</t>
  </si>
  <si>
    <t>SELMA LIQUORS</t>
  </si>
  <si>
    <t>4600 WASHINGTON BLVD</t>
  </si>
  <si>
    <t>150 SOLOMONS ISLAND RD</t>
  </si>
  <si>
    <t>PARTY TIME</t>
  </si>
  <si>
    <t>11443 GEORGIA AVE</t>
  </si>
  <si>
    <t>8712 LIBERTY ROAD</t>
  </si>
  <si>
    <t>7-ELEVEN #11707</t>
  </si>
  <si>
    <t>3395 LEONARDTOWN ROAD</t>
  </si>
  <si>
    <t>WAL-MART STORE 1717</t>
  </si>
  <si>
    <t>11930 ACTON LANE</t>
  </si>
  <si>
    <t>SAFEWAY 2764</t>
  </si>
  <si>
    <t>1451 S RITCHIE HWY</t>
  </si>
  <si>
    <t>685 N PRINCE FREDERICK</t>
  </si>
  <si>
    <t>ABD LIQUOR</t>
  </si>
  <si>
    <t>110 W DARES BEACH RD</t>
  </si>
  <si>
    <t>CAR WASH</t>
  </si>
  <si>
    <t>3380 LEONARDTOWN ROAD</t>
  </si>
  <si>
    <t>80 W DARES BEACH RD</t>
  </si>
  <si>
    <t>ANGELO'S</t>
  </si>
  <si>
    <t>187 SAINT PATRICKS DRIVE</t>
  </si>
  <si>
    <t>HOSPITAL DR SHELL</t>
  </si>
  <si>
    <t>345 HOSPITAL DR</t>
  </si>
  <si>
    <t>WHITE PLAINS WINE &amp; SPIRITS</t>
  </si>
  <si>
    <t>4425 CRAIN HWY</t>
  </si>
  <si>
    <t>PANTRY 1 FOOD MART &amp; DELI</t>
  </si>
  <si>
    <t>5100 OLD COURT RD</t>
  </si>
  <si>
    <t>6285 CRAIN HWY</t>
  </si>
  <si>
    <t>RITE AID 7773</t>
  </si>
  <si>
    <t>55 DRURY DR</t>
  </si>
  <si>
    <t>COLD BEER &amp; WINE</t>
  </si>
  <si>
    <t>2501 ENNALLS AVE</t>
  </si>
  <si>
    <t>COUNTRY BOY</t>
  </si>
  <si>
    <t>2211 RANDOLPH RD</t>
  </si>
  <si>
    <t>MOBILE/CORNER MART</t>
  </si>
  <si>
    <t>1509 REISTERSTOWN RD</t>
  </si>
  <si>
    <t>3757 OLD COURT RD</t>
  </si>
  <si>
    <t>12051 ROCKVILLE PIKE</t>
  </si>
  <si>
    <t>200 ROSEWICK RD</t>
  </si>
  <si>
    <t>HV LIQUORS</t>
  </si>
  <si>
    <t>22599 MACARTHUR BLVD</t>
  </si>
  <si>
    <t>5400 RANDOLPH ROAD</t>
  </si>
  <si>
    <t>LIBERTY WINE SPIRITS</t>
  </si>
  <si>
    <t>8721 LIBERTY RD</t>
  </si>
  <si>
    <t>R P LIQUORS</t>
  </si>
  <si>
    <t>3619 OFFUTT RD</t>
  </si>
  <si>
    <t>WOODMOOR LOUNGE</t>
  </si>
  <si>
    <t>7026 LIBERTY RD</t>
  </si>
  <si>
    <t>ROSEWICK WINE &amp; SPIRITS</t>
  </si>
  <si>
    <t>206 ROSEWICK RD</t>
  </si>
  <si>
    <t>40 SHINING WILLOW WAY</t>
  </si>
  <si>
    <t>6240 CRAIN HWY</t>
  </si>
  <si>
    <t>4101 RANDOLPH RD</t>
  </si>
  <si>
    <t>WILDEWOOD WINE &amp; SPIRITS</t>
  </si>
  <si>
    <t>23415 THREE NOTCH RD</t>
  </si>
  <si>
    <t>23141 THREE NOTCH RD</t>
  </si>
  <si>
    <t>USA 1 GOUGMET DELI &amp; GROCERY</t>
  </si>
  <si>
    <t>3500 PELHAM AVE</t>
  </si>
  <si>
    <t>10930 GUILFORD RD</t>
  </si>
  <si>
    <t>1014 BEARDS HILL RD</t>
  </si>
  <si>
    <t>PLAZA NEWS STAND &amp; DELI</t>
  </si>
  <si>
    <t>51 MONROE STREET</t>
  </si>
  <si>
    <t>5 E TIMONIUM RD</t>
  </si>
  <si>
    <t>4820 BOILING BROOK PARKWAY</t>
  </si>
  <si>
    <t>3095 ROGERS AVE</t>
  </si>
  <si>
    <t>MONTPELIER LIQUORS</t>
  </si>
  <si>
    <t>7530 MONTPELIER RD</t>
  </si>
  <si>
    <t>607 S PHILADELPHIA BLVD</t>
  </si>
  <si>
    <t>231 N PHILADELPHIA BLVD</t>
  </si>
  <si>
    <t>9250 WASHINGTON BLVD</t>
  </si>
  <si>
    <t>SPIRITS &amp; WINE OF CALVERT</t>
  </si>
  <si>
    <t>73 SHERRY LANE</t>
  </si>
  <si>
    <t>875 SOLOMONS ISLAND ROAD NORTH</t>
  </si>
  <si>
    <t>11740 ROUSBY HALL RD</t>
  </si>
  <si>
    <t>RANCH LIQUORS</t>
  </si>
  <si>
    <t>246 TOWN SQUARE DR</t>
  </si>
  <si>
    <t>750 PRINCE FREDERICK BOULEVARD</t>
  </si>
  <si>
    <t>45485 MIRAMAR WAY</t>
  </si>
  <si>
    <t>SHOP RITE</t>
  </si>
  <si>
    <t>6716 RITCHIE HWY</t>
  </si>
  <si>
    <t>11745 ROUSBY HALL RD</t>
  </si>
  <si>
    <t>WALGREENS 09032</t>
  </si>
  <si>
    <t>25 HIGH ST</t>
  </si>
  <si>
    <t>7-ELEVEN STORE 33051A</t>
  </si>
  <si>
    <t>9709 BEAVER DAM RD</t>
  </si>
  <si>
    <t>10550 BALTIMORE AVENUE</t>
  </si>
  <si>
    <t>WHITE OAK CONVENIENCE STORE</t>
  </si>
  <si>
    <t>11407 LOCKWOOD DRIVE</t>
  </si>
  <si>
    <t>US FUEL/US FUEL FOOD MART</t>
  </si>
  <si>
    <t>2050 CRAIN HWY</t>
  </si>
  <si>
    <t>GATEWAY VAPE &amp; TOBACCO</t>
  </si>
  <si>
    <t>3965 ST CHARLES PARKWAY</t>
  </si>
  <si>
    <t>THE LIQUOR STORE</t>
  </si>
  <si>
    <t>100 SMALLWOOD VLG CTR</t>
  </si>
  <si>
    <t>801 NORTH WOODINGTON ROAD</t>
  </si>
  <si>
    <t>SAFEWAY 105</t>
  </si>
  <si>
    <t>10 KINGS ST</t>
  </si>
  <si>
    <t>BUTTONS LIQUOR</t>
  </si>
  <si>
    <t>24 WEST RIDGELY RD</t>
  </si>
  <si>
    <t>LIQUOR &amp; WINE</t>
  </si>
  <si>
    <t>1501 YORK RD</t>
  </si>
  <si>
    <t>RIDGELY WINES &amp; SPIRITS</t>
  </si>
  <si>
    <t>1752 YORK RD</t>
  </si>
  <si>
    <t>MORELANDS COUNTY STORE</t>
  </si>
  <si>
    <t>14950 WOODVILLE RD</t>
  </si>
  <si>
    <t>3297 CRAIN HWY</t>
  </si>
  <si>
    <t>GREENBELT LIQUORS</t>
  </si>
  <si>
    <t>6000 GREENBELT RD #68</t>
  </si>
  <si>
    <t>3215 CRAIN HWY</t>
  </si>
  <si>
    <t>MYERS SHELL</t>
  </si>
  <si>
    <t>11710 PIKA DR</t>
  </si>
  <si>
    <t>SAFEWAY 107</t>
  </si>
  <si>
    <t>7595 GREENBELT RD</t>
  </si>
  <si>
    <t>FOOD LION 1184</t>
  </si>
  <si>
    <t>1261 LIBERTY ROAD</t>
  </si>
  <si>
    <t>SAFEWAY 2661</t>
  </si>
  <si>
    <t>GIANT FOOD 316</t>
  </si>
  <si>
    <t>6000 GREENBELT RD</t>
  </si>
  <si>
    <t>900 MERRIMAC DR</t>
  </si>
  <si>
    <t>2800 MOUNTAIN RD</t>
  </si>
  <si>
    <t>1301 UNIVERSITY BLVD E</t>
  </si>
  <si>
    <t>CATHERINE AVE EXXON/EXXON/EXXON SHOP</t>
  </si>
  <si>
    <t>2459 MOUNTAIN RD</t>
  </si>
  <si>
    <t>2304 CRAIN HWY</t>
  </si>
  <si>
    <t>THREE ROADS LIQUORS</t>
  </si>
  <si>
    <t>13704 BRANDYWINE RD</t>
  </si>
  <si>
    <t>WAWA/ WAWA MARKET</t>
  </si>
  <si>
    <t>16410 MCKENDREE RD</t>
  </si>
  <si>
    <t>6907 NEW HAMPSHIRE AVE</t>
  </si>
  <si>
    <t>177 LIQUOR</t>
  </si>
  <si>
    <t>2903 MOUNTAIN RD</t>
  </si>
  <si>
    <t>SAFEWAY 2853</t>
  </si>
  <si>
    <t>15916 CRAIN HWY SE</t>
  </si>
  <si>
    <t>GIANT FOOD 324</t>
  </si>
  <si>
    <t>4315 MOUNTAIN RD</t>
  </si>
  <si>
    <t>ANGELS FOOD MARKET INC</t>
  </si>
  <si>
    <t>4681 MOUNTAIN RD</t>
  </si>
  <si>
    <t>2975 WEST CHESAPEAKE</t>
  </si>
  <si>
    <t>BRANDYWINE LIQUORS</t>
  </si>
  <si>
    <t>14121 BRANDYWINE RD</t>
  </si>
  <si>
    <t>WINE &amp; LIQUOR DEPOT</t>
  </si>
  <si>
    <t>16002 SE CRAIN HWY</t>
  </si>
  <si>
    <t>FAST FUELS</t>
  </si>
  <si>
    <t>14330 CRAIN HWY SE</t>
  </si>
  <si>
    <t>MARKET PLACE WINE &amp; SPIRITS</t>
  </si>
  <si>
    <t>10294 SOUTHERN MARYLAND</t>
  </si>
  <si>
    <t>10245 KIRKSVILLE LN</t>
  </si>
  <si>
    <t>739 WEST BELAIR AVE</t>
  </si>
  <si>
    <t>SHORT STOP BEVERAGE BARN</t>
  </si>
  <si>
    <t>623 S PHILADELPHIA BLVD</t>
  </si>
  <si>
    <t>INTERNATIONAL BEVERAGE BEER WINE LIQUOR</t>
  </si>
  <si>
    <t>21367 GREAT MILLS RD</t>
  </si>
  <si>
    <t>21697 GREAT MILLS RD</t>
  </si>
  <si>
    <t>1021 MIDDLETON RD</t>
  </si>
  <si>
    <t>P &amp; G MINIMART</t>
  </si>
  <si>
    <t>1500 OLD PHILADELPHIA RD</t>
  </si>
  <si>
    <t>MILI, INC.</t>
  </si>
  <si>
    <t>210 NORTH PHILADELPHIA BOULEVARD</t>
  </si>
  <si>
    <t>KLEIN'S SHOP RITE</t>
  </si>
  <si>
    <t>949 BEARDS HILL RD</t>
  </si>
  <si>
    <t>MART</t>
  </si>
  <si>
    <t>409-W BELAIR AVE</t>
  </si>
  <si>
    <t>ROUTE 1 DISCOUNT LIQUORS INC</t>
  </si>
  <si>
    <t>10500 BALTIMORE AVE</t>
  </si>
  <si>
    <t>GIANT FOOD 107</t>
  </si>
  <si>
    <t>11701 BELTSVILLE DR</t>
  </si>
  <si>
    <t>YOUNG GOURMET BEER &amp; WINE</t>
  </si>
  <si>
    <t>3422 OLNEY LAYTONSVILLE</t>
  </si>
  <si>
    <t>FINE BEVERAGE DEPOT</t>
  </si>
  <si>
    <t>6333 NEW HAMPSHIRE AVE</t>
  </si>
  <si>
    <t>16210 S FREDERICK AVE</t>
  </si>
  <si>
    <t>CALVERTON LIQUORS</t>
  </si>
  <si>
    <t>11717 BELTSVILLE DR</t>
  </si>
  <si>
    <t>DIAMOND DRUGS</t>
  </si>
  <si>
    <t>226 E DIAMOND AVE</t>
  </si>
  <si>
    <t>HIGHLAND WINE AND SPIRITS</t>
  </si>
  <si>
    <t>13390 CLARKSVILLE PIKE</t>
  </si>
  <si>
    <t>HIGHLAND</t>
  </si>
  <si>
    <t>MAPLE MARKET</t>
  </si>
  <si>
    <t>7605 MAPLE AVE</t>
  </si>
  <si>
    <t>WALGREENS 07574</t>
  </si>
  <si>
    <t>5657 BALTIMORE NATIONAL</t>
  </si>
  <si>
    <t>WALGREENS 10539</t>
  </si>
  <si>
    <t>12400 AUTO DR</t>
  </si>
  <si>
    <t>FOOD LION 1668</t>
  </si>
  <si>
    <t>350 MOUNTAIN RD</t>
  </si>
  <si>
    <t>7-ELEVEN STORE 26152 A2544</t>
  </si>
  <si>
    <t>8930 FT SMALLWOOD DR</t>
  </si>
  <si>
    <t>ARUNDEL LIQUOR STORE</t>
  </si>
  <si>
    <t>8530 FORT SMALLWOOD DR</t>
  </si>
  <si>
    <t>BEERS &amp; CHEERS</t>
  </si>
  <si>
    <t>19827 CENTURY BLVD</t>
  </si>
  <si>
    <t>19911 AIRCRAFT DR</t>
  </si>
  <si>
    <t>CROSS RD EXXON</t>
  </si>
  <si>
    <t>8101 RITCHIE HWY</t>
  </si>
  <si>
    <t>SHELL/HIGH'S DAIRY STORE</t>
  </si>
  <si>
    <t>11840 LIME KILN RD</t>
  </si>
  <si>
    <t>231 MOUNTAIN RD</t>
  </si>
  <si>
    <t>GIANT/THE QUALITY FOOD PEOPLE/PHARMACY</t>
  </si>
  <si>
    <t>6050 DAYBREAK CIR</t>
  </si>
  <si>
    <t>12210 CLARKSVILLE PIKE</t>
  </si>
  <si>
    <t>920 INGLESIDE AVE</t>
  </si>
  <si>
    <t>600 QUINCE ORCHARD RD</t>
  </si>
  <si>
    <t>RITE AID 4248</t>
  </si>
  <si>
    <t>110 MITCHELLS CHANCE RD</t>
  </si>
  <si>
    <t>2400 PLEASANTVILLE RD</t>
  </si>
  <si>
    <t>STEVES BEER WINE &amp; DELI</t>
  </si>
  <si>
    <t>12132 DARNESTOWN RD</t>
  </si>
  <si>
    <t>SAFEWAY/STARBUCK COFFEE</t>
  </si>
  <si>
    <t>1313 LONDON TOWNE BLVD</t>
  </si>
  <si>
    <t>COX WINE &amp; SPIRITS</t>
  </si>
  <si>
    <t>827 CENTRAL AVE</t>
  </si>
  <si>
    <t>EDGEWATER LIQUORS INC</t>
  </si>
  <si>
    <t>54 CENTRAL AVE</t>
  </si>
  <si>
    <t>MARTIN'S FOOD/PHARMACY</t>
  </si>
  <si>
    <t>1320 LONDONTOWN BLVD</t>
  </si>
  <si>
    <t>229 KENTLANDS BLVD</t>
  </si>
  <si>
    <t>WINE &amp; SPIRITS/GUENTHER'S WINE &amp; SPIRITS</t>
  </si>
  <si>
    <t>LUCKYS SUPERETTE</t>
  </si>
  <si>
    <t>119 MAYO RD</t>
  </si>
  <si>
    <t>3261 SOLOMONS ISLAND RD</t>
  </si>
  <si>
    <t>6375 MONROE AVE</t>
  </si>
  <si>
    <t>OLD SOLOMONS WINE &amp; SPIRIT</t>
  </si>
  <si>
    <t>3070 SOLOMONS ISLAND RD</t>
  </si>
  <si>
    <t>52 WEST CENTRAL AVE</t>
  </si>
  <si>
    <t>662 QUINCE ORCHARD RD</t>
  </si>
  <si>
    <t>ASIANA RESTAURANT</t>
  </si>
  <si>
    <t>2570 BUSINESS PARK DR</t>
  </si>
  <si>
    <t>DIAMOND CARRYOUT/ DIAMOND DELI CARRYOUT</t>
  </si>
  <si>
    <t>504 E DIAMOND AVE</t>
  </si>
  <si>
    <t>1915 BELAIR RD</t>
  </si>
  <si>
    <t>FALLSTON MD</t>
  </si>
  <si>
    <t>BOARDWALK</t>
  </si>
  <si>
    <t>HIGHS DAIRY STORE</t>
  </si>
  <si>
    <t>3711 FEDERAL HILL RD</t>
  </si>
  <si>
    <t>7-ELEVEN 27456 C</t>
  </si>
  <si>
    <t>BUDS LIQUORS INC</t>
  </si>
  <si>
    <t>6425 DOBBIN RD</t>
  </si>
  <si>
    <t>KIM'S GROCERY AND LIQUORS</t>
  </si>
  <si>
    <t>HOLIDAY LIQUORS INC</t>
  </si>
  <si>
    <t>DOLLAR &amp; MORE</t>
  </si>
  <si>
    <t>229 MUDDY BRANCH RD</t>
  </si>
  <si>
    <t>FOOD EXPRESS</t>
  </si>
  <si>
    <t>16254 S FREDERICK RD</t>
  </si>
  <si>
    <t>GAITHERSBURG SHELL/FOOD MART</t>
  </si>
  <si>
    <t>15 SOUTH SUMMIT AVE</t>
  </si>
  <si>
    <t>MORAZAN GROCERY II</t>
  </si>
  <si>
    <t>32 N SUMMIT AVE</t>
  </si>
  <si>
    <t>1611 EDMONDSON AVE</t>
  </si>
  <si>
    <t>COLUMBIA PALACE WINE &amp; SPIRITS</t>
  </si>
  <si>
    <t>WAWA FOOD MARKET 568</t>
  </si>
  <si>
    <t>8810 WASHINGTON BLVD</t>
  </si>
  <si>
    <t>CLINTON CITGO</t>
  </si>
  <si>
    <t>9100 PISCATAWAY ROAD</t>
  </si>
  <si>
    <t>WILLETTS DISCOUNT LIQUOR AND</t>
  </si>
  <si>
    <t>10573 THEODORE GREEN BLV</t>
  </si>
  <si>
    <t>3155 MARSHALL HALL RD</t>
  </si>
  <si>
    <t>BRYANS</t>
  </si>
  <si>
    <t>JIMMIES PADDOCK</t>
  </si>
  <si>
    <t>4740 CRAIN HWY</t>
  </si>
  <si>
    <t>7-ELEVEN STORE 20925</t>
  </si>
  <si>
    <t>403 FREDERICK RD</t>
  </si>
  <si>
    <t>BEER WINE DELI</t>
  </si>
  <si>
    <t>19590 NORTH FREDERICK RD</t>
  </si>
  <si>
    <t>4122 FREDERICK AVE</t>
  </si>
  <si>
    <t>4123 FREDERICK AVE</t>
  </si>
  <si>
    <t>SPRING FOOD MARKET</t>
  </si>
  <si>
    <t>2700 WEST COLD SPRING LANE</t>
  </si>
  <si>
    <t>20944 FREDERICK ROAD</t>
  </si>
  <si>
    <t>TOBACCO SHACK/JBK SPORTSCARDS</t>
  </si>
  <si>
    <t>12615 D WISTERIA DR</t>
  </si>
  <si>
    <t>7-ELEVEN 32361C</t>
  </si>
  <si>
    <t>504 EDGEWOOD RD</t>
  </si>
  <si>
    <t>702 EDGEWOOD RD</t>
  </si>
  <si>
    <t>BILLIE’S GAS N GRUB, MARTIN</t>
  </si>
  <si>
    <t>21514 NATIONAL PIKE</t>
  </si>
  <si>
    <t>FLINTSTONE</t>
  </si>
  <si>
    <t>WOOD BRIDGE LIQUORS</t>
  </si>
  <si>
    <t>1401 PULASKI HWY STE P</t>
  </si>
  <si>
    <t>ROCKY GAP CASINO RESORT</t>
  </si>
  <si>
    <t>16701 LAKE VIEW ROAD NE</t>
  </si>
  <si>
    <t>911 EAST OLD TOWN RD</t>
  </si>
  <si>
    <t>EDGEWOOD CONVENIENCE STORE</t>
  </si>
  <si>
    <t>700 EDGEWOOD RD</t>
  </si>
  <si>
    <t>662 GREENE STREET</t>
  </si>
  <si>
    <t>6300 STEVENS FOREST RD</t>
  </si>
  <si>
    <t>7 ELEVEN/BP</t>
  </si>
  <si>
    <t>212 GRANGE HALL RD</t>
  </si>
  <si>
    <t>QUEENSTOWN</t>
  </si>
  <si>
    <t>WOODY'S LIQUOR &amp; BAR</t>
  </si>
  <si>
    <t>8806 WASHINGTON BLVD</t>
  </si>
  <si>
    <t>TRIPLE NINES BAR &amp; BILLIARDS</t>
  </si>
  <si>
    <t>7540 WASHINGTON BOULEVARD</t>
  </si>
  <si>
    <t>A&amp;C CARRYOUT</t>
  </si>
  <si>
    <t>1145 N MILTON AVE</t>
  </si>
  <si>
    <t>DOBBIN SQUARE LIQUORS</t>
  </si>
  <si>
    <t>6310 WASHINGTON BLVD</t>
  </si>
  <si>
    <t>VANMETER'S GAS GROCERIES</t>
  </si>
  <si>
    <t>21714 NATIONAL PIKE NE</t>
  </si>
  <si>
    <t>A-1 FOOD MARKET</t>
  </si>
  <si>
    <t>3603 W CATON AVE</t>
  </si>
  <si>
    <t>7-ELEVEN 4145 H</t>
  </si>
  <si>
    <t>4535 FALLS RD</t>
  </si>
  <si>
    <t>7270 MONTGOMERY RD</t>
  </si>
  <si>
    <t>HARWOOD CONVENIENCE/BEER &amp; WINE LIQUOR LOTTERY</t>
  </si>
  <si>
    <t>6641 WASHINGTON BLVD</t>
  </si>
  <si>
    <t>6020 MARSHALEE RD</t>
  </si>
  <si>
    <t>TOBACCO LEAF</t>
  </si>
  <si>
    <t>7351 ASSATEAGUE DR</t>
  </si>
  <si>
    <t>SHEETZ 177</t>
  </si>
  <si>
    <t>3281 MAIN ST</t>
  </si>
  <si>
    <t>22 LIGHT ST</t>
  </si>
  <si>
    <t>RITE AID LIQUORS</t>
  </si>
  <si>
    <t>7 WESTMINSTER SHOPPING CENTER</t>
  </si>
  <si>
    <t>MARATHO/FOOD CENTER</t>
  </si>
  <si>
    <t>451 BALTIMORE BLVD</t>
  </si>
  <si>
    <t>3730 EDMONSON AVE</t>
  </si>
  <si>
    <t>4434 FALLS RD</t>
  </si>
  <si>
    <t>CROSSROADS LIQUORS/LIQUORS</t>
  </si>
  <si>
    <t>625 BALTIMORE BOULEVARD</t>
  </si>
  <si>
    <t>THE WINE RACK/EXXON/FRUITLAND EXXON</t>
  </si>
  <si>
    <t>100 W CEDAR LANE</t>
  </si>
  <si>
    <t>FRUITLAND</t>
  </si>
  <si>
    <t>2401 BELAIR RD</t>
  </si>
  <si>
    <t>FINE WINE/LIQUORS</t>
  </si>
  <si>
    <t>405 NORTH CENTER STREET</t>
  </si>
  <si>
    <t>1522 E FORT AVE</t>
  </si>
  <si>
    <t>TIENDA LA JAROCHITA</t>
  </si>
  <si>
    <t>3199 MAIN ST</t>
  </si>
  <si>
    <t>4032 ROLAND AVE</t>
  </si>
  <si>
    <t>833 SOUTH SALISBURY BLVD</t>
  </si>
  <si>
    <t>101 DUKE ST</t>
  </si>
  <si>
    <t>SUNOCO/CORNER MARKET</t>
  </si>
  <si>
    <t>1 SOUTH BI STATE BOULEVARD</t>
  </si>
  <si>
    <t>DELMAR</t>
  </si>
  <si>
    <t>GIANT FUEL</t>
  </si>
  <si>
    <t>365 NORTH CENTER STREET</t>
  </si>
  <si>
    <t>531 JERMOR LANE</t>
  </si>
  <si>
    <t>27215 NANTICOKE ROAD</t>
  </si>
  <si>
    <t>7-ELEVEN STORE 34905A</t>
  </si>
  <si>
    <t>5701 BELAIR ROAD</t>
  </si>
  <si>
    <t>HIGH’S DAIRY STORE</t>
  </si>
  <si>
    <t>4500 HANOVER PIKE</t>
  </si>
  <si>
    <t>PIPER’S DISCOUNT WINE &amp; LIQUOR</t>
  </si>
  <si>
    <t>4127 HANOVER PI</t>
  </si>
  <si>
    <t>GULF/CORNER MART</t>
  </si>
  <si>
    <t>5701 RITCHIE HWY</t>
  </si>
  <si>
    <t>JIFFY MART/DAIRY QUEEN/SUBWAY</t>
  </si>
  <si>
    <t>1 MAGNA WAY</t>
  </si>
  <si>
    <t>18001 MATENY ROAD</t>
  </si>
  <si>
    <t>ONE BALTIMORE GROCERY &amp; DELI</t>
  </si>
  <si>
    <t>3248 E BALTIMORE ST</t>
  </si>
  <si>
    <t>A C AND T</t>
  </si>
  <si>
    <t>724 FREDERICK STREET</t>
  </si>
  <si>
    <t>HARBOR JS CAFE</t>
  </si>
  <si>
    <t>1501 S CLINTON ST</t>
  </si>
  <si>
    <t>GET GO</t>
  </si>
  <si>
    <t>1391 WEST 7TH STREET</t>
  </si>
  <si>
    <t>TERRACE LIQUORS</t>
  </si>
  <si>
    <t>708 PENNSYLVANIA AVENUE</t>
  </si>
  <si>
    <t>PLEASANT STOP MART</t>
  </si>
  <si>
    <t>3221 EASTERN AVE</t>
  </si>
  <si>
    <t>14651 LAUREL BOWIE RD</t>
  </si>
  <si>
    <t>MarkTen</t>
  </si>
  <si>
    <t>14982 BALTIMORE AVE</t>
  </si>
  <si>
    <t>JUSGO'S DELI &amp; GROCERIES</t>
  </si>
  <si>
    <t>1837 CLIFTON AVE</t>
  </si>
  <si>
    <t>1140.14(a)(2)(i)-Failure to verify age; 1140.14(a)(4)-Open packages of cigarettes intended for the sale of individual cigarettes; 1140.14(b)(1)-Sale to a Minor</t>
  </si>
  <si>
    <t>ONE SHOT LIQUORS</t>
  </si>
  <si>
    <t>8801 BALTIMORE NATIONAL PIKE, SUITE 2</t>
  </si>
  <si>
    <t>Q MART</t>
  </si>
  <si>
    <t>3403 RIDGE RD</t>
  </si>
  <si>
    <t>AMERICAN NEWSTAND</t>
  </si>
  <si>
    <t>7837 EASTPOINT MALL</t>
  </si>
  <si>
    <t>300 MAIN ST</t>
  </si>
  <si>
    <t>MANNA DELI &amp; CARRYOUT</t>
  </si>
  <si>
    <t>945 E PATAPSCO AVE</t>
  </si>
  <si>
    <t>7620 LINDBERGH DRIVE</t>
  </si>
  <si>
    <t>M &amp; L DISCOUNT LIQUORS</t>
  </si>
  <si>
    <t>2923 ODONNELL ST</t>
  </si>
  <si>
    <t>KOKO MARKET</t>
  </si>
  <si>
    <t>6020 EASTERN AVE</t>
  </si>
  <si>
    <t>7-ELEVEN 18208</t>
  </si>
  <si>
    <t>645 EAST PATAPSCO AVENUE</t>
  </si>
  <si>
    <t>HIGHS 45</t>
  </si>
  <si>
    <t>7 ANTRIM BLVD</t>
  </si>
  <si>
    <t>5004 RITCHIE HWY</t>
  </si>
  <si>
    <t>TOBACCO ZONE</t>
  </si>
  <si>
    <t>520 E BALTIMORE STREET</t>
  </si>
  <si>
    <t>AL-MADINA HALAL MEAT &amp; GROCERY</t>
  </si>
  <si>
    <t>15101 BALTIMORE AVE, UNIT #100</t>
  </si>
  <si>
    <t>BUCK MURPHYS LLC</t>
  </si>
  <si>
    <t>378 MOUNT VERNON AVE</t>
  </si>
  <si>
    <t>TOBACCO PARK</t>
  </si>
  <si>
    <t>3511 LAUREL FORT MEADE RD</t>
  </si>
  <si>
    <t>6319 ALLENTOWN RD</t>
  </si>
  <si>
    <t>121 CRAIN HWY N</t>
  </si>
  <si>
    <t>3110 HAMILTON ST</t>
  </si>
  <si>
    <t>EXXON/AC&amp;T/AM BEST</t>
  </si>
  <si>
    <t>11079 BIG POOL RD</t>
  </si>
  <si>
    <t>BIG POOL</t>
  </si>
  <si>
    <t>CLEAR SPRING LIQUORS</t>
  </si>
  <si>
    <t>124 CUMBERLAND ST</t>
  </si>
  <si>
    <t>CLEARSPRING</t>
  </si>
  <si>
    <t>LIQUOR MART &amp; DELI</t>
  </si>
  <si>
    <t>1215 NATIONAL HWY</t>
  </si>
  <si>
    <t>2042 WEST ST</t>
  </si>
  <si>
    <t>TONY'S LIQUOR</t>
  </si>
  <si>
    <t>12637 LAUREL BOWIE ROAD</t>
  </si>
  <si>
    <t>8095 EDWIN RAYNOR BOULEVARD</t>
  </si>
  <si>
    <t>20505 JEFFERSON BLVD</t>
  </si>
  <si>
    <t>22401 JEFFERSON BLVD</t>
  </si>
  <si>
    <t>SMITHBURG</t>
  </si>
  <si>
    <t>8082 RITCHIE HWY</t>
  </si>
  <si>
    <t>VALLEY WINE &amp; SPIRITS</t>
  </si>
  <si>
    <t>17304 VALLEY MALL RD</t>
  </si>
  <si>
    <t>3508 WILKENS AVENUE</t>
  </si>
  <si>
    <t>FOOD MART</t>
  </si>
  <si>
    <t>3900 FREDERICK AVENUE</t>
  </si>
  <si>
    <t>GIANT FOOD 166</t>
  </si>
  <si>
    <t>4622 WILKENS AVENUE</t>
  </si>
  <si>
    <t>BREWER'S MARKET</t>
  </si>
  <si>
    <t>3957 LITTLESTOWN PIKE</t>
  </si>
  <si>
    <t>TEN HILLS SHELL</t>
  </si>
  <si>
    <t>5317 EDMONDSON AVENUE</t>
  </si>
  <si>
    <t>WILKENS LIQUORS</t>
  </si>
  <si>
    <t>4626 WILKENS AVENUE</t>
  </si>
  <si>
    <t>5 BEL AIR SOUTH PARKWAY, SUITE 1627</t>
  </si>
  <si>
    <t>COLUMBIA AUTO CARE &amp; WASH/EXXON</t>
  </si>
  <si>
    <t>ALLENTOWN SHELL</t>
  </si>
  <si>
    <t>7501 ALLENTOWN ROAD</t>
  </si>
  <si>
    <t>5303 YORK ROAD</t>
  </si>
  <si>
    <t>11575 BERRY RD</t>
  </si>
  <si>
    <t>21411 GREAT MILLS RD</t>
  </si>
  <si>
    <t>EDDIES OF ROLAND PARK</t>
  </si>
  <si>
    <t>6213 N CHARLES ST</t>
  </si>
  <si>
    <t>GEORGE’S GROCERY &amp; GRILL</t>
  </si>
  <si>
    <t>165 NORTH POTOMAC STREET</t>
  </si>
  <si>
    <t>8905 BELAIR ROAD</t>
  </si>
  <si>
    <t>PERRY HALL LIQUORS</t>
  </si>
  <si>
    <t>8673 BELAIR RD</t>
  </si>
  <si>
    <t>DOLLAR GENERAL STORE 19135</t>
  </si>
  <si>
    <t>9347 ANNAPOLIS ROAD</t>
  </si>
  <si>
    <t>THE BRASS TAP-NATIONAL HAR</t>
  </si>
  <si>
    <t>164 FLEET ST</t>
  </si>
  <si>
    <t>6154 OLD CENTRAL AVE</t>
  </si>
  <si>
    <t>CORNER MART MOBIL</t>
  </si>
  <si>
    <t>6411 YORK RD</t>
  </si>
  <si>
    <t>5411 YORK RD</t>
  </si>
  <si>
    <t>NEW REX</t>
  </si>
  <si>
    <t>5900 SEAT PLEASANT DR</t>
  </si>
  <si>
    <t>4307 LEEDS AVENUE</t>
  </si>
  <si>
    <t>TOBACCO WORLD 1 INC</t>
  </si>
  <si>
    <t>6202 LIVINGTON ROAD</t>
  </si>
  <si>
    <t>DOLLAR GENERAL STORE 19137</t>
  </si>
  <si>
    <t>5110 INDIAN HEAD HWY</t>
  </si>
  <si>
    <t>11801 FINGERBOARD RD</t>
  </si>
  <si>
    <t>BEER &amp; WINE GROCERIES</t>
  </si>
  <si>
    <t>8301 RIVER RUN RD</t>
  </si>
  <si>
    <t>GERMANTOWN BEER &amp; WINE</t>
  </si>
  <si>
    <t>13046 MIDDLEBROOK RD</t>
  </si>
  <si>
    <t>1700 KINGFISHER DR</t>
  </si>
  <si>
    <t>LIQUOR/SPRING RIDGE LIQUOR</t>
  </si>
  <si>
    <t>6085 SPRING RIDGE PKWY</t>
  </si>
  <si>
    <t>MT AIRY LIQUORS</t>
  </si>
  <si>
    <t>321 E RIDGEVILLE BLVD</t>
  </si>
  <si>
    <t>CASTLE LIQUORS</t>
  </si>
  <si>
    <t>1312 S MAIN ST</t>
  </si>
  <si>
    <t>DOLLAR GENERAL STORE</t>
  </si>
  <si>
    <t>12619 WISTERIA DR</t>
  </si>
  <si>
    <t>4400 MILL BOTTOM RD</t>
  </si>
  <si>
    <t>2633 BRANDERMILL BLVD</t>
  </si>
  <si>
    <t>CORK &amp; BOTTLE/WINE BEER LOTTERY &amp; ICE/LIQUORS</t>
  </si>
  <si>
    <t>4305 RIDGE RD</t>
  </si>
  <si>
    <t>OAKCREST EXXON</t>
  </si>
  <si>
    <t>5520 MARLBORO PIKE</t>
  </si>
  <si>
    <t>410 SANDY SPRINGS RD</t>
  </si>
  <si>
    <t>GENERAL'S WINE &amp; SPIRIT</t>
  </si>
  <si>
    <t>1355 GENERALS HWY</t>
  </si>
  <si>
    <t>JBK TOBACCO</t>
  </si>
  <si>
    <t>LAUREL LIQUORS</t>
  </si>
  <si>
    <t>420 SANDY SPRINGS RD</t>
  </si>
  <si>
    <t>1021 GENERALS HWY</t>
  </si>
  <si>
    <t>WEIS MARKETS PHARMACY</t>
  </si>
  <si>
    <t>1334 DEFENSE HWY</t>
  </si>
  <si>
    <t>VILLAGE WINE &amp; SPIRITS</t>
  </si>
  <si>
    <t>2646 CHAPEL LAKE DR</t>
  </si>
  <si>
    <t>8403 SNOUFFER SCHOOL RD</t>
  </si>
  <si>
    <t>GAITHESBURG</t>
  </si>
  <si>
    <t>19304 MONTGOMERY VILLAGE</t>
  </si>
  <si>
    <t>BRIGGS CHANEY DELI</t>
  </si>
  <si>
    <t>13832 OUTLET DRIVE</t>
  </si>
  <si>
    <t>GRAPE EXPECTATIONS</t>
  </si>
  <si>
    <t>20207 GOSHEN RD</t>
  </si>
  <si>
    <t>20211 GOSHEN RD</t>
  </si>
  <si>
    <t>RITE AID 385</t>
  </si>
  <si>
    <t>5804 RITCHIE HWY</t>
  </si>
  <si>
    <t>AMKO LIQUORS INC</t>
  </si>
  <si>
    <t>2802 EDMONDSON AVE</t>
  </si>
  <si>
    <t>GAITHERSTOWNE BEER &amp; WINE</t>
  </si>
  <si>
    <t>296 N FREDERICK AVE</t>
  </si>
  <si>
    <t>EXXON/TIGER MART/WALNUT HILL EXXON</t>
  </si>
  <si>
    <t>16425 S FREDERICK RD</t>
  </si>
  <si>
    <t>842 MUDDY BRANCH RD</t>
  </si>
  <si>
    <t>SHELL/SNACK SHOP/SHADY GROVE SHELL</t>
  </si>
  <si>
    <t>15730 SHADY GROVE RD</t>
  </si>
  <si>
    <t>7-ELEVEN 22467</t>
  </si>
  <si>
    <t>6315 SHERWOOD RD</t>
  </si>
  <si>
    <t>353 BALTIMORE BLVD</t>
  </si>
  <si>
    <t>2855 SMITH AVE</t>
  </si>
  <si>
    <t>AMERICAN</t>
  </si>
  <si>
    <t>26 S ARLINGTON AVE</t>
  </si>
  <si>
    <t>WEST GROCERY AND CARRY OUT</t>
  </si>
  <si>
    <t>2700 WEST BALTIMORE STREET</t>
  </si>
  <si>
    <t>CF CARROLL MOTOR FUELS / CARROL MART</t>
  </si>
  <si>
    <t>2535 CLEANLEIGH DRIVE</t>
  </si>
  <si>
    <t>HILLCREST QUIK STOP</t>
  </si>
  <si>
    <t>10410 HILLCREST DRIVE</t>
  </si>
  <si>
    <t>HILTON LIQUORS</t>
  </si>
  <si>
    <t>3102 W BALTIMORE ST</t>
  </si>
  <si>
    <t>MCLELLANS LIQUOR</t>
  </si>
  <si>
    <t>6320 SHERWOOD RD</t>
  </si>
  <si>
    <t>2801 SMITH AVE</t>
  </si>
  <si>
    <t>551 JERMOR LANE</t>
  </si>
  <si>
    <t>805 LEIDY RD</t>
  </si>
  <si>
    <t>630 BALTIMORE BLVD</t>
  </si>
  <si>
    <t>M AND M FOOD EXPRESS / EXXON</t>
  </si>
  <si>
    <t>401 HESS ROAD</t>
  </si>
  <si>
    <t>529 N CHARLES ST</t>
  </si>
  <si>
    <t>MARYLAND DISCOUNT BEVERAGE CENTER</t>
  </si>
  <si>
    <t>1312 NATIONAL HIGHWAY</t>
  </si>
  <si>
    <t>LAVALE</t>
  </si>
  <si>
    <t>BROOKLYN BP</t>
  </si>
  <si>
    <t>HORSE YOU CAME IN ON</t>
  </si>
  <si>
    <t>1626 THAMES ST</t>
  </si>
  <si>
    <t>35 QUEEN CITY DRIVE</t>
  </si>
  <si>
    <t>M &amp; E LIQUORS/YONG'S LIQUORS AND GROCERIES</t>
  </si>
  <si>
    <t>1900 W LOMBARD ST</t>
  </si>
  <si>
    <t>TAKIS PIZZA &amp; CARRYOUT</t>
  </si>
  <si>
    <t>527 S BRDWAY</t>
  </si>
  <si>
    <t>A &amp; Z CONVENIENCE MARKET</t>
  </si>
  <si>
    <t>108 OLDE TOWNE AVE</t>
  </si>
  <si>
    <t>EL SALVADORENO</t>
  </si>
  <si>
    <t>441 S FREDERICK AVE</t>
  </si>
  <si>
    <t>EXPRESS</t>
  </si>
  <si>
    <t>100 N FREDERICK AVE</t>
  </si>
  <si>
    <t>WIN GROCERY</t>
  </si>
  <si>
    <t>1501 BANK STREET</t>
  </si>
  <si>
    <t>20050 GOSHEN RD</t>
  </si>
  <si>
    <t>LIQUOR &amp; BAR</t>
  </si>
  <si>
    <t>1065 MAIDEN CHOICE LANE</t>
  </si>
  <si>
    <t>RUDYS WELDING SRV &amp; COLD BEER</t>
  </si>
  <si>
    <t>3217 OLD NATIONAL PIKE</t>
  </si>
  <si>
    <t>IRVINGTON CUT RATE LIQUORS</t>
  </si>
  <si>
    <t>4100 FREDERICK AVE</t>
  </si>
  <si>
    <t>DENISON FOOD MARKET</t>
  </si>
  <si>
    <t>501 NORTH DENISON STREET</t>
  </si>
  <si>
    <t>EDMONDSON VILLAGE MART</t>
  </si>
  <si>
    <t>4574 EDMONDSON AVE</t>
  </si>
  <si>
    <t>FREDERICK STATION SALOON</t>
  </si>
  <si>
    <t>4019 FREDERICK AVE</t>
  </si>
  <si>
    <t>5316 NEW DESIGN RD</t>
  </si>
  <si>
    <t>POPS LIQUOR AND GROCERY</t>
  </si>
  <si>
    <t>2320 WILKENS AVE</t>
  </si>
  <si>
    <t>GRUNER S MARKET</t>
  </si>
  <si>
    <t>101 N MONASTERY AVE</t>
  </si>
  <si>
    <t>GIANT FOOD 317</t>
  </si>
  <si>
    <t>4624 EDMONSON AVE</t>
  </si>
  <si>
    <t>BROWNS LIQUORS</t>
  </si>
  <si>
    <t>2300 EDMONDSON AVE</t>
  </si>
  <si>
    <t>YOUR FOOD MARKET</t>
  </si>
  <si>
    <t>3939 EDMONDSON AVE</t>
  </si>
  <si>
    <t>WAL-MART/HOME &amp; PHARMACY/MARKET</t>
  </si>
  <si>
    <t>7400 GUILFORD DR</t>
  </si>
  <si>
    <t>PERRY LIQUORS</t>
  </si>
  <si>
    <t>2550 EDMONDSON AVE</t>
  </si>
  <si>
    <t>ROSEMONT SERVICE STATION</t>
  </si>
  <si>
    <t>1704 ROSEMONT AVENUE</t>
  </si>
  <si>
    <t>AMERICAN PETROLEUM</t>
  </si>
  <si>
    <t>7700 QUARTERFIELD RD</t>
  </si>
  <si>
    <t>VICTORY 1 CONVENIENCE &amp; DELI</t>
  </si>
  <si>
    <t>270 EAST GREEN ST</t>
  </si>
  <si>
    <t>7-ELEVEN 24552 D 2544</t>
  </si>
  <si>
    <t>630 W 33RD ST</t>
  </si>
  <si>
    <t>FOOD LION 2587</t>
  </si>
  <si>
    <t>140 ENGLAR RD SUITE 28</t>
  </si>
  <si>
    <t>7-ELEVEN STORE 27340 B</t>
  </si>
  <si>
    <t>3601 FALLS RD</t>
  </si>
  <si>
    <t>RITE AID 334</t>
  </si>
  <si>
    <t>711 W 40TH ST</t>
  </si>
  <si>
    <t>RITE AID 352</t>
  </si>
  <si>
    <t>3700 FALLS RD</t>
  </si>
  <si>
    <t>ROYAL FARMS  91</t>
  </si>
  <si>
    <t>920 36TH ST</t>
  </si>
  <si>
    <t>JIFFY MART/SUBWAY/ANY TIME CAFE</t>
  </si>
  <si>
    <t>74 WEST MAIN ST</t>
  </si>
  <si>
    <t>LIQUOR WINE BEER/COLLEGE SQUARE LIQUORS</t>
  </si>
  <si>
    <t>444 WMC DR</t>
  </si>
  <si>
    <t>8630 GUILFORD ROAD, SUITE C110</t>
  </si>
  <si>
    <t>1818 BALTIMORE BLVD</t>
  </si>
  <si>
    <t>RED FISH LIQUORS</t>
  </si>
  <si>
    <t>4001 FALLS ROAD</t>
  </si>
  <si>
    <t>GLOBAL LIQUORS/ LIQUORS</t>
  </si>
  <si>
    <t>4332 ERDMAN AVE</t>
  </si>
  <si>
    <t>MEAD S LIQUORS</t>
  </si>
  <si>
    <t>1524 CYPRESS ST</t>
  </si>
  <si>
    <t>RAFAELS</t>
  </si>
  <si>
    <t>32 W MAIN ST</t>
  </si>
  <si>
    <t>CARRIAGE HOUSE LIQUORS</t>
  </si>
  <si>
    <t>113 WEST MAIN ST</t>
  </si>
  <si>
    <t>280 WOODWARD RD</t>
  </si>
  <si>
    <t>RITE AID 3806</t>
  </si>
  <si>
    <t>2101 FALLSTON RD</t>
  </si>
  <si>
    <t>BELVEDERE PLAZA LIQUORS</t>
  </si>
  <si>
    <t>5658 THE ALAMEDA</t>
  </si>
  <si>
    <t>ERDMAN LIQUORS</t>
  </si>
  <si>
    <t>3931 ERDMAN AVE</t>
  </si>
  <si>
    <t>2500 WEST PULASKI HIGHWAY</t>
  </si>
  <si>
    <t>RITE AID 278</t>
  </si>
  <si>
    <t>537 JERMOR LA</t>
  </si>
  <si>
    <t>VCP/CARRYOUT</t>
  </si>
  <si>
    <t>2600 WEST LIBERTY RD</t>
  </si>
  <si>
    <t>23 E MAIN STREET</t>
  </si>
  <si>
    <t>6 SOUTH MAIN STREET</t>
  </si>
  <si>
    <t>FALLSTON LIQUORS</t>
  </si>
  <si>
    <t>1702 HARFORD RD</t>
  </si>
  <si>
    <t>NEW FALLSTON LIQUORS</t>
  </si>
  <si>
    <t>2419 BALDWIN MILL RD</t>
  </si>
  <si>
    <t>QUICK STOP LIQUORS</t>
  </si>
  <si>
    <t>332 140 VILLAGE RD</t>
  </si>
  <si>
    <t>2031 PULASKI HWY</t>
  </si>
  <si>
    <t>ROYAL FARMS 86</t>
  </si>
  <si>
    <t>3601 POTEE ST</t>
  </si>
  <si>
    <t>LIBERTY/AUTO SERVICE</t>
  </si>
  <si>
    <t>19205 WATKINS MILL RD</t>
  </si>
  <si>
    <t>BEER &amp; WINE/GRAPE &amp; GRAIN BEER &amp; WINE</t>
  </si>
  <si>
    <t>19223 WATKINS MILL RD</t>
  </si>
  <si>
    <t>2920 WATERVIEW AVENUE</t>
  </si>
  <si>
    <t>SHELL, SERVICE CENTER</t>
  </si>
  <si>
    <t>19300 MONTGOMERY VILLAGE</t>
  </si>
  <si>
    <t>PR0 DISCOUNT OUTLET</t>
  </si>
  <si>
    <t>937 EAST PATAPSCO AVE</t>
  </si>
  <si>
    <t>400 RUSSELL ST</t>
  </si>
  <si>
    <t>BALTO</t>
  </si>
  <si>
    <t>VAPE</t>
  </si>
  <si>
    <t>19328 MONTGOMERY VILLAGE</t>
  </si>
  <si>
    <t>GROG BEER &amp; WINE</t>
  </si>
  <si>
    <t>536 N FREDERICK RD</t>
  </si>
  <si>
    <t>PHO CHI VIETNAMESE NOODLE RESTAURANT</t>
  </si>
  <si>
    <t>20 MONTGOMERY VILLAGE</t>
  </si>
  <si>
    <t>12140 DARNESTOWN RD</t>
  </si>
  <si>
    <t>12301 DARNESTOWN RD</t>
  </si>
  <si>
    <t>HIGH'S 13/HIGH'S DAIRY STORE</t>
  </si>
  <si>
    <t>4301 OLD NATIONAL PIKE</t>
  </si>
  <si>
    <t>7-ELEVEN #25900</t>
  </si>
  <si>
    <t>9019 OLD BRANCH AVENUE</t>
  </si>
  <si>
    <t>7-ELEVEN 33046 A</t>
  </si>
  <si>
    <t>8900 FINGERBOARD RD</t>
  </si>
  <si>
    <t>SHEETZ #591</t>
  </si>
  <si>
    <t>11601 WINCHESTER ROAD SW</t>
  </si>
  <si>
    <t>WAG'S RESTAURANT AND BAR</t>
  </si>
  <si>
    <t>24 S MARKET ST</t>
  </si>
  <si>
    <t>DAVIDUS CIGARS/CIGARS PIPES GIFTS</t>
  </si>
  <si>
    <t>8925 FINGERBOARD RD</t>
  </si>
  <si>
    <t>7533 BELAIR ROAD</t>
  </si>
  <si>
    <t>EXXON/FOUNTAINDALE CONVENIENCE/ALEKO'S</t>
  </si>
  <si>
    <t>4304 OLD NATIONAL PIKE</t>
  </si>
  <si>
    <t>BREAKAWAY II SPORTS LOUNGE</t>
  </si>
  <si>
    <t>13726 PENNSYLVANIA</t>
  </si>
  <si>
    <t>HARFORD ROAD LIQUORS</t>
  </si>
  <si>
    <t>4627 HARFORD ROAD</t>
  </si>
  <si>
    <t>WEST SIDE LIQUORS</t>
  </si>
  <si>
    <t>2413 FREDERICK AV</t>
  </si>
  <si>
    <t>OAK RIDGE LIQUORS</t>
  </si>
  <si>
    <t>18208 OAK RIDGE DR</t>
  </si>
  <si>
    <t>OLD ORCHARD LIQUORS</t>
  </si>
  <si>
    <t>17619 VIRGINIA AVE</t>
  </si>
  <si>
    <t>WILKENS MARKET</t>
  </si>
  <si>
    <t>1722 WILKENS AVE</t>
  </si>
  <si>
    <t>LITTLE ORLEANS CAMPGROUND &amp; PARK AREA FAMILY CAMPING &amp; RECREATION</t>
  </si>
  <si>
    <t>31661 GREEN FOREST DRIVE SOUTHEAST</t>
  </si>
  <si>
    <t>LAUREL PARK LIQUOR &amp; DELI</t>
  </si>
  <si>
    <t>13600 BALTIMORE AVE STE</t>
  </si>
  <si>
    <t>TUBBY'S DINER</t>
  </si>
  <si>
    <t>5701 SANDY SPRING RD</t>
  </si>
  <si>
    <t>LUXE LIQUOR</t>
  </si>
  <si>
    <t>13462 BALTIMORE AVE</t>
  </si>
  <si>
    <t>1438 LIBERTY ROAD</t>
  </si>
  <si>
    <t>RIVERSIDE LIQUOR FINE WINE &amp; BEER</t>
  </si>
  <si>
    <t>1299 A RIVERBEND WAY</t>
  </si>
  <si>
    <t>BILL'S PLACE/LITTLE ORLEANS/ORLEANS GROCERY</t>
  </si>
  <si>
    <t>12719 HIGH GERMANY RD</t>
  </si>
  <si>
    <t>DOLLAR GENERAL #11679</t>
  </si>
  <si>
    <t>1579 POTOMAC AVENUE</t>
  </si>
  <si>
    <t>DOLLAR GENERAL 8664</t>
  </si>
  <si>
    <t>17143 VIRGINIA AVENUE</t>
  </si>
  <si>
    <t>PATAPSCO CARROLL FUEL</t>
  </si>
  <si>
    <t>3550 POTEE ST</t>
  </si>
  <si>
    <t>CITGO/FOOD MART</t>
  </si>
  <si>
    <t>900 E PATAPSCO AVE</t>
  </si>
  <si>
    <t>PIT "N" GO CONVENIENCE STORE GAS/DELI</t>
  </si>
  <si>
    <t>15721 LOWER GEORGES</t>
  </si>
  <si>
    <t>LONACONING</t>
  </si>
  <si>
    <t>GOLDBERGS CUT RATE LIQUORS</t>
  </si>
  <si>
    <t>5106 RITCHIE HWY</t>
  </si>
  <si>
    <t>WINE &amp; LIQUORS</t>
  </si>
  <si>
    <t>1515 POTOMAC AVENUE</t>
  </si>
  <si>
    <t>MURPH'S LIQUORS</t>
  </si>
  <si>
    <t>6023 RITCHIE HWY</t>
  </si>
  <si>
    <t>5731 RITCHIE HWY</t>
  </si>
  <si>
    <t>WALGREENS 13457</t>
  </si>
  <si>
    <t>500 MEADOW CREEK DR</t>
  </si>
  <si>
    <t>SAFEWAY  1616</t>
  </si>
  <si>
    <t>SHEETZ 62</t>
  </si>
  <si>
    <t>10601 NEW GEORGES CREEK</t>
  </si>
  <si>
    <t>RITE AID/GNC LIVE WELL/FOOD MART/PHARMACY</t>
  </si>
  <si>
    <t>101 BISHOP MURPHY DR</t>
  </si>
  <si>
    <t>LITTLE GEORGE'S CONVENIENCE STORE &amp; DELI</t>
  </si>
  <si>
    <t>1709 LIBERTY ROAD WEST</t>
  </si>
  <si>
    <t>3530 SUGARLOAF PARKWAY</t>
  </si>
  <si>
    <t>SILVER RUN LIQUORS</t>
  </si>
  <si>
    <t>297 EAST MAIN STREET</t>
  </si>
  <si>
    <t>7-ELEVEN 29609B</t>
  </si>
  <si>
    <t>2928 BOONES LANE</t>
  </si>
  <si>
    <t>SHEETZ 519</t>
  </si>
  <si>
    <t>6050 BUCKEYSTOWN PIKE</t>
  </si>
  <si>
    <t>721B WEST POTOMAC STREET</t>
  </si>
  <si>
    <t>ENTERPRISE SUNOCO</t>
  </si>
  <si>
    <t>12224 CENTRAL AVE</t>
  </si>
  <si>
    <t>MITCHELLVILLE</t>
  </si>
  <si>
    <t>FREE STATE MALL LIQUORS</t>
  </si>
  <si>
    <t>15480 ANNAPOLIS ROAD, SUITE 209</t>
  </si>
  <si>
    <t>FSK SHELL</t>
  </si>
  <si>
    <t>5498 BUCKEYSTOWN PIKE</t>
  </si>
  <si>
    <t>TOWNE &amp; COUNTRY LIQOURS</t>
  </si>
  <si>
    <t>34 WATER ST</t>
  </si>
  <si>
    <t>EAST RESTAURANT</t>
  </si>
  <si>
    <t>6369 LIVINGSTON RD</t>
  </si>
  <si>
    <t>WEIS PHARMACY</t>
  </si>
  <si>
    <t>31 EASTERN BLVD NORTH</t>
  </si>
  <si>
    <t>7-ELEVEN STORE NO 29720 B</t>
  </si>
  <si>
    <t>2000 EAST WEST HWY</t>
  </si>
  <si>
    <t>WAWA FOOD MARKET 549</t>
  </si>
  <si>
    <t>628 ADMIRAL DR</t>
  </si>
  <si>
    <t>WAWA FOOD MARKET 569</t>
  </si>
  <si>
    <t>321 BUSCHS FRONTAGE RD</t>
  </si>
  <si>
    <t>ANNAPOLIS EXXON</t>
  </si>
  <si>
    <t>1926 WEST STREET</t>
  </si>
  <si>
    <t>BEER WINE &amp; LIQUOR/GATEWAY LIQUORS</t>
  </si>
  <si>
    <t>14802 N FRANKLINVILLE RD</t>
  </si>
  <si>
    <t>CAFE¿ LIQUORS</t>
  </si>
  <si>
    <t>1644 WESEL BLVD</t>
  </si>
  <si>
    <t>HUNAN CHINA CARRY OUT</t>
  </si>
  <si>
    <t>792 HARRY S TRUMAN DR</t>
  </si>
  <si>
    <t>7538 CRAIN HWY</t>
  </si>
  <si>
    <t>SILO HILL EXXON</t>
  </si>
  <si>
    <t>110 SILO HILL ROAD</t>
  </si>
  <si>
    <t>5725 CRAIN HWY</t>
  </si>
  <si>
    <t>PAROLE LIQUORS</t>
  </si>
  <si>
    <t>2125 FOREST DRIVE</t>
  </si>
  <si>
    <t>WEST POINT SHELL</t>
  </si>
  <si>
    <t>2056 WEST ST</t>
  </si>
  <si>
    <t>RIVA RD SHELL</t>
  </si>
  <si>
    <t>2575 RIVA RD</t>
  </si>
  <si>
    <t>WEIS MARKET 122</t>
  </si>
  <si>
    <t>111 WEST ST</t>
  </si>
  <si>
    <t>ATOMOCO</t>
  </si>
  <si>
    <t>7444 EAST FURNACE BRANCH ROAD</t>
  </si>
  <si>
    <t>DELI+PLUS/BEER WINE</t>
  </si>
  <si>
    <t>11512 MIDDLEBROOK RD</t>
  </si>
  <si>
    <t>13406 KINGSVIEW VILLAGE</t>
  </si>
  <si>
    <t>EXXON/FOOD SHOP</t>
  </si>
  <si>
    <t>21101 FREDERICK RD</t>
  </si>
  <si>
    <t>20650 FREDERICK RD</t>
  </si>
  <si>
    <t>1781 FOREST DRIVE</t>
  </si>
  <si>
    <t>7-ELEVEN #11663</t>
  </si>
  <si>
    <t>2310 VARNUM STREET</t>
  </si>
  <si>
    <t>FAMILY DOLLAR 669</t>
  </si>
  <si>
    <t>1051 MARYLAND AVE</t>
  </si>
  <si>
    <t>ARROWHEAD/DELI &amp; PRODUCE/MEAT &amp; GROCERY</t>
  </si>
  <si>
    <t>19746 GARRETT HWY</t>
  </si>
  <si>
    <t>EASTERN AVE BP</t>
  </si>
  <si>
    <t>4501 EASTERN AVE</t>
  </si>
  <si>
    <t>1423 DUAL HIGHWAY</t>
  </si>
  <si>
    <t>921 PENNSYLVANIA AVE</t>
  </si>
  <si>
    <t>SHOP N' SAVE 211071</t>
  </si>
  <si>
    <t>SUNOCO/BFS/LITTLE CAESARS/IHOP</t>
  </si>
  <si>
    <t>2815 CHESTNUT RIDGE RD</t>
  </si>
  <si>
    <t>12749 GARRETT HWY</t>
  </si>
  <si>
    <t>HOWE'S NEW GERMANY STORE</t>
  </si>
  <si>
    <t>6876 NEW GERMANY RD</t>
  </si>
  <si>
    <t>12743 GARRETT HWY #1</t>
  </si>
  <si>
    <t>EXXON, AC&amp;T, FOOD MART</t>
  </si>
  <si>
    <t>11564 HOPEWELL RD</t>
  </si>
  <si>
    <t>WAVERLEY BEER &amp; WINE</t>
  </si>
  <si>
    <t>45 WAVERLEY DRIVE</t>
  </si>
  <si>
    <t>D J LIQUORS WINE &amp; BEER</t>
  </si>
  <si>
    <t>1313 W PATRICK ST #13</t>
  </si>
  <si>
    <t>BELLA ROMA PIZZA</t>
  </si>
  <si>
    <t>1101 WASHINGTON BOULEVARD</t>
  </si>
  <si>
    <t>D &amp; G LIQUORS</t>
  </si>
  <si>
    <t>18027 GARLAND GROH BLVD</t>
  </si>
  <si>
    <t>DEVEN'S MARKET</t>
  </si>
  <si>
    <t>803 NORTH HAMMONDS FERRY RD</t>
  </si>
  <si>
    <t>AC&amp;T MART, AC&amp;T FOOD MART/AC&amp;T</t>
  </si>
  <si>
    <t>1615 WESEL BLVD</t>
  </si>
  <si>
    <t>MARTIN'S FOOD/PHARMACY/CARRYOUT CAFE</t>
  </si>
  <si>
    <t>1650 WESEL BLVD</t>
  </si>
  <si>
    <t>YOUR COUNTRY STORE</t>
  </si>
  <si>
    <t>17035 FAIRVIEW RD</t>
  </si>
  <si>
    <t>501 EAST MAIN STREET</t>
  </si>
  <si>
    <t>K MART 3807</t>
  </si>
  <si>
    <t>835 SOLOMONS ISLAND RD</t>
  </si>
  <si>
    <t>6 TWELVE  CONVENIENT MART BEER &amp; WINE</t>
  </si>
  <si>
    <t>14100 DARNESTOWN RD C</t>
  </si>
  <si>
    <t>HALFWAY LIQUORS BEER &amp; WINE, BEER WINE LIQUOR LOTT</t>
  </si>
  <si>
    <t>17438 VIRGINIA AVE</t>
  </si>
  <si>
    <t>EXXON/SNACKS</t>
  </si>
  <si>
    <t>12918 MIDDLEBROOK RD</t>
  </si>
  <si>
    <t>SUNDERLAND WINE &amp; SPIRITS LLC</t>
  </si>
  <si>
    <t>RITE AID 11211</t>
  </si>
  <si>
    <t>1003 PULASKI HWY</t>
  </si>
  <si>
    <t>E Z QUICK FOOD MARKET</t>
  </si>
  <si>
    <t>801 REVOLUTION ST</t>
  </si>
  <si>
    <t>405 JUNIATA ST</t>
  </si>
  <si>
    <t>ONE STOP LIQUORS</t>
  </si>
  <si>
    <t>903 PULASKI HWY</t>
  </si>
  <si>
    <t>WALGREENS #13892</t>
  </si>
  <si>
    <t>17703 VIRGINIA AVENUE</t>
  </si>
  <si>
    <t>GALAXY LIQUORS</t>
  </si>
  <si>
    <t>9 EAST OAK RIDGE DR</t>
  </si>
  <si>
    <t>SHEETZ 184</t>
  </si>
  <si>
    <t>12404 LAUGER AVENUE</t>
  </si>
  <si>
    <t>EXXON/AC&amp;T MART/AC&amp;T</t>
  </si>
  <si>
    <t>1701 DUAL HWY</t>
  </si>
  <si>
    <t>10100 BIRD RIVER RD</t>
  </si>
  <si>
    <t>2109 EASTERN BLVD</t>
  </si>
  <si>
    <t>RITE AID PHARMACY FOODMART PHOTO</t>
  </si>
  <si>
    <t>1000 KEY PARKWAY</t>
  </si>
  <si>
    <t>BEER &amp; WINE/LIQUOR</t>
  </si>
  <si>
    <t>1045 WEST PATRICK ST</t>
  </si>
  <si>
    <t>TASTY EXPRESS</t>
  </si>
  <si>
    <t>4810 MARLBORO PIKE</t>
  </si>
  <si>
    <t>OLD FARM LIQUORS</t>
  </si>
  <si>
    <t>2190 OLD FARM DR #B</t>
  </si>
  <si>
    <t>SAFEWAY 1579</t>
  </si>
  <si>
    <t>19718 GERMANTOWN RD</t>
  </si>
  <si>
    <t>WAL-MART 2357</t>
  </si>
  <si>
    <t>20910 FREDERICK RD</t>
  </si>
  <si>
    <t>13001 WISTERIA DR</t>
  </si>
  <si>
    <t>19927 CENTURY BLVD</t>
  </si>
  <si>
    <t>13097 WISTERIA DR</t>
  </si>
  <si>
    <t>SUGARLOAF WINE CELLAR BEER</t>
  </si>
  <si>
    <t>12955 WISTERIA DR</t>
  </si>
  <si>
    <t>EXXON/K</t>
  </si>
  <si>
    <t>19815 GERMANTOWN RD</t>
  </si>
  <si>
    <t>LOTTE PLAZA</t>
  </si>
  <si>
    <t>13069 WISTERIA DR</t>
  </si>
  <si>
    <t>WOODBOURNE LOUNGE</t>
  </si>
  <si>
    <t>5407 YORK RD</t>
  </si>
  <si>
    <t>4719 YORK RD</t>
  </si>
  <si>
    <t>26344 RIDGE RD</t>
  </si>
  <si>
    <t>DAMASCUS</t>
  </si>
  <si>
    <t>PINEHURST GOURMET &amp; SPIRIT SHP</t>
  </si>
  <si>
    <t>6242 BELLONA AVE</t>
  </si>
  <si>
    <t>26241 RIDGE RD</t>
  </si>
  <si>
    <t>26300 RIDGE RD</t>
  </si>
  <si>
    <t>EXXON / PITSTOP AUTOMOTIVE CENTER</t>
  </si>
  <si>
    <t>1335 GENERALS HWY</t>
  </si>
  <si>
    <t>CRAB TOWNE USA</t>
  </si>
  <si>
    <t>1500 CRAIN HIGHWAY SOUTH</t>
  </si>
  <si>
    <t>HARBOR INN HARBOR MINI MART</t>
  </si>
  <si>
    <t>400 HERALD HARBOR RD</t>
  </si>
  <si>
    <t>GIANT FOOD 121</t>
  </si>
  <si>
    <t>1161 MD RT 3 N</t>
  </si>
  <si>
    <t>SAFEWAY 1596</t>
  </si>
  <si>
    <t>2644 CHAPEL LAKE DR</t>
  </si>
  <si>
    <t>MOBIL / 7-ELEVEN / VOCELLI PIZZA</t>
  </si>
  <si>
    <t>12301 MIDDLEBROOK ROAD, SUITE 100</t>
  </si>
  <si>
    <t>MOBIL / QUICK CONVENIENT MART</t>
  </si>
  <si>
    <t>8441 SNOUFFER SCHOOL ROAD, UNIT A</t>
  </si>
  <si>
    <t>FARADO TOBACCO OUTLET/RED SEA SIGNS PRINTING &amp; GRAPHICS</t>
  </si>
  <si>
    <t>2319 EAST MONUMENT ST</t>
  </si>
  <si>
    <t>BALIMORE</t>
  </si>
  <si>
    <t>MOUNT MARKET</t>
  </si>
  <si>
    <t>1700 PRESSTMAN ST</t>
  </si>
  <si>
    <t>SUPER SODA BEER WINE AND LIQUOR</t>
  </si>
  <si>
    <t>102 WEST CENTRAL AVENUE</t>
  </si>
  <si>
    <t>NASR'S EXXON</t>
  </si>
  <si>
    <t>No-Tobacco-Sale Order</t>
  </si>
  <si>
    <t>8174 OCEAN GATEWAY</t>
  </si>
  <si>
    <t>EDEN CAFE</t>
  </si>
  <si>
    <t>923 N EDEN ST</t>
  </si>
  <si>
    <t>5113 ROLAND AVE</t>
  </si>
  <si>
    <t>EDMONDSON LIQUOR</t>
  </si>
  <si>
    <t>2000 EDMONDSON AVE</t>
  </si>
  <si>
    <t>ARUNDEL MILLS EXXON</t>
  </si>
  <si>
    <t>7043 ARUNDEL MILLS CIRCLE</t>
  </si>
  <si>
    <t>CLARKSBURG BEER WINE GRILLE</t>
  </si>
  <si>
    <t>23329 FREDERICK RD</t>
  </si>
  <si>
    <t>CLARKSBURG</t>
  </si>
  <si>
    <t>CARROLL MOTOR FUELS, CARROLL MART</t>
  </si>
  <si>
    <t>1904 URBANA PIKE</t>
  </si>
  <si>
    <t>EXXON AT THE MILLS</t>
  </si>
  <si>
    <t>7671 ARUNDEL MILLS BLVD</t>
  </si>
  <si>
    <t>1318 ANNAPOLIS ROAD</t>
  </si>
  <si>
    <t>SHELL, FOOD MART</t>
  </si>
  <si>
    <t>21000 FREDERICK RD</t>
  </si>
  <si>
    <t>FORT MEADE SHELL</t>
  </si>
  <si>
    <t>2631 OLD ANNAPOLIS RD</t>
  </si>
  <si>
    <t>2 OLD CAMP RD</t>
  </si>
  <si>
    <t>7-ELEVEN 23698D 2544</t>
  </si>
  <si>
    <t>ROYAL FARM STORES 41</t>
  </si>
  <si>
    <t>206 W COLDSPRING LANE</t>
  </si>
  <si>
    <t>SHOPPERS FOOD WAREHOUSE 54040</t>
  </si>
  <si>
    <t>5457 BALTIMORE NATIONAL</t>
  </si>
  <si>
    <t>MACKLE’S BEER N WINE / MINI MARKET</t>
  </si>
  <si>
    <t>KIM DELI &amp; GROCERY</t>
  </si>
  <si>
    <t>GENIES LIQUORS</t>
  </si>
  <si>
    <t>1107 DUNDALK AVE</t>
  </si>
  <si>
    <t>HI WAY LIQUORS</t>
  </si>
  <si>
    <t>6915 BALTIMORE NATIONAL</t>
  </si>
  <si>
    <t>UPCOUNTY</t>
  </si>
  <si>
    <t>23229 STRINGTOWN RD</t>
  </si>
  <si>
    <t>7-ELEVEN STORE 32909T</t>
  </si>
  <si>
    <t>6930 AVIATION BLVD #1403</t>
  </si>
  <si>
    <t>ARUNDEL WINE &amp; SPIRITS</t>
  </si>
  <si>
    <t>7645 ARUNDEL MILLS BOULEVARD</t>
  </si>
  <si>
    <t>CONVENIENT MART/FOOD PLUS BEER WINE DELI GROCERY</t>
  </si>
  <si>
    <t>1896 URBANA PIKE</t>
  </si>
  <si>
    <t>BEER WINE  DELI</t>
  </si>
  <si>
    <t>21030 FREDERICK RD</t>
  </si>
  <si>
    <t>C - MART &amp; TOBACCO SHOP</t>
  </si>
  <si>
    <t>8039 FORT SMALLWOOD RD</t>
  </si>
  <si>
    <t>7400 FT SMALLWOOD RD</t>
  </si>
  <si>
    <t>SHELL/SERVICE CENTER/SNACK SHOP</t>
  </si>
  <si>
    <t>14020 DARNESTOWN RD</t>
  </si>
  <si>
    <t>DARNESTOWN</t>
  </si>
  <si>
    <t>CIGARET DEPOT FINE CIGAR</t>
  </si>
  <si>
    <t>8111 FORT SMALLWOOD RD</t>
  </si>
  <si>
    <t>GIANT/ PHARMACY</t>
  </si>
  <si>
    <t>13060 MIDDLEBROOK RD</t>
  </si>
  <si>
    <t>SUNOCO/SNACK SHOP</t>
  </si>
  <si>
    <t>19235 FREDERICK RD</t>
  </si>
  <si>
    <t>7-ELEVEN 32882</t>
  </si>
  <si>
    <t>12861 CLOPPER RD</t>
  </si>
  <si>
    <t>GIANT FOOD 341</t>
  </si>
  <si>
    <t>20 AUDREY LA</t>
  </si>
  <si>
    <t>JENIS 7 STAR</t>
  </si>
  <si>
    <t>4220 PENNINGTON AVE</t>
  </si>
  <si>
    <t>RITE AID/ RITE AID DRIVE THRU PHARMACY</t>
  </si>
  <si>
    <t>9840 MAIN ST</t>
  </si>
  <si>
    <t>WEIS FOOD PHARMACY</t>
  </si>
  <si>
    <t>26075 RIDGE RD</t>
  </si>
  <si>
    <t>18331 LEAMAN FARM RD</t>
  </si>
  <si>
    <t>SAFEWAY/ PHARMACY</t>
  </si>
  <si>
    <t>9807 MAIN ST</t>
  </si>
  <si>
    <t>CARROLL MART/MOTOR FUELS</t>
  </si>
  <si>
    <t>26234 RIDGE RD</t>
  </si>
  <si>
    <t>GIANT FOOD 155</t>
  </si>
  <si>
    <t>FAMILY MARKET</t>
  </si>
  <si>
    <t>420 LINCOLN ST</t>
  </si>
  <si>
    <t>7201 MUNCASTER MILL RD</t>
  </si>
  <si>
    <t>SNOWDEN RIVER LIQUORS</t>
  </si>
  <si>
    <t>9350-A SNOWDEN RIVER PKY</t>
  </si>
  <si>
    <t>TEXS PLACE</t>
  </si>
  <si>
    <t>14630 SOUTHLAWN LANE</t>
  </si>
  <si>
    <t>GIANT FOOD 109</t>
  </si>
  <si>
    <t>EXPRESS MART/ AUTO STREAM CAR CARE CENTER</t>
  </si>
  <si>
    <t>SAFEWAY FOOD &amp; DRUG</t>
  </si>
  <si>
    <t>403 REDLAND BLVD</t>
  </si>
  <si>
    <t>WESTMINSTER LIBERTY GAS</t>
  </si>
  <si>
    <t>23 CARROL PLAZA SHOPPING</t>
  </si>
  <si>
    <t>7-ELEVEN 20294</t>
  </si>
  <si>
    <t>785 ROCKVILLE PIKE</t>
  </si>
  <si>
    <t>ZIGGY DELI CARRYOUT</t>
  </si>
  <si>
    <t>16764 OAKMONT AVE</t>
  </si>
  <si>
    <t>PULASKI LIQUOR EMPORIUM</t>
  </si>
  <si>
    <t>6425 PULASKI HWY</t>
  </si>
  <si>
    <t>16837 CRABBS BRANCH WAY</t>
  </si>
  <si>
    <t>SAFEWAY 1213</t>
  </si>
  <si>
    <t>1902 VEIRS MILL RD</t>
  </si>
  <si>
    <t>CHARLIES CONVENIENT STORE</t>
  </si>
  <si>
    <t>4908 HAZELWOOD AVE.</t>
  </si>
  <si>
    <t>409 E DIAMOND AVE</t>
  </si>
  <si>
    <t>TAIZ DELI GROCERY</t>
  </si>
  <si>
    <t>2700 GREENMOUNT AVENUE</t>
  </si>
  <si>
    <t>GRAND POPS PLACE</t>
  </si>
  <si>
    <t>5200 KENWOOD AVE</t>
  </si>
  <si>
    <t>SHAMROCK LIQUORS</t>
  </si>
  <si>
    <t>4300 BELAIR RD</t>
  </si>
  <si>
    <t>SUNOCO/PARKLAWN SUNOCO</t>
  </si>
  <si>
    <t>12400 PARKLAWN DR</t>
  </si>
  <si>
    <t>4100 ASPEN HILL RD</t>
  </si>
  <si>
    <t>RITE AID 367</t>
  </si>
  <si>
    <t>4214 FRANKFORD AVE</t>
  </si>
  <si>
    <t>5921 MORAVIA RD</t>
  </si>
  <si>
    <t>FOOD MARKET 24 HRS. SERVICE</t>
  </si>
  <si>
    <t>7624 CRAIN HIGHWAY SE</t>
  </si>
  <si>
    <t>RITE AID 3813</t>
  </si>
  <si>
    <t>9530 CRAIN HWY</t>
  </si>
  <si>
    <t>10350 CAMPUS WAY SOUTH</t>
  </si>
  <si>
    <t>5715 CRAIN HWY</t>
  </si>
  <si>
    <t>ANCHOR LIQUORS</t>
  </si>
  <si>
    <t>1321 RIVERSIDE PARKWAY</t>
  </si>
  <si>
    <t>8485 HONEYGO BLVD</t>
  </si>
  <si>
    <t>9719 TRAVILLE GATEWAY DR</t>
  </si>
  <si>
    <t>KLEINS SHOPRITE</t>
  </si>
  <si>
    <t>1321 RIVERSIDE PKWY</t>
  </si>
  <si>
    <t>RITE AID 11209</t>
  </si>
  <si>
    <t>POTOMAC BEER &amp; WINE</t>
  </si>
  <si>
    <t>9700 TRAVILLE GATEWAY</t>
  </si>
  <si>
    <t>BEER WINE &amp; DELI</t>
  </si>
  <si>
    <t>303 N WASHINGTON ST</t>
  </si>
  <si>
    <t>U.S. GAS</t>
  </si>
  <si>
    <t>1463 WASHINGTON BOULEVARD</t>
  </si>
  <si>
    <t>GIANT FOOD 197</t>
  </si>
  <si>
    <t>7944 HONEYGO BLVD</t>
  </si>
  <si>
    <t>ALLEGANY PAWN CO., LLC</t>
  </si>
  <si>
    <t>101 BALTIMORE STREET</t>
  </si>
  <si>
    <t>A &amp; Z GROCERY</t>
  </si>
  <si>
    <t>1629 WEST NORTH AVENUE</t>
  </si>
  <si>
    <t>MORANS/OUR PLACE LOUNGE PACKAGE STORE</t>
  </si>
  <si>
    <t>24215 WESTERNPORT RD</t>
  </si>
  <si>
    <t>WESTERNPORT</t>
  </si>
  <si>
    <t>820 SECOND STREET</t>
  </si>
  <si>
    <t>ABSALOM'S EMPORIUM</t>
  </si>
  <si>
    <t>95 EAST MAIN STREET</t>
  </si>
  <si>
    <t>BP/SHOT</t>
  </si>
  <si>
    <t>601 COMPASS RD</t>
  </si>
  <si>
    <t>CONEY MARKET</t>
  </si>
  <si>
    <t>15915 LOWER GEORGES</t>
  </si>
  <si>
    <t>GULF / PICK N GO CONVENIENCE STORE</t>
  </si>
  <si>
    <t>847 N MECHANIC ST</t>
  </si>
  <si>
    <t>10601 NEW GEORGES CREEK ROAD SW</t>
  </si>
  <si>
    <t>FAIRWOOD CAFE WINE AND SPIRITS</t>
  </si>
  <si>
    <t>12420 FAIRWOOD PARKWAY, SUITE C</t>
  </si>
  <si>
    <t>LIBERTY LIQUORS</t>
  </si>
  <si>
    <t>1253 NATIONAL HIGHWAY</t>
  </si>
  <si>
    <t>1124 NATIONAL HWY</t>
  </si>
  <si>
    <t>7-ELEVEN STORE 33998A</t>
  </si>
  <si>
    <t>6401 GOLDEN RING RD</t>
  </si>
  <si>
    <t>5715 OLD BRANCH AVE</t>
  </si>
  <si>
    <t>EDGEWOOD LIQUOR GROCERY AND DELI</t>
  </si>
  <si>
    <t>2200 PHILADELPHIA ROAD</t>
  </si>
  <si>
    <t>FARMER JOHNS</t>
  </si>
  <si>
    <t>6836 EBENEZER RD</t>
  </si>
  <si>
    <t>3409 DUNDALK AVE</t>
  </si>
  <si>
    <t>8600 GEORGIA AVENUE</t>
  </si>
  <si>
    <t>2358 IVERSON ST</t>
  </si>
  <si>
    <t>779 HUNGERFORD DR</t>
  </si>
  <si>
    <t>KG ABINGDON LIQUORS WINE AND SPIRITS</t>
  </si>
  <si>
    <t>1317 ABINGDON ROAD</t>
  </si>
  <si>
    <t>CARROLL ISLAND AMOCO</t>
  </si>
  <si>
    <t>FRIENDSHIP WINE AND LIQUOR</t>
  </si>
  <si>
    <t>3502 WOODSDALE ROAD SUITE A</t>
  </si>
  <si>
    <t>REDNER'S WAREHOUSE MARKETS</t>
  </si>
  <si>
    <t>2126 NORTH FOUNTAIN GREEN ROAD</t>
  </si>
  <si>
    <t>FOOD LION 1405</t>
  </si>
  <si>
    <t>1413 FUSELAGE AVE</t>
  </si>
  <si>
    <t>BERNIES LIQUORS INC</t>
  </si>
  <si>
    <t>1414 MARTIN BLVD</t>
  </si>
  <si>
    <t>ESSEX TIGER MART</t>
  </si>
  <si>
    <t>2333 EASTERN BLVD</t>
  </si>
  <si>
    <t>2801 FOSTER AVE</t>
  </si>
  <si>
    <t>BUDGET LIQUOR</t>
  </si>
  <si>
    <t>7000 EASTERN AVE</t>
  </si>
  <si>
    <t>DILONE GROCERY &amp; RESTAURANT</t>
  </si>
  <si>
    <t>157 N LAKEWOOD AVE</t>
  </si>
  <si>
    <t>6400 HOLABIRD AVE</t>
  </si>
  <si>
    <t>15900 SHADY GROVE RD</t>
  </si>
  <si>
    <t>BEER/WINE/DELI</t>
  </si>
  <si>
    <t>8035 SNOUFFER SCHOOL RD</t>
  </si>
  <si>
    <t>15904 SHADY GROVE RD</t>
  </si>
  <si>
    <t>448 NORTH FREDERICK RD</t>
  </si>
  <si>
    <t>SAFEWAY 1342</t>
  </si>
  <si>
    <t>3333 SPARTAN RD</t>
  </si>
  <si>
    <t>EXXON 22830</t>
  </si>
  <si>
    <t>18000 GEORGIA AVE</t>
  </si>
  <si>
    <t>CENTRAL CITY LIQUORS INC</t>
  </si>
  <si>
    <t>401 W WASHINGTON ST</t>
  </si>
  <si>
    <t>18726 N POINTE DRIVE</t>
  </si>
  <si>
    <t>OLNEY SHELL</t>
  </si>
  <si>
    <t>18040 GEORGIA AVE</t>
  </si>
  <si>
    <t>SHEETZ 262</t>
  </si>
  <si>
    <t>1396 S POTOMAC ST</t>
  </si>
  <si>
    <t>7-ELEVEN STORE 34194J</t>
  </si>
  <si>
    <t>3003 NORTH CHARLES STREET, UNIT 4</t>
  </si>
  <si>
    <t>2701 WEST FRANKLIN STREET</t>
  </si>
  <si>
    <t>BEACH GRILL PLUS</t>
  </si>
  <si>
    <t>70 PENNSYLVANIA AVENUE</t>
  </si>
  <si>
    <t>EARLEVILLE</t>
  </si>
  <si>
    <t>ROSEWOOD LIQUORS</t>
  </si>
  <si>
    <t>11205 JOHN F KENNEDY DRIVE</t>
  </si>
  <si>
    <t>2391 W PULASKI HWY</t>
  </si>
  <si>
    <t>SPIRITS/STATION SPIRITS</t>
  </si>
  <si>
    <t>2546 PULASKI HWY</t>
  </si>
  <si>
    <t>HIGH'S DAIRY STORE #18</t>
  </si>
  <si>
    <t>1075 MAIDEN CHOICE LANE</t>
  </si>
  <si>
    <t>MARKET LOT LIQUOR/MARKET LOT LIQUORS BEER &amp; WINE</t>
  </si>
  <si>
    <t>54 W CHURCH ST</t>
  </si>
  <si>
    <t>MARTIN'S FOOD &amp; DRUGSTORE/MARKETPLACE CAFE</t>
  </si>
  <si>
    <t>12101 WINCHESTER RD</t>
  </si>
  <si>
    <t>8200 LIBERTY ROAD</t>
  </si>
  <si>
    <t>1302 NATIONAL HIGHWAY</t>
  </si>
  <si>
    <t>J R J LIQUORS</t>
  </si>
  <si>
    <t>929 PENNSYLVANIA AVE</t>
  </si>
  <si>
    <t>TOBACCO ROAD</t>
  </si>
  <si>
    <t>13611B PENNSYLVANIA AVENUE</t>
  </si>
  <si>
    <t>TOBACCO HAVEN &amp; GROCERY</t>
  </si>
  <si>
    <t>7-ELEVEN 11637E 1407</t>
  </si>
  <si>
    <t>1 GREENWOOD PL</t>
  </si>
  <si>
    <t>SHEETZ #464</t>
  </si>
  <si>
    <t>191 EASTERN BLVD NORTH</t>
  </si>
  <si>
    <t>1204 REISTERSTOWN RD</t>
  </si>
  <si>
    <t>B. J. MALLARDS</t>
  </si>
  <si>
    <t>1104 INGLESIDE AVENUE</t>
  </si>
  <si>
    <t>3804 EASTERN AVENUE1ST FL</t>
  </si>
  <si>
    <t>FOOD STOP</t>
  </si>
  <si>
    <t>4900 LIBERTY HEIGHTS AVENUE</t>
  </si>
  <si>
    <t>FOUR G S LIQUORS &amp; LOUNGE</t>
  </si>
  <si>
    <t>4701 LIBERTY HEIGHTS AVE</t>
  </si>
  <si>
    <t>ROYAL LIQUORS</t>
  </si>
  <si>
    <t>1800 DIVISION STREET</t>
  </si>
  <si>
    <t>209 HAYWARD ST</t>
  </si>
  <si>
    <t>SHEETZ 46</t>
  </si>
  <si>
    <t>14606 MCMULLEN HWY</t>
  </si>
  <si>
    <t>BRANCH AVENUE LIQUORS</t>
  </si>
  <si>
    <t>3302 BRANCH AVE</t>
  </si>
  <si>
    <t>1339 LAMBERTON DR</t>
  </si>
  <si>
    <t>BOOTH'S GAS PLUS</t>
  </si>
  <si>
    <t>408 FREDERICK ROAD</t>
  </si>
  <si>
    <t>KWIK &amp; EZ</t>
  </si>
  <si>
    <t>14305 NATIONAL HWY SW</t>
  </si>
  <si>
    <t>2900 UNIVERSITY BLVD</t>
  </si>
  <si>
    <t>7005 SECURITY BLVD</t>
  </si>
  <si>
    <t>DOLLAR BUYS</t>
  </si>
  <si>
    <t>LA MART FOOD RITE</t>
  </si>
  <si>
    <t>640 UNIVERSITY BLVD EAST</t>
  </si>
  <si>
    <t>WOW TOBACCO &amp; GROCERY</t>
  </si>
  <si>
    <t>HERTCHS</t>
  </si>
  <si>
    <t>1902 GWYNN OAK AVE</t>
  </si>
  <si>
    <t>8533 PINEY BRANCH RD</t>
  </si>
  <si>
    <t>LA ESPERANZA GROCERY NO 2</t>
  </si>
  <si>
    <t>6303 ALLENTOWN RD</t>
  </si>
  <si>
    <t>1500 CRAIN HWY NW</t>
  </si>
  <si>
    <t>ENDS</t>
  </si>
  <si>
    <t>FRIENDLY MARKET</t>
  </si>
  <si>
    <t>11500 OLD FORT RD</t>
  </si>
  <si>
    <t>FT WASHINGTON</t>
  </si>
  <si>
    <t>GIANT FOOD #340</t>
  </si>
  <si>
    <t>1009 FAIRLAWN STREET</t>
  </si>
  <si>
    <t>GIANT FOOD 347</t>
  </si>
  <si>
    <t>10480 CAMPUS WAY SOUTH</t>
  </si>
  <si>
    <t>RITE AID/PHARMACY/FOOD MART</t>
  </si>
  <si>
    <t>9810 APOLLO DR</t>
  </si>
  <si>
    <t>SHOPPERS VISTA GARDENS MKT PL</t>
  </si>
  <si>
    <t>10501 MARTIN LUTHER KING</t>
  </si>
  <si>
    <t>7110 CRAIN HWY</t>
  </si>
  <si>
    <t>8701 GEORGIA AVE</t>
  </si>
  <si>
    <t>ANTOJITOS RESTAURANT</t>
  </si>
  <si>
    <t>12 EAST DIAMOND AVE</t>
  </si>
  <si>
    <t>BALTIMORE TRAVEL CENTER</t>
  </si>
  <si>
    <t>5501 ODONNELL ST CUTOFF</t>
  </si>
  <si>
    <t>BEER WINE DOMESTICS IMPORTS KEGS</t>
  </si>
  <si>
    <t>18749 N FREDERICK AVE</t>
  </si>
  <si>
    <t>MOBIL/SNACK SHOP</t>
  </si>
  <si>
    <t>15450 GEORGIA AVE</t>
  </si>
  <si>
    <t>F AND F MARKET</t>
  </si>
  <si>
    <t>2146 AIKEN STREET</t>
  </si>
  <si>
    <t>9150 ROTHBURY DR</t>
  </si>
  <si>
    <t>10386 MT SAVAGE RD NW</t>
  </si>
  <si>
    <t>7983 MUNCASTER MILL RD</t>
  </si>
  <si>
    <t>EXXON/GAITHERSBURG EXXON</t>
  </si>
  <si>
    <t>408 N FREDERICK AVE</t>
  </si>
  <si>
    <t>GOSKAS LIQUORS</t>
  </si>
  <si>
    <t>501 LEELYN DR</t>
  </si>
  <si>
    <t>SHADYSIDE MARKET</t>
  </si>
  <si>
    <t>1481 SNUG HARBOR RD</t>
  </si>
  <si>
    <t>SHADYSIDE</t>
  </si>
  <si>
    <t>3 STAR BEER &amp; WINE</t>
  </si>
  <si>
    <t>18524 WOODFIELD RD</t>
  </si>
  <si>
    <t>CHOICE MARKET</t>
  </si>
  <si>
    <t>18700 WALKERS CHOICE RD</t>
  </si>
  <si>
    <t>DECANTER FINE WINES</t>
  </si>
  <si>
    <t>6420 FREETOWN ROAD</t>
  </si>
  <si>
    <t>A&amp;A GROCERY DELI</t>
  </si>
  <si>
    <t>2708 ORLEANS ST</t>
  </si>
  <si>
    <t>SOUTHWEST DISCOUNT LIQUORS</t>
  </si>
  <si>
    <t>3212 WASHINGTON BOULEVARD</t>
  </si>
  <si>
    <t>HAZLO INTERNATIONAL FOODS</t>
  </si>
  <si>
    <t>3800 E LOMBARD ST</t>
  </si>
  <si>
    <t>JACKS PACKAGE LIQUORS</t>
  </si>
  <si>
    <t>141 W HAMBURG ST</t>
  </si>
  <si>
    <t>SUNOCO/7 ELEVEN/KEYSER'S RIDGE LIQUORS</t>
  </si>
  <si>
    <t>CARAVAN SUPERMARKET &amp; DELI</t>
  </si>
  <si>
    <t>615 S FREDERICK AVE BAY</t>
  </si>
  <si>
    <t>H &amp; S MARKET</t>
  </si>
  <si>
    <t>2643 CECIL AVE</t>
  </si>
  <si>
    <t>3302 ANNAPOLIS RD</t>
  </si>
  <si>
    <t>GUSSIE'S LIQUOR</t>
  </si>
  <si>
    <t>1700 OLD EASTERN AVENUE</t>
  </si>
  <si>
    <t>JAZZ LIQUORS</t>
  </si>
  <si>
    <t>7711 EASTERN AVE</t>
  </si>
  <si>
    <t>SHEETZ 176</t>
  </si>
  <si>
    <t>209 E RIDGEVILLE BLVD</t>
  </si>
  <si>
    <t>7-ELEVEN 32961</t>
  </si>
  <si>
    <t>9051 SNOUFFER SCHOOL ROAD</t>
  </si>
  <si>
    <t>19700 FREDERICK ROAD</t>
  </si>
  <si>
    <t>7-ELEVEN/SUNOCO</t>
  </si>
  <si>
    <t>121 KENTLANDS BOULEVARD</t>
  </si>
  <si>
    <t>KEEDYSVILLE COUNTRY STORE</t>
  </si>
  <si>
    <t>19409 SHEPHERDSTOWN PIKE</t>
  </si>
  <si>
    <t>KEEDYSVILLE</t>
  </si>
  <si>
    <t>COUNTRYSIDE LIQUORS</t>
  </si>
  <si>
    <t>11717 OLD NATIONAL PIKE</t>
  </si>
  <si>
    <t>5510 NORBECK ROAD</t>
  </si>
  <si>
    <t>GIANT 108</t>
  </si>
  <si>
    <t>6340 YORK ROAD</t>
  </si>
  <si>
    <t>7 ELEVEN/GULF</t>
  </si>
  <si>
    <t>400 MARYLAND AVE</t>
  </si>
  <si>
    <t>HERB'S ON THE CURB</t>
  </si>
  <si>
    <t>4000 CHAPEL ROAD</t>
  </si>
  <si>
    <t>GREENTREE LIQUOR</t>
  </si>
  <si>
    <t>1400 WEST BALTIMORE STREET</t>
  </si>
  <si>
    <t>798 SUNBURST HWY</t>
  </si>
  <si>
    <t>GOOSE CREEK/SNOW'S TURN MARKET PLACE</t>
  </si>
  <si>
    <t>1801 RACE ST</t>
  </si>
  <si>
    <t>SHOP N GO FOOD</t>
  </si>
  <si>
    <t>ONE STOP GROCERY</t>
  </si>
  <si>
    <t>2944 EAST PRESTON STREET</t>
  </si>
  <si>
    <t>212 SUNBURST HWY</t>
  </si>
  <si>
    <t>SUDS LAUNDRY LOUNGE CONVENIENCE BEER &amp; WINE TO GO</t>
  </si>
  <si>
    <t>209 UNION STREET</t>
  </si>
  <si>
    <t>180 CHURCH STREET</t>
  </si>
  <si>
    <t>1619 OLDTOWN ROAD</t>
  </si>
  <si>
    <t>MR. T’S/SUNOCO</t>
  </si>
  <si>
    <t>14409 ELLERSLIE ROAD</t>
  </si>
  <si>
    <t>ELLERSLIE</t>
  </si>
  <si>
    <t>SHEETZ 129</t>
  </si>
  <si>
    <t>429 VIRGINIA AVE</t>
  </si>
  <si>
    <t>BOARDROOM BEVERAGE CENTER</t>
  </si>
  <si>
    <t>727 PARK ST</t>
  </si>
  <si>
    <t>SOUTH CUMBERLAND LIQUORS</t>
  </si>
  <si>
    <t>622 W INDUSTRIAL BLVD</t>
  </si>
  <si>
    <t>FAMILY MINI MART</t>
  </si>
  <si>
    <t>1527 PENNSYLVANIA AVENUE</t>
  </si>
  <si>
    <t>909 DUNDALK AVE</t>
  </si>
  <si>
    <t>LAKESIDE BEER WINE</t>
  </si>
  <si>
    <t>9621 LOST KNIFE ROAD</t>
  </si>
  <si>
    <t>1907 VEIRS MILL ROAD</t>
  </si>
  <si>
    <t>LOVE'S</t>
  </si>
  <si>
    <t>13300 ALI GHAN ROAD NORTHEAST</t>
  </si>
  <si>
    <t>5 NORTH 3RD STREET</t>
  </si>
  <si>
    <t>CROSS ST TOBACCO CO</t>
  </si>
  <si>
    <t>MARTYS DELI</t>
  </si>
  <si>
    <t>798 W CROSS ST</t>
  </si>
  <si>
    <t>1232 LIGHT ST</t>
  </si>
  <si>
    <t>7-ELEVEN 20640 A2546</t>
  </si>
  <si>
    <t>162 RITCHIE HWY</t>
  </si>
  <si>
    <t>RITE AID 2620</t>
  </si>
  <si>
    <t>SHOPPERS FOOD 54045</t>
  </si>
  <si>
    <t>857 EAST FORT AVE</t>
  </si>
  <si>
    <t>ROYAL FARMS 92</t>
  </si>
  <si>
    <t>RUSSELL ST CITGO</t>
  </si>
  <si>
    <t>1500 RUSSELL ST</t>
  </si>
  <si>
    <t>2704 WASHINGTON BLVD</t>
  </si>
  <si>
    <t>MBH GROCERY</t>
  </si>
  <si>
    <t>1400 WEST LOMBARD STREET</t>
  </si>
  <si>
    <t>PARADISE MARKET</t>
  </si>
  <si>
    <t>6214 EASTERN AVE</t>
  </si>
  <si>
    <t>WALGREENS 05409</t>
  </si>
  <si>
    <t>4020 EASTERN AVE</t>
  </si>
  <si>
    <t>WALGREENS 06366</t>
  </si>
  <si>
    <t>2310 W PATAPSCO AVE</t>
  </si>
  <si>
    <t>ROYAL FARM STORE 71</t>
  </si>
  <si>
    <t>8235 EASTERN BLVD</t>
  </si>
  <si>
    <t>ROYAL FARMS 90</t>
  </si>
  <si>
    <t>6311 EASTERN AVE</t>
  </si>
  <si>
    <t>6100 HOLABIRD AVE</t>
  </si>
  <si>
    <t>3701 FLEET ST</t>
  </si>
  <si>
    <t>WESTPORT/FOOD MARKET/ LIQUORS</t>
  </si>
  <si>
    <t>2244 ANNAPOLIS RD</t>
  </si>
  <si>
    <t>HIGHS DAIRY STORE 24</t>
  </si>
  <si>
    <t>5761 DEALE CHURCHTON RD</t>
  </si>
  <si>
    <t>7-ELEVEN 28953 A2543</t>
  </si>
  <si>
    <t>5809 DEALE CHURCHTON RD</t>
  </si>
  <si>
    <t>INTERNATIONAL PROGRESO MARKET</t>
  </si>
  <si>
    <t>6211 BELCREST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</si>
</sst>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70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21236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21207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30</v>
      </c>
      <c r="B10" t="s">
        <v>31</v>
      </c>
      <c r="C10" t="s">
        <v>29</v>
      </c>
      <c r="D10" t="s">
        <v>21</v>
      </c>
      <c r="E10">
        <v>21210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32</v>
      </c>
      <c r="B11" t="s">
        <v>33</v>
      </c>
      <c r="C11" t="s">
        <v>29</v>
      </c>
      <c r="D11" t="s">
        <v>21</v>
      </c>
      <c r="E11">
        <v>21234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34</v>
      </c>
      <c r="B12" t="s">
        <v>35</v>
      </c>
      <c r="C12" t="s">
        <v>36</v>
      </c>
      <c r="D12" t="s">
        <v>21</v>
      </c>
      <c r="E12">
        <v>21009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37</v>
      </c>
      <c r="B13" t="s">
        <v>38</v>
      </c>
      <c r="C13" t="s">
        <v>39</v>
      </c>
      <c r="D13" t="s">
        <v>21</v>
      </c>
      <c r="E13">
        <v>21044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43736</v>
      </c>
      <c r="L13" t="s">
        <v>26</v>
      </c>
      <c r="N13" t="s">
        <v>24</v>
      </c>
    </row>
    <row r="14" spans="1:14" x14ac:dyDescent="0.25">
      <c r="A14" t="s">
        <v>40</v>
      </c>
      <c r="B14" t="s">
        <v>41</v>
      </c>
      <c r="C14" t="s">
        <v>29</v>
      </c>
      <c r="D14" t="s">
        <v>21</v>
      </c>
      <c r="E14">
        <v>21207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43736</v>
      </c>
      <c r="L14" t="s">
        <v>26</v>
      </c>
      <c r="N14" t="s">
        <v>24</v>
      </c>
    </row>
    <row r="15" spans="1:14" x14ac:dyDescent="0.25">
      <c r="A15" t="s">
        <v>42</v>
      </c>
      <c r="B15" t="s">
        <v>43</v>
      </c>
      <c r="C15" t="s">
        <v>44</v>
      </c>
      <c r="D15" t="s">
        <v>21</v>
      </c>
      <c r="E15">
        <v>20794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43736</v>
      </c>
      <c r="L15" t="s">
        <v>26</v>
      </c>
      <c r="N15" t="s">
        <v>24</v>
      </c>
    </row>
    <row r="16" spans="1:14" x14ac:dyDescent="0.25">
      <c r="A16" t="s">
        <v>45</v>
      </c>
      <c r="B16" t="s">
        <v>46</v>
      </c>
      <c r="C16" t="s">
        <v>39</v>
      </c>
      <c r="D16" t="s">
        <v>21</v>
      </c>
      <c r="E16">
        <v>21045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43736</v>
      </c>
      <c r="L16" t="s">
        <v>26</v>
      </c>
      <c r="N16" t="s">
        <v>24</v>
      </c>
    </row>
    <row r="17" spans="1:14" x14ac:dyDescent="0.25">
      <c r="A17" t="s">
        <v>47</v>
      </c>
      <c r="B17" t="s">
        <v>48</v>
      </c>
      <c r="C17" t="s">
        <v>39</v>
      </c>
      <c r="D17" t="s">
        <v>21</v>
      </c>
      <c r="E17">
        <v>21046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43736</v>
      </c>
      <c r="L17" t="s">
        <v>26</v>
      </c>
      <c r="N17" t="s">
        <v>24</v>
      </c>
    </row>
    <row r="18" spans="1:14" x14ac:dyDescent="0.25">
      <c r="A18" t="s">
        <v>49</v>
      </c>
      <c r="B18" t="s">
        <v>50</v>
      </c>
      <c r="C18" t="s">
        <v>51</v>
      </c>
      <c r="D18" t="s">
        <v>21</v>
      </c>
      <c r="E18">
        <v>21136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43736</v>
      </c>
      <c r="L18" t="s">
        <v>26</v>
      </c>
      <c r="N18" t="s">
        <v>24</v>
      </c>
    </row>
    <row r="19" spans="1:14" x14ac:dyDescent="0.25">
      <c r="A19" t="s">
        <v>52</v>
      </c>
      <c r="B19" t="s">
        <v>53</v>
      </c>
      <c r="C19" t="s">
        <v>54</v>
      </c>
      <c r="D19" t="s">
        <v>21</v>
      </c>
      <c r="E19">
        <v>21060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43736</v>
      </c>
      <c r="L19" t="s">
        <v>26</v>
      </c>
      <c r="N19" t="s">
        <v>24</v>
      </c>
    </row>
    <row r="20" spans="1:14" x14ac:dyDescent="0.25">
      <c r="A20" t="s">
        <v>55</v>
      </c>
      <c r="B20" t="s">
        <v>56</v>
      </c>
      <c r="C20" t="s">
        <v>39</v>
      </c>
      <c r="D20" t="s">
        <v>21</v>
      </c>
      <c r="E20">
        <v>21045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43736</v>
      </c>
      <c r="L20" t="s">
        <v>26</v>
      </c>
      <c r="N20" t="s">
        <v>24</v>
      </c>
    </row>
    <row r="21" spans="1:14" x14ac:dyDescent="0.25">
      <c r="A21" t="s">
        <v>57</v>
      </c>
      <c r="B21" t="s">
        <v>58</v>
      </c>
      <c r="C21" t="s">
        <v>59</v>
      </c>
      <c r="D21" t="s">
        <v>21</v>
      </c>
      <c r="E21">
        <v>21133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43736</v>
      </c>
      <c r="L21" t="s">
        <v>26</v>
      </c>
      <c r="N21" t="s">
        <v>24</v>
      </c>
    </row>
    <row r="22" spans="1:14" x14ac:dyDescent="0.25">
      <c r="A22" t="s">
        <v>60</v>
      </c>
      <c r="B22" t="s">
        <v>61</v>
      </c>
      <c r="C22" t="s">
        <v>62</v>
      </c>
      <c r="D22" t="s">
        <v>21</v>
      </c>
      <c r="E22">
        <v>21071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43736</v>
      </c>
      <c r="L22" t="s">
        <v>26</v>
      </c>
      <c r="N22" t="s">
        <v>24</v>
      </c>
    </row>
    <row r="23" spans="1:14" x14ac:dyDescent="0.25">
      <c r="A23" t="s">
        <v>63</v>
      </c>
      <c r="B23" t="s">
        <v>64</v>
      </c>
      <c r="C23" t="s">
        <v>39</v>
      </c>
      <c r="D23" t="s">
        <v>21</v>
      </c>
      <c r="E23">
        <v>21045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43736</v>
      </c>
      <c r="L23" t="s">
        <v>26</v>
      </c>
      <c r="N23" t="s">
        <v>24</v>
      </c>
    </row>
    <row r="24" spans="1:14" x14ac:dyDescent="0.25">
      <c r="A24" t="s">
        <v>65</v>
      </c>
      <c r="B24" t="s">
        <v>66</v>
      </c>
      <c r="C24" t="s">
        <v>67</v>
      </c>
      <c r="D24" t="s">
        <v>21</v>
      </c>
      <c r="E24">
        <v>20905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43735</v>
      </c>
      <c r="L24" t="s">
        <v>26</v>
      </c>
      <c r="N24" t="s">
        <v>24</v>
      </c>
    </row>
    <row r="25" spans="1:14" x14ac:dyDescent="0.25">
      <c r="A25" t="s">
        <v>68</v>
      </c>
      <c r="B25" t="s">
        <v>69</v>
      </c>
      <c r="C25" t="s">
        <v>70</v>
      </c>
      <c r="D25" t="s">
        <v>21</v>
      </c>
      <c r="E25">
        <v>21403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43735</v>
      </c>
      <c r="L25" t="s">
        <v>26</v>
      </c>
      <c r="N25" t="s">
        <v>24</v>
      </c>
    </row>
    <row r="26" spans="1:14" x14ac:dyDescent="0.25">
      <c r="A26" t="s">
        <v>71</v>
      </c>
      <c r="B26" t="s">
        <v>72</v>
      </c>
      <c r="C26" t="s">
        <v>73</v>
      </c>
      <c r="D26" t="s">
        <v>21</v>
      </c>
      <c r="E26">
        <v>21207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43735</v>
      </c>
      <c r="L26" t="s">
        <v>26</v>
      </c>
      <c r="N26" t="s">
        <v>24</v>
      </c>
    </row>
    <row r="27" spans="1:14" x14ac:dyDescent="0.25">
      <c r="A27" t="s">
        <v>74</v>
      </c>
      <c r="B27" t="s">
        <v>75</v>
      </c>
      <c r="C27" t="s">
        <v>70</v>
      </c>
      <c r="D27" t="s">
        <v>21</v>
      </c>
      <c r="E27">
        <v>21403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43735</v>
      </c>
      <c r="L27" t="s">
        <v>26</v>
      </c>
      <c r="N27" t="s">
        <v>24</v>
      </c>
    </row>
    <row r="28" spans="1:14" x14ac:dyDescent="0.25">
      <c r="A28" t="s">
        <v>76</v>
      </c>
      <c r="B28" t="s">
        <v>77</v>
      </c>
      <c r="C28" t="s">
        <v>29</v>
      </c>
      <c r="D28" t="s">
        <v>21</v>
      </c>
      <c r="E28">
        <v>21226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43735</v>
      </c>
      <c r="L28" t="s">
        <v>26</v>
      </c>
      <c r="N28" t="s">
        <v>24</v>
      </c>
    </row>
    <row r="29" spans="1:14" x14ac:dyDescent="0.25">
      <c r="A29" t="s">
        <v>78</v>
      </c>
      <c r="B29" t="s">
        <v>79</v>
      </c>
      <c r="C29" t="s">
        <v>29</v>
      </c>
      <c r="D29" t="s">
        <v>21</v>
      </c>
      <c r="E29">
        <v>21215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43735</v>
      </c>
      <c r="L29" t="s">
        <v>26</v>
      </c>
      <c r="N29" t="s">
        <v>24</v>
      </c>
    </row>
    <row r="30" spans="1:14" x14ac:dyDescent="0.25">
      <c r="A30" t="s">
        <v>80</v>
      </c>
      <c r="B30" t="s">
        <v>81</v>
      </c>
      <c r="C30" t="s">
        <v>59</v>
      </c>
      <c r="D30" t="s">
        <v>21</v>
      </c>
      <c r="E30">
        <v>21133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43735</v>
      </c>
      <c r="L30" t="s">
        <v>26</v>
      </c>
      <c r="N30" t="s">
        <v>24</v>
      </c>
    </row>
    <row r="31" spans="1:14" x14ac:dyDescent="0.25">
      <c r="A31" t="s">
        <v>82</v>
      </c>
      <c r="B31" t="s">
        <v>83</v>
      </c>
      <c r="C31" t="s">
        <v>54</v>
      </c>
      <c r="D31" t="s">
        <v>21</v>
      </c>
      <c r="E31">
        <v>21060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43735</v>
      </c>
      <c r="L31" t="s">
        <v>26</v>
      </c>
      <c r="N31" t="s">
        <v>24</v>
      </c>
    </row>
    <row r="32" spans="1:14" x14ac:dyDescent="0.25">
      <c r="A32" t="s">
        <v>84</v>
      </c>
      <c r="B32" t="s">
        <v>85</v>
      </c>
      <c r="C32" t="s">
        <v>86</v>
      </c>
      <c r="D32" t="s">
        <v>21</v>
      </c>
      <c r="E32">
        <v>21225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43735</v>
      </c>
      <c r="L32" t="s">
        <v>26</v>
      </c>
      <c r="N32" t="s">
        <v>24</v>
      </c>
    </row>
    <row r="33" spans="1:14" x14ac:dyDescent="0.25">
      <c r="A33" t="s">
        <v>87</v>
      </c>
      <c r="B33" t="s">
        <v>88</v>
      </c>
      <c r="C33" t="s">
        <v>59</v>
      </c>
      <c r="D33" t="s">
        <v>21</v>
      </c>
      <c r="E33">
        <v>21133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43735</v>
      </c>
      <c r="L33" t="s">
        <v>26</v>
      </c>
      <c r="N33" t="s">
        <v>24</v>
      </c>
    </row>
    <row r="34" spans="1:14" x14ac:dyDescent="0.25">
      <c r="A34" t="s">
        <v>89</v>
      </c>
      <c r="B34" t="s">
        <v>90</v>
      </c>
      <c r="C34" t="s">
        <v>59</v>
      </c>
      <c r="D34" t="s">
        <v>21</v>
      </c>
      <c r="E34">
        <v>21133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43735</v>
      </c>
      <c r="L34" t="s">
        <v>26</v>
      </c>
      <c r="N34" t="s">
        <v>24</v>
      </c>
    </row>
    <row r="35" spans="1:14" x14ac:dyDescent="0.25">
      <c r="A35" t="s">
        <v>91</v>
      </c>
      <c r="B35" t="s">
        <v>92</v>
      </c>
      <c r="C35" t="s">
        <v>29</v>
      </c>
      <c r="D35" t="s">
        <v>21</v>
      </c>
      <c r="E35">
        <v>21226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43735</v>
      </c>
      <c r="L35" t="s">
        <v>26</v>
      </c>
      <c r="N35" t="s">
        <v>24</v>
      </c>
    </row>
    <row r="36" spans="1:14" x14ac:dyDescent="0.25">
      <c r="A36" t="s">
        <v>93</v>
      </c>
      <c r="B36" t="s">
        <v>94</v>
      </c>
      <c r="C36" t="s">
        <v>51</v>
      </c>
      <c r="D36" t="s">
        <v>21</v>
      </c>
      <c r="E36">
        <v>21136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43735</v>
      </c>
      <c r="L36" t="s">
        <v>26</v>
      </c>
      <c r="N36" t="s">
        <v>24</v>
      </c>
    </row>
    <row r="37" spans="1:14" x14ac:dyDescent="0.25">
      <c r="A37" t="s">
        <v>95</v>
      </c>
      <c r="B37" t="s">
        <v>96</v>
      </c>
      <c r="C37" t="s">
        <v>67</v>
      </c>
      <c r="D37" t="s">
        <v>21</v>
      </c>
      <c r="E37">
        <v>20901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43735</v>
      </c>
      <c r="L37" t="s">
        <v>26</v>
      </c>
      <c r="N37" t="s">
        <v>24</v>
      </c>
    </row>
    <row r="38" spans="1:14" x14ac:dyDescent="0.25">
      <c r="A38" t="s">
        <v>97</v>
      </c>
      <c r="B38" t="s">
        <v>98</v>
      </c>
      <c r="C38" t="s">
        <v>51</v>
      </c>
      <c r="D38" t="s">
        <v>21</v>
      </c>
      <c r="E38">
        <v>21136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43735</v>
      </c>
      <c r="L38" t="s">
        <v>26</v>
      </c>
      <c r="N38" t="s">
        <v>24</v>
      </c>
    </row>
    <row r="39" spans="1:14" x14ac:dyDescent="0.25">
      <c r="A39" t="s">
        <v>99</v>
      </c>
      <c r="B39" t="s">
        <v>100</v>
      </c>
      <c r="C39" t="s">
        <v>70</v>
      </c>
      <c r="D39" t="s">
        <v>21</v>
      </c>
      <c r="E39">
        <v>21403</v>
      </c>
      <c r="F39" t="s">
        <v>22</v>
      </c>
      <c r="G39" t="s">
        <v>22</v>
      </c>
      <c r="H39" t="s">
        <v>101</v>
      </c>
      <c r="I39" t="s">
        <v>102</v>
      </c>
      <c r="J39" s="1">
        <v>43718</v>
      </c>
      <c r="K39" s="1">
        <v>43734</v>
      </c>
      <c r="L39" t="s">
        <v>103</v>
      </c>
      <c r="N39" t="s">
        <v>104</v>
      </c>
    </row>
    <row r="40" spans="1:14" x14ac:dyDescent="0.25">
      <c r="A40" t="s">
        <v>105</v>
      </c>
      <c r="B40" t="s">
        <v>106</v>
      </c>
      <c r="C40" t="s">
        <v>59</v>
      </c>
      <c r="D40" t="s">
        <v>21</v>
      </c>
      <c r="E40">
        <v>21133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43734</v>
      </c>
      <c r="L40" t="s">
        <v>26</v>
      </c>
      <c r="N40" t="s">
        <v>24</v>
      </c>
    </row>
    <row r="41" spans="1:14" x14ac:dyDescent="0.25">
      <c r="A41" t="s">
        <v>107</v>
      </c>
      <c r="B41" t="s">
        <v>108</v>
      </c>
      <c r="C41" t="s">
        <v>109</v>
      </c>
      <c r="D41" t="s">
        <v>21</v>
      </c>
      <c r="E41">
        <v>21048</v>
      </c>
      <c r="F41" t="s">
        <v>22</v>
      </c>
      <c r="G41" t="s">
        <v>22</v>
      </c>
      <c r="H41" t="s">
        <v>110</v>
      </c>
      <c r="I41" t="s">
        <v>111</v>
      </c>
      <c r="J41" s="1">
        <v>43654</v>
      </c>
      <c r="K41" s="1">
        <v>43734</v>
      </c>
      <c r="L41" t="s">
        <v>103</v>
      </c>
      <c r="N41" t="s">
        <v>104</v>
      </c>
    </row>
    <row r="42" spans="1:14" x14ac:dyDescent="0.25">
      <c r="A42" t="s">
        <v>112</v>
      </c>
      <c r="B42" t="s">
        <v>113</v>
      </c>
      <c r="C42" t="s">
        <v>114</v>
      </c>
      <c r="D42" t="s">
        <v>21</v>
      </c>
      <c r="E42">
        <v>21228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43734</v>
      </c>
      <c r="L42" t="s">
        <v>26</v>
      </c>
      <c r="N42" t="s">
        <v>24</v>
      </c>
    </row>
    <row r="43" spans="1:14" x14ac:dyDescent="0.25">
      <c r="A43" t="s">
        <v>115</v>
      </c>
      <c r="B43" t="s">
        <v>116</v>
      </c>
      <c r="C43" t="s">
        <v>117</v>
      </c>
      <c r="D43" t="s">
        <v>21</v>
      </c>
      <c r="E43">
        <v>21773</v>
      </c>
      <c r="F43" t="s">
        <v>22</v>
      </c>
      <c r="G43" t="s">
        <v>22</v>
      </c>
      <c r="H43" t="s">
        <v>110</v>
      </c>
      <c r="I43" t="s">
        <v>111</v>
      </c>
      <c r="J43" s="1">
        <v>43720</v>
      </c>
      <c r="K43" s="1">
        <v>43734</v>
      </c>
      <c r="L43" t="s">
        <v>103</v>
      </c>
      <c r="N43" t="s">
        <v>104</v>
      </c>
    </row>
    <row r="44" spans="1:14" x14ac:dyDescent="0.25">
      <c r="A44" t="s">
        <v>118</v>
      </c>
      <c r="B44" t="s">
        <v>119</v>
      </c>
      <c r="C44" t="s">
        <v>29</v>
      </c>
      <c r="D44" t="s">
        <v>21</v>
      </c>
      <c r="E44">
        <v>21215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43734</v>
      </c>
      <c r="L44" t="s">
        <v>26</v>
      </c>
      <c r="N44" t="s">
        <v>24</v>
      </c>
    </row>
    <row r="45" spans="1:14" x14ac:dyDescent="0.25">
      <c r="A45" t="s">
        <v>76</v>
      </c>
      <c r="B45" t="s">
        <v>120</v>
      </c>
      <c r="C45" t="s">
        <v>29</v>
      </c>
      <c r="D45" t="s">
        <v>21</v>
      </c>
      <c r="E45">
        <v>21215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43734</v>
      </c>
      <c r="L45" t="s">
        <v>26</v>
      </c>
      <c r="N45" t="s">
        <v>24</v>
      </c>
    </row>
    <row r="46" spans="1:14" x14ac:dyDescent="0.25">
      <c r="A46" t="s">
        <v>76</v>
      </c>
      <c r="B46" t="s">
        <v>121</v>
      </c>
      <c r="C46" t="s">
        <v>29</v>
      </c>
      <c r="D46" t="s">
        <v>21</v>
      </c>
      <c r="E46">
        <v>21207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43734</v>
      </c>
      <c r="L46" t="s">
        <v>26</v>
      </c>
      <c r="N46" t="s">
        <v>24</v>
      </c>
    </row>
    <row r="47" spans="1:14" x14ac:dyDescent="0.25">
      <c r="A47" t="s">
        <v>122</v>
      </c>
      <c r="B47" t="s">
        <v>123</v>
      </c>
      <c r="C47" t="s">
        <v>54</v>
      </c>
      <c r="D47" t="s">
        <v>21</v>
      </c>
      <c r="E47">
        <v>21061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43734</v>
      </c>
      <c r="L47" t="s">
        <v>26</v>
      </c>
      <c r="N47" t="s">
        <v>24</v>
      </c>
    </row>
    <row r="48" spans="1:14" x14ac:dyDescent="0.25">
      <c r="A48" t="s">
        <v>124</v>
      </c>
      <c r="B48" t="s">
        <v>125</v>
      </c>
      <c r="C48" t="s">
        <v>29</v>
      </c>
      <c r="D48" t="s">
        <v>21</v>
      </c>
      <c r="E48">
        <v>21205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43734</v>
      </c>
      <c r="L48" t="s">
        <v>26</v>
      </c>
      <c r="N48" t="s">
        <v>24</v>
      </c>
    </row>
    <row r="49" spans="1:14" x14ac:dyDescent="0.25">
      <c r="A49" t="s">
        <v>126</v>
      </c>
      <c r="B49" t="s">
        <v>127</v>
      </c>
      <c r="C49" t="s">
        <v>54</v>
      </c>
      <c r="D49" t="s">
        <v>21</v>
      </c>
      <c r="E49">
        <v>21061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43734</v>
      </c>
      <c r="L49" t="s">
        <v>26</v>
      </c>
      <c r="N49" t="s">
        <v>24</v>
      </c>
    </row>
    <row r="50" spans="1:14" x14ac:dyDescent="0.25">
      <c r="A50" t="s">
        <v>126</v>
      </c>
      <c r="B50" t="s">
        <v>128</v>
      </c>
      <c r="C50" t="s">
        <v>29</v>
      </c>
      <c r="D50" t="s">
        <v>21</v>
      </c>
      <c r="E50">
        <v>21218</v>
      </c>
      <c r="F50" t="s">
        <v>22</v>
      </c>
      <c r="G50" t="s">
        <v>22</v>
      </c>
      <c r="H50" t="s">
        <v>110</v>
      </c>
      <c r="I50" t="s">
        <v>129</v>
      </c>
      <c r="J50" s="1">
        <v>43706</v>
      </c>
      <c r="K50" s="1">
        <v>43734</v>
      </c>
      <c r="L50" t="s">
        <v>103</v>
      </c>
      <c r="N50" t="s">
        <v>104</v>
      </c>
    </row>
    <row r="51" spans="1:14" x14ac:dyDescent="0.25">
      <c r="A51" t="s">
        <v>130</v>
      </c>
      <c r="B51" t="s">
        <v>131</v>
      </c>
      <c r="C51" t="s">
        <v>29</v>
      </c>
      <c r="D51" t="s">
        <v>21</v>
      </c>
      <c r="E51">
        <v>21230</v>
      </c>
      <c r="F51" t="s">
        <v>22</v>
      </c>
      <c r="G51" t="s">
        <v>22</v>
      </c>
      <c r="H51" t="s">
        <v>110</v>
      </c>
      <c r="I51" t="s">
        <v>132</v>
      </c>
      <c r="J51" s="1">
        <v>43705</v>
      </c>
      <c r="K51" s="1">
        <v>43734</v>
      </c>
      <c r="L51" t="s">
        <v>103</v>
      </c>
      <c r="N51" t="s">
        <v>104</v>
      </c>
    </row>
    <row r="52" spans="1:14" x14ac:dyDescent="0.25">
      <c r="A52" t="s">
        <v>133</v>
      </c>
      <c r="B52" t="s">
        <v>134</v>
      </c>
      <c r="C52" t="s">
        <v>29</v>
      </c>
      <c r="D52" t="s">
        <v>21</v>
      </c>
      <c r="E52">
        <v>21205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43734</v>
      </c>
      <c r="L52" t="s">
        <v>26</v>
      </c>
      <c r="N52" t="s">
        <v>24</v>
      </c>
    </row>
    <row r="53" spans="1:14" x14ac:dyDescent="0.25">
      <c r="A53" t="s">
        <v>30</v>
      </c>
      <c r="B53" t="s">
        <v>135</v>
      </c>
      <c r="C53" t="s">
        <v>136</v>
      </c>
      <c r="D53" t="s">
        <v>21</v>
      </c>
      <c r="E53">
        <v>21117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43734</v>
      </c>
      <c r="L53" t="s">
        <v>26</v>
      </c>
      <c r="N53" t="s">
        <v>24</v>
      </c>
    </row>
    <row r="54" spans="1:14" x14ac:dyDescent="0.25">
      <c r="A54" t="s">
        <v>30</v>
      </c>
      <c r="B54" t="s">
        <v>137</v>
      </c>
      <c r="C54" t="s">
        <v>138</v>
      </c>
      <c r="D54" t="s">
        <v>21</v>
      </c>
      <c r="E54">
        <v>21220</v>
      </c>
      <c r="F54" t="s">
        <v>22</v>
      </c>
      <c r="G54" t="s">
        <v>22</v>
      </c>
      <c r="H54" t="s">
        <v>110</v>
      </c>
      <c r="I54" t="s">
        <v>111</v>
      </c>
      <c r="J54" s="1">
        <v>43720</v>
      </c>
      <c r="K54" s="1">
        <v>43734</v>
      </c>
      <c r="L54" t="s">
        <v>103</v>
      </c>
      <c r="N54" t="s">
        <v>104</v>
      </c>
    </row>
    <row r="55" spans="1:14" x14ac:dyDescent="0.25">
      <c r="A55" t="s">
        <v>139</v>
      </c>
      <c r="B55" t="s">
        <v>140</v>
      </c>
      <c r="C55" t="s">
        <v>29</v>
      </c>
      <c r="D55" t="s">
        <v>21</v>
      </c>
      <c r="E55">
        <v>21216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43734</v>
      </c>
      <c r="L55" t="s">
        <v>26</v>
      </c>
      <c r="N55" t="s">
        <v>24</v>
      </c>
    </row>
    <row r="56" spans="1:14" x14ac:dyDescent="0.25">
      <c r="A56" t="s">
        <v>141</v>
      </c>
      <c r="B56" t="s">
        <v>142</v>
      </c>
      <c r="C56" t="s">
        <v>143</v>
      </c>
      <c r="D56" t="s">
        <v>21</v>
      </c>
      <c r="E56">
        <v>20695</v>
      </c>
      <c r="F56" t="s">
        <v>22</v>
      </c>
      <c r="G56" t="s">
        <v>22</v>
      </c>
      <c r="H56" t="s">
        <v>110</v>
      </c>
      <c r="I56" t="s">
        <v>111</v>
      </c>
      <c r="J56" s="1">
        <v>43718</v>
      </c>
      <c r="K56" s="1">
        <v>43734</v>
      </c>
      <c r="L56" t="s">
        <v>103</v>
      </c>
      <c r="N56" t="s">
        <v>104</v>
      </c>
    </row>
    <row r="57" spans="1:14" x14ac:dyDescent="0.25">
      <c r="A57" t="s">
        <v>144</v>
      </c>
      <c r="B57" t="s">
        <v>145</v>
      </c>
      <c r="C57" t="s">
        <v>73</v>
      </c>
      <c r="D57" t="s">
        <v>21</v>
      </c>
      <c r="E57">
        <v>21207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43734</v>
      </c>
      <c r="L57" t="s">
        <v>26</v>
      </c>
      <c r="N57" t="s">
        <v>24</v>
      </c>
    </row>
    <row r="58" spans="1:14" x14ac:dyDescent="0.25">
      <c r="A58" t="s">
        <v>146</v>
      </c>
      <c r="B58" t="s">
        <v>147</v>
      </c>
      <c r="C58" t="s">
        <v>59</v>
      </c>
      <c r="D58" t="s">
        <v>21</v>
      </c>
      <c r="E58">
        <v>21133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43734</v>
      </c>
      <c r="L58" t="s">
        <v>26</v>
      </c>
      <c r="N58" t="s">
        <v>24</v>
      </c>
    </row>
    <row r="59" spans="1:14" x14ac:dyDescent="0.25">
      <c r="A59" t="s">
        <v>148</v>
      </c>
      <c r="B59" t="s">
        <v>149</v>
      </c>
      <c r="C59" t="s">
        <v>29</v>
      </c>
      <c r="D59" t="s">
        <v>21</v>
      </c>
      <c r="E59">
        <v>21223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43734</v>
      </c>
      <c r="L59" t="s">
        <v>26</v>
      </c>
      <c r="N59" t="s">
        <v>24</v>
      </c>
    </row>
    <row r="60" spans="1:14" x14ac:dyDescent="0.25">
      <c r="A60" t="s">
        <v>150</v>
      </c>
      <c r="B60" t="s">
        <v>151</v>
      </c>
      <c r="C60" t="s">
        <v>29</v>
      </c>
      <c r="D60" t="s">
        <v>21</v>
      </c>
      <c r="E60">
        <v>21223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43734</v>
      </c>
      <c r="L60" t="s">
        <v>26</v>
      </c>
      <c r="N60" t="s">
        <v>24</v>
      </c>
    </row>
    <row r="61" spans="1:14" x14ac:dyDescent="0.25">
      <c r="A61" t="s">
        <v>152</v>
      </c>
      <c r="B61" t="s">
        <v>153</v>
      </c>
      <c r="C61" t="s">
        <v>154</v>
      </c>
      <c r="D61" t="s">
        <v>21</v>
      </c>
      <c r="E61">
        <v>20724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43734</v>
      </c>
      <c r="L61" t="s">
        <v>26</v>
      </c>
      <c r="N61" t="s">
        <v>24</v>
      </c>
    </row>
    <row r="62" spans="1:14" x14ac:dyDescent="0.25">
      <c r="A62" t="s">
        <v>155</v>
      </c>
      <c r="B62" t="s">
        <v>156</v>
      </c>
      <c r="C62" t="s">
        <v>67</v>
      </c>
      <c r="D62" t="s">
        <v>21</v>
      </c>
      <c r="E62">
        <v>20902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43733</v>
      </c>
      <c r="L62" t="s">
        <v>26</v>
      </c>
      <c r="N62" t="s">
        <v>24</v>
      </c>
    </row>
    <row r="63" spans="1:14" x14ac:dyDescent="0.25">
      <c r="A63" t="s">
        <v>157</v>
      </c>
      <c r="B63" t="s">
        <v>158</v>
      </c>
      <c r="C63" t="s">
        <v>67</v>
      </c>
      <c r="D63" t="s">
        <v>21</v>
      </c>
      <c r="E63">
        <v>20910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43733</v>
      </c>
      <c r="L63" t="s">
        <v>26</v>
      </c>
      <c r="N63" t="s">
        <v>24</v>
      </c>
    </row>
    <row r="64" spans="1:14" x14ac:dyDescent="0.25">
      <c r="A64" t="s">
        <v>159</v>
      </c>
      <c r="B64" t="s">
        <v>160</v>
      </c>
      <c r="C64" t="s">
        <v>67</v>
      </c>
      <c r="D64" t="s">
        <v>21</v>
      </c>
      <c r="E64">
        <v>20910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43733</v>
      </c>
      <c r="L64" t="s">
        <v>26</v>
      </c>
      <c r="N64" t="s">
        <v>24</v>
      </c>
    </row>
    <row r="65" spans="1:14" x14ac:dyDescent="0.25">
      <c r="A65" t="s">
        <v>161</v>
      </c>
      <c r="B65" t="s">
        <v>162</v>
      </c>
      <c r="C65" t="s">
        <v>163</v>
      </c>
      <c r="D65" t="s">
        <v>21</v>
      </c>
      <c r="E65">
        <v>20902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43733</v>
      </c>
      <c r="L65" t="s">
        <v>26</v>
      </c>
      <c r="N65" t="s">
        <v>24</v>
      </c>
    </row>
    <row r="66" spans="1:14" x14ac:dyDescent="0.25">
      <c r="A66" t="s">
        <v>164</v>
      </c>
      <c r="B66" t="s">
        <v>165</v>
      </c>
      <c r="C66" t="s">
        <v>67</v>
      </c>
      <c r="D66" t="s">
        <v>21</v>
      </c>
      <c r="E66">
        <v>20910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43733</v>
      </c>
      <c r="L66" t="s">
        <v>26</v>
      </c>
      <c r="N66" t="s">
        <v>24</v>
      </c>
    </row>
    <row r="67" spans="1:14" x14ac:dyDescent="0.25">
      <c r="A67" t="s">
        <v>166</v>
      </c>
      <c r="B67" t="s">
        <v>167</v>
      </c>
      <c r="C67" t="s">
        <v>54</v>
      </c>
      <c r="D67" t="s">
        <v>21</v>
      </c>
      <c r="E67">
        <v>21060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43733</v>
      </c>
      <c r="L67" t="s">
        <v>26</v>
      </c>
      <c r="N67" t="s">
        <v>24</v>
      </c>
    </row>
    <row r="68" spans="1:14" x14ac:dyDescent="0.25">
      <c r="A68" t="s">
        <v>168</v>
      </c>
      <c r="B68" t="s">
        <v>169</v>
      </c>
      <c r="C68" t="s">
        <v>67</v>
      </c>
      <c r="D68" t="s">
        <v>21</v>
      </c>
      <c r="E68">
        <v>20902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43733</v>
      </c>
      <c r="L68" t="s">
        <v>26</v>
      </c>
      <c r="N68" t="s">
        <v>24</v>
      </c>
    </row>
    <row r="69" spans="1:14" x14ac:dyDescent="0.25">
      <c r="A69" t="s">
        <v>155</v>
      </c>
      <c r="B69" t="s">
        <v>170</v>
      </c>
      <c r="C69" t="s">
        <v>70</v>
      </c>
      <c r="D69" t="s">
        <v>21</v>
      </c>
      <c r="E69">
        <v>21409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43732</v>
      </c>
      <c r="L69" t="s">
        <v>26</v>
      </c>
      <c r="N69" t="s">
        <v>24</v>
      </c>
    </row>
    <row r="70" spans="1:14" x14ac:dyDescent="0.25">
      <c r="A70" t="s">
        <v>171</v>
      </c>
      <c r="B70" t="s">
        <v>172</v>
      </c>
      <c r="C70" t="s">
        <v>173</v>
      </c>
      <c r="D70" t="s">
        <v>21</v>
      </c>
      <c r="E70">
        <v>20745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43732</v>
      </c>
      <c r="L70" t="s">
        <v>26</v>
      </c>
      <c r="N70" t="s">
        <v>24</v>
      </c>
    </row>
    <row r="71" spans="1:14" x14ac:dyDescent="0.25">
      <c r="A71" t="s">
        <v>174</v>
      </c>
      <c r="B71" t="s">
        <v>175</v>
      </c>
      <c r="C71" t="s">
        <v>176</v>
      </c>
      <c r="D71" t="s">
        <v>21</v>
      </c>
      <c r="E71">
        <v>21740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43732</v>
      </c>
      <c r="L71" t="s">
        <v>26</v>
      </c>
      <c r="N71" t="s">
        <v>24</v>
      </c>
    </row>
    <row r="72" spans="1:14" x14ac:dyDescent="0.25">
      <c r="A72" t="s">
        <v>177</v>
      </c>
      <c r="B72" t="s">
        <v>178</v>
      </c>
      <c r="C72" t="s">
        <v>179</v>
      </c>
      <c r="D72" t="s">
        <v>21</v>
      </c>
      <c r="E72">
        <v>20882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43732</v>
      </c>
      <c r="L72" t="s">
        <v>26</v>
      </c>
      <c r="N72" t="s">
        <v>24</v>
      </c>
    </row>
    <row r="73" spans="1:14" x14ac:dyDescent="0.25">
      <c r="A73" t="s">
        <v>180</v>
      </c>
      <c r="B73" t="s">
        <v>181</v>
      </c>
      <c r="C73" t="s">
        <v>182</v>
      </c>
      <c r="D73" t="s">
        <v>21</v>
      </c>
      <c r="E73">
        <v>21666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43732</v>
      </c>
      <c r="L73" t="s">
        <v>26</v>
      </c>
      <c r="N73" t="s">
        <v>24</v>
      </c>
    </row>
    <row r="74" spans="1:14" x14ac:dyDescent="0.25">
      <c r="A74" t="s">
        <v>183</v>
      </c>
      <c r="B74" t="s">
        <v>184</v>
      </c>
      <c r="C74" t="s">
        <v>70</v>
      </c>
      <c r="D74" t="s">
        <v>21</v>
      </c>
      <c r="E74">
        <v>21403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43732</v>
      </c>
      <c r="L74" t="s">
        <v>26</v>
      </c>
      <c r="N74" t="s">
        <v>24</v>
      </c>
    </row>
    <row r="75" spans="1:14" x14ac:dyDescent="0.25">
      <c r="A75" t="s">
        <v>185</v>
      </c>
      <c r="B75" t="s">
        <v>186</v>
      </c>
      <c r="C75" t="s">
        <v>187</v>
      </c>
      <c r="D75" t="s">
        <v>21</v>
      </c>
      <c r="E75">
        <v>21788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43732</v>
      </c>
      <c r="L75" t="s">
        <v>26</v>
      </c>
      <c r="N75" t="s">
        <v>24</v>
      </c>
    </row>
    <row r="76" spans="1:14" x14ac:dyDescent="0.25">
      <c r="A76" t="s">
        <v>188</v>
      </c>
      <c r="B76" t="s">
        <v>189</v>
      </c>
      <c r="C76" t="s">
        <v>190</v>
      </c>
      <c r="D76" t="s">
        <v>21</v>
      </c>
      <c r="E76">
        <v>20852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43732</v>
      </c>
      <c r="L76" t="s">
        <v>26</v>
      </c>
      <c r="N76" t="s">
        <v>24</v>
      </c>
    </row>
    <row r="77" spans="1:14" x14ac:dyDescent="0.25">
      <c r="A77" t="s">
        <v>191</v>
      </c>
      <c r="B77" t="s">
        <v>192</v>
      </c>
      <c r="C77" t="s">
        <v>193</v>
      </c>
      <c r="D77" t="s">
        <v>21</v>
      </c>
      <c r="E77">
        <v>20748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43731</v>
      </c>
      <c r="L77" t="s">
        <v>26</v>
      </c>
      <c r="N77" t="s">
        <v>24</v>
      </c>
    </row>
    <row r="78" spans="1:14" x14ac:dyDescent="0.25">
      <c r="A78" t="s">
        <v>194</v>
      </c>
      <c r="B78" t="s">
        <v>195</v>
      </c>
      <c r="C78" t="s">
        <v>39</v>
      </c>
      <c r="D78" t="s">
        <v>21</v>
      </c>
      <c r="E78">
        <v>21044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43731</v>
      </c>
      <c r="L78" t="s">
        <v>26</v>
      </c>
      <c r="N78" t="s">
        <v>24</v>
      </c>
    </row>
    <row r="79" spans="1:14" x14ac:dyDescent="0.25">
      <c r="A79" t="s">
        <v>196</v>
      </c>
      <c r="B79" t="s">
        <v>197</v>
      </c>
      <c r="C79" t="s">
        <v>198</v>
      </c>
      <c r="D79" t="s">
        <v>21</v>
      </c>
      <c r="E79">
        <v>20746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43731</v>
      </c>
      <c r="L79" t="s">
        <v>26</v>
      </c>
      <c r="N79" t="s">
        <v>24</v>
      </c>
    </row>
    <row r="80" spans="1:14" x14ac:dyDescent="0.25">
      <c r="A80" t="s">
        <v>199</v>
      </c>
      <c r="B80" t="s">
        <v>200</v>
      </c>
      <c r="C80" t="s">
        <v>193</v>
      </c>
      <c r="D80" t="s">
        <v>21</v>
      </c>
      <c r="E80">
        <v>20748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43731</v>
      </c>
      <c r="L80" t="s">
        <v>26</v>
      </c>
      <c r="N80" t="s">
        <v>24</v>
      </c>
    </row>
    <row r="81" spans="1:14" x14ac:dyDescent="0.25">
      <c r="A81" t="s">
        <v>201</v>
      </c>
      <c r="B81" t="s">
        <v>202</v>
      </c>
      <c r="C81" t="s">
        <v>154</v>
      </c>
      <c r="D81" t="s">
        <v>21</v>
      </c>
      <c r="E81">
        <v>20724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43731</v>
      </c>
      <c r="L81" t="s">
        <v>26</v>
      </c>
      <c r="N81" t="s">
        <v>24</v>
      </c>
    </row>
    <row r="82" spans="1:14" x14ac:dyDescent="0.25">
      <c r="A82" t="s">
        <v>201</v>
      </c>
      <c r="B82" t="s">
        <v>203</v>
      </c>
      <c r="C82" t="s">
        <v>114</v>
      </c>
      <c r="D82" t="s">
        <v>21</v>
      </c>
      <c r="E82">
        <v>21228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43731</v>
      </c>
      <c r="L82" t="s">
        <v>26</v>
      </c>
      <c r="N82" t="s">
        <v>24</v>
      </c>
    </row>
    <row r="83" spans="1:14" x14ac:dyDescent="0.25">
      <c r="A83" t="s">
        <v>155</v>
      </c>
      <c r="B83" t="s">
        <v>204</v>
      </c>
      <c r="C83" t="s">
        <v>36</v>
      </c>
      <c r="D83" t="s">
        <v>21</v>
      </c>
      <c r="E83">
        <v>21009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43728</v>
      </c>
      <c r="L83" t="s">
        <v>26</v>
      </c>
      <c r="N83" t="s">
        <v>24</v>
      </c>
    </row>
    <row r="84" spans="1:14" x14ac:dyDescent="0.25">
      <c r="A84" t="s">
        <v>205</v>
      </c>
      <c r="B84" t="s">
        <v>206</v>
      </c>
      <c r="C84" t="s">
        <v>207</v>
      </c>
      <c r="D84" t="s">
        <v>21</v>
      </c>
      <c r="E84">
        <v>20712</v>
      </c>
      <c r="F84" t="s">
        <v>22</v>
      </c>
      <c r="G84" t="s">
        <v>22</v>
      </c>
      <c r="H84" t="s">
        <v>208</v>
      </c>
      <c r="I84" t="s">
        <v>209</v>
      </c>
      <c r="J84" t="s">
        <v>210</v>
      </c>
      <c r="K84" s="1">
        <v>43728</v>
      </c>
      <c r="L84" t="s">
        <v>211</v>
      </c>
      <c r="M84" t="str">
        <f>HYPERLINK("https://www.regulations.gov/docket?D=FDA-2019-H-4354")</f>
        <v>https://www.regulations.gov/docket?D=FDA-2019-H-4354</v>
      </c>
      <c r="N84" t="s">
        <v>210</v>
      </c>
    </row>
    <row r="85" spans="1:14" x14ac:dyDescent="0.25">
      <c r="A85" t="s">
        <v>212</v>
      </c>
      <c r="B85" t="s">
        <v>213</v>
      </c>
      <c r="C85" t="s">
        <v>36</v>
      </c>
      <c r="D85" t="s">
        <v>21</v>
      </c>
      <c r="E85">
        <v>21009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43728</v>
      </c>
      <c r="L85" t="s">
        <v>26</v>
      </c>
      <c r="N85" t="s">
        <v>24</v>
      </c>
    </row>
    <row r="86" spans="1:14" x14ac:dyDescent="0.25">
      <c r="A86" t="s">
        <v>196</v>
      </c>
      <c r="B86" t="s">
        <v>214</v>
      </c>
      <c r="C86" t="s">
        <v>29</v>
      </c>
      <c r="D86" t="s">
        <v>21</v>
      </c>
      <c r="E86">
        <v>21224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43728</v>
      </c>
      <c r="L86" t="s">
        <v>26</v>
      </c>
      <c r="N86" t="s">
        <v>24</v>
      </c>
    </row>
    <row r="87" spans="1:14" x14ac:dyDescent="0.25">
      <c r="A87" t="s">
        <v>215</v>
      </c>
      <c r="B87" t="s">
        <v>216</v>
      </c>
      <c r="C87" t="s">
        <v>29</v>
      </c>
      <c r="D87" t="s">
        <v>21</v>
      </c>
      <c r="E87">
        <v>21224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43728</v>
      </c>
      <c r="L87" t="s">
        <v>26</v>
      </c>
      <c r="N87" t="s">
        <v>24</v>
      </c>
    </row>
    <row r="88" spans="1:14" x14ac:dyDescent="0.25">
      <c r="A88" t="s">
        <v>217</v>
      </c>
      <c r="B88" t="s">
        <v>218</v>
      </c>
      <c r="C88" t="s">
        <v>29</v>
      </c>
      <c r="D88" t="s">
        <v>21</v>
      </c>
      <c r="E88">
        <v>21231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43728</v>
      </c>
      <c r="L88" t="s">
        <v>26</v>
      </c>
      <c r="N88" t="s">
        <v>24</v>
      </c>
    </row>
    <row r="89" spans="1:14" x14ac:dyDescent="0.25">
      <c r="A89" t="s">
        <v>219</v>
      </c>
      <c r="B89" t="s">
        <v>220</v>
      </c>
      <c r="C89" t="s">
        <v>29</v>
      </c>
      <c r="D89" t="s">
        <v>21</v>
      </c>
      <c r="E89">
        <v>21202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43728</v>
      </c>
      <c r="L89" t="s">
        <v>26</v>
      </c>
      <c r="N89" t="s">
        <v>24</v>
      </c>
    </row>
    <row r="90" spans="1:14" x14ac:dyDescent="0.25">
      <c r="A90" t="s">
        <v>221</v>
      </c>
      <c r="B90" t="s">
        <v>222</v>
      </c>
      <c r="C90" t="s">
        <v>29</v>
      </c>
      <c r="D90" t="s">
        <v>21</v>
      </c>
      <c r="E90">
        <v>21224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43728</v>
      </c>
      <c r="L90" t="s">
        <v>26</v>
      </c>
      <c r="N90" t="s">
        <v>24</v>
      </c>
    </row>
    <row r="91" spans="1:14" x14ac:dyDescent="0.25">
      <c r="A91" t="s">
        <v>223</v>
      </c>
      <c r="B91" t="s">
        <v>224</v>
      </c>
      <c r="C91" t="s">
        <v>29</v>
      </c>
      <c r="D91" t="s">
        <v>21</v>
      </c>
      <c r="E91">
        <v>21230</v>
      </c>
      <c r="F91" t="s">
        <v>22</v>
      </c>
      <c r="G91" t="s">
        <v>22</v>
      </c>
      <c r="H91" t="s">
        <v>110</v>
      </c>
      <c r="I91" t="s">
        <v>111</v>
      </c>
      <c r="J91" s="1">
        <v>43705</v>
      </c>
      <c r="K91" s="1">
        <v>43727</v>
      </c>
      <c r="L91" t="s">
        <v>103</v>
      </c>
      <c r="N91" t="s">
        <v>104</v>
      </c>
    </row>
    <row r="92" spans="1:14" x14ac:dyDescent="0.25">
      <c r="A92" t="s">
        <v>155</v>
      </c>
      <c r="B92" t="s">
        <v>225</v>
      </c>
      <c r="C92" t="s">
        <v>226</v>
      </c>
      <c r="D92" t="s">
        <v>21</v>
      </c>
      <c r="E92">
        <v>20754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43727</v>
      </c>
      <c r="L92" t="s">
        <v>26</v>
      </c>
      <c r="N92" t="s">
        <v>24</v>
      </c>
    </row>
    <row r="93" spans="1:14" x14ac:dyDescent="0.25">
      <c r="A93" t="s">
        <v>227</v>
      </c>
      <c r="B93" t="s">
        <v>228</v>
      </c>
      <c r="C93" t="s">
        <v>229</v>
      </c>
      <c r="D93" t="s">
        <v>21</v>
      </c>
      <c r="E93">
        <v>21037</v>
      </c>
      <c r="F93" t="s">
        <v>22</v>
      </c>
      <c r="G93" t="s">
        <v>22</v>
      </c>
      <c r="H93" t="s">
        <v>101</v>
      </c>
      <c r="I93" t="s">
        <v>102</v>
      </c>
      <c r="J93" s="1">
        <v>43705</v>
      </c>
      <c r="K93" s="1">
        <v>43727</v>
      </c>
      <c r="L93" t="s">
        <v>103</v>
      </c>
      <c r="N93" t="s">
        <v>104</v>
      </c>
    </row>
    <row r="94" spans="1:14" x14ac:dyDescent="0.25">
      <c r="A94" t="s">
        <v>230</v>
      </c>
      <c r="B94" t="s">
        <v>231</v>
      </c>
      <c r="C94" t="s">
        <v>70</v>
      </c>
      <c r="D94" t="s">
        <v>21</v>
      </c>
      <c r="E94">
        <v>21403</v>
      </c>
      <c r="F94" t="s">
        <v>22</v>
      </c>
      <c r="G94" t="s">
        <v>22</v>
      </c>
      <c r="H94" t="s">
        <v>101</v>
      </c>
      <c r="I94" t="s">
        <v>102</v>
      </c>
      <c r="J94" s="1">
        <v>43718</v>
      </c>
      <c r="K94" s="1">
        <v>43727</v>
      </c>
      <c r="L94" t="s">
        <v>103</v>
      </c>
      <c r="N94" t="s">
        <v>104</v>
      </c>
    </row>
    <row r="95" spans="1:14" x14ac:dyDescent="0.25">
      <c r="A95" t="s">
        <v>232</v>
      </c>
      <c r="B95" t="s">
        <v>233</v>
      </c>
      <c r="C95" t="s">
        <v>36</v>
      </c>
      <c r="D95" t="s">
        <v>21</v>
      </c>
      <c r="E95">
        <v>21009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43727</v>
      </c>
      <c r="L95" t="s">
        <v>26</v>
      </c>
      <c r="N95" t="s">
        <v>24</v>
      </c>
    </row>
    <row r="96" spans="1:14" x14ac:dyDescent="0.25">
      <c r="A96" t="s">
        <v>234</v>
      </c>
      <c r="B96" t="s">
        <v>235</v>
      </c>
      <c r="C96" t="s">
        <v>29</v>
      </c>
      <c r="D96" t="s">
        <v>21</v>
      </c>
      <c r="E96">
        <v>21202</v>
      </c>
      <c r="F96" t="s">
        <v>22</v>
      </c>
      <c r="G96" t="s">
        <v>22</v>
      </c>
      <c r="H96" t="s">
        <v>208</v>
      </c>
      <c r="I96" t="s">
        <v>209</v>
      </c>
      <c r="J96" s="1">
        <v>43706</v>
      </c>
      <c r="K96" s="1">
        <v>43727</v>
      </c>
      <c r="L96" t="s">
        <v>103</v>
      </c>
      <c r="N96" t="s">
        <v>104</v>
      </c>
    </row>
    <row r="97" spans="1:14" x14ac:dyDescent="0.25">
      <c r="A97" t="s">
        <v>76</v>
      </c>
      <c r="B97" t="s">
        <v>236</v>
      </c>
      <c r="C97" t="s">
        <v>154</v>
      </c>
      <c r="D97" t="s">
        <v>21</v>
      </c>
      <c r="E97">
        <v>20724</v>
      </c>
      <c r="F97" t="s">
        <v>22</v>
      </c>
      <c r="G97" t="s">
        <v>22</v>
      </c>
      <c r="H97" t="s">
        <v>101</v>
      </c>
      <c r="I97" t="s">
        <v>102</v>
      </c>
      <c r="J97" s="1">
        <v>43706</v>
      </c>
      <c r="K97" s="1">
        <v>43727</v>
      </c>
      <c r="L97" t="s">
        <v>103</v>
      </c>
      <c r="N97" t="s">
        <v>104</v>
      </c>
    </row>
    <row r="98" spans="1:14" x14ac:dyDescent="0.25">
      <c r="A98" t="s">
        <v>237</v>
      </c>
      <c r="B98" t="s">
        <v>238</v>
      </c>
      <c r="C98" t="s">
        <v>29</v>
      </c>
      <c r="D98" t="s">
        <v>21</v>
      </c>
      <c r="E98">
        <v>21218</v>
      </c>
      <c r="F98" t="s">
        <v>22</v>
      </c>
      <c r="G98" t="s">
        <v>22</v>
      </c>
      <c r="H98" t="s">
        <v>208</v>
      </c>
      <c r="I98" t="s">
        <v>209</v>
      </c>
      <c r="J98" s="1">
        <v>43706</v>
      </c>
      <c r="K98" s="1">
        <v>43727</v>
      </c>
      <c r="L98" t="s">
        <v>103</v>
      </c>
      <c r="N98" t="s">
        <v>104</v>
      </c>
    </row>
    <row r="99" spans="1:14" x14ac:dyDescent="0.25">
      <c r="A99" t="s">
        <v>239</v>
      </c>
      <c r="B99" t="s">
        <v>240</v>
      </c>
      <c r="C99" t="s">
        <v>29</v>
      </c>
      <c r="D99" t="s">
        <v>21</v>
      </c>
      <c r="E99">
        <v>21229</v>
      </c>
      <c r="F99" t="s">
        <v>22</v>
      </c>
      <c r="G99" t="s">
        <v>22</v>
      </c>
      <c r="H99" t="s">
        <v>101</v>
      </c>
      <c r="I99" t="s">
        <v>241</v>
      </c>
      <c r="J99" s="1">
        <v>43713</v>
      </c>
      <c r="K99" s="1">
        <v>43727</v>
      </c>
      <c r="L99" t="s">
        <v>103</v>
      </c>
      <c r="N99" t="s">
        <v>104</v>
      </c>
    </row>
    <row r="100" spans="1:14" x14ac:dyDescent="0.25">
      <c r="A100" t="s">
        <v>242</v>
      </c>
      <c r="B100" t="s">
        <v>243</v>
      </c>
      <c r="C100" t="s">
        <v>29</v>
      </c>
      <c r="D100" t="s">
        <v>21</v>
      </c>
      <c r="E100">
        <v>21215</v>
      </c>
      <c r="F100" t="s">
        <v>22</v>
      </c>
      <c r="G100" t="s">
        <v>22</v>
      </c>
      <c r="H100" t="s">
        <v>208</v>
      </c>
      <c r="I100" t="s">
        <v>209</v>
      </c>
      <c r="J100" s="1">
        <v>43699</v>
      </c>
      <c r="K100" s="1">
        <v>43727</v>
      </c>
      <c r="L100" t="s">
        <v>103</v>
      </c>
      <c r="N100" t="s">
        <v>104</v>
      </c>
    </row>
    <row r="101" spans="1:14" x14ac:dyDescent="0.25">
      <c r="A101" t="s">
        <v>244</v>
      </c>
      <c r="B101" t="s">
        <v>245</v>
      </c>
      <c r="C101" t="s">
        <v>226</v>
      </c>
      <c r="D101" t="s">
        <v>21</v>
      </c>
      <c r="E101">
        <v>20754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43727</v>
      </c>
      <c r="L101" t="s">
        <v>26</v>
      </c>
      <c r="N101" t="s">
        <v>24</v>
      </c>
    </row>
    <row r="102" spans="1:14" x14ac:dyDescent="0.25">
      <c r="A102" t="s">
        <v>30</v>
      </c>
      <c r="B102" t="s">
        <v>246</v>
      </c>
      <c r="C102" t="s">
        <v>29</v>
      </c>
      <c r="D102" t="s">
        <v>21</v>
      </c>
      <c r="E102">
        <v>21201</v>
      </c>
      <c r="F102" t="s">
        <v>22</v>
      </c>
      <c r="G102" t="s">
        <v>22</v>
      </c>
      <c r="H102" t="s">
        <v>208</v>
      </c>
      <c r="I102" t="s">
        <v>209</v>
      </c>
      <c r="J102" s="1">
        <v>43706</v>
      </c>
      <c r="K102" s="1">
        <v>43727</v>
      </c>
      <c r="L102" t="s">
        <v>103</v>
      </c>
      <c r="N102" t="s">
        <v>104</v>
      </c>
    </row>
    <row r="103" spans="1:14" x14ac:dyDescent="0.25">
      <c r="A103" t="s">
        <v>247</v>
      </c>
      <c r="B103" t="s">
        <v>248</v>
      </c>
      <c r="C103" t="s">
        <v>249</v>
      </c>
      <c r="D103" t="s">
        <v>21</v>
      </c>
      <c r="E103">
        <v>20744</v>
      </c>
      <c r="F103" t="s">
        <v>22</v>
      </c>
      <c r="G103" t="s">
        <v>22</v>
      </c>
      <c r="H103" t="s">
        <v>101</v>
      </c>
      <c r="I103" t="s">
        <v>241</v>
      </c>
      <c r="J103" t="s">
        <v>210</v>
      </c>
      <c r="K103" s="1">
        <v>43727</v>
      </c>
      <c r="L103" t="s">
        <v>211</v>
      </c>
      <c r="M103" t="str">
        <f>HYPERLINK("https://www.regulations.gov/docket?D=FDA-2019-H-4331")</f>
        <v>https://www.regulations.gov/docket?D=FDA-2019-H-4331</v>
      </c>
      <c r="N103" t="s">
        <v>210</v>
      </c>
    </row>
    <row r="104" spans="1:14" x14ac:dyDescent="0.25">
      <c r="A104" t="s">
        <v>250</v>
      </c>
      <c r="B104" t="s">
        <v>251</v>
      </c>
      <c r="C104" t="s">
        <v>226</v>
      </c>
      <c r="D104" t="s">
        <v>21</v>
      </c>
      <c r="E104">
        <v>20754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43727</v>
      </c>
      <c r="L104" t="s">
        <v>26</v>
      </c>
      <c r="N104" t="s">
        <v>24</v>
      </c>
    </row>
    <row r="105" spans="1:14" x14ac:dyDescent="0.25">
      <c r="A105" t="s">
        <v>252</v>
      </c>
      <c r="B105" t="s">
        <v>253</v>
      </c>
      <c r="C105" t="s">
        <v>254</v>
      </c>
      <c r="D105" t="s">
        <v>21</v>
      </c>
      <c r="E105">
        <v>21286</v>
      </c>
      <c r="F105" t="s">
        <v>22</v>
      </c>
      <c r="G105" t="s">
        <v>22</v>
      </c>
      <c r="H105" t="s">
        <v>110</v>
      </c>
      <c r="I105" t="s">
        <v>111</v>
      </c>
      <c r="J105" s="1">
        <v>43644</v>
      </c>
      <c r="K105" s="1">
        <v>43727</v>
      </c>
      <c r="L105" t="s">
        <v>103</v>
      </c>
      <c r="N105" t="s">
        <v>104</v>
      </c>
    </row>
    <row r="106" spans="1:14" x14ac:dyDescent="0.25">
      <c r="A106" t="s">
        <v>255</v>
      </c>
      <c r="B106" t="s">
        <v>256</v>
      </c>
      <c r="C106" t="s">
        <v>29</v>
      </c>
      <c r="D106" t="s">
        <v>21</v>
      </c>
      <c r="E106">
        <v>21229</v>
      </c>
      <c r="F106" t="s">
        <v>22</v>
      </c>
      <c r="G106" t="s">
        <v>22</v>
      </c>
      <c r="H106" t="s">
        <v>101</v>
      </c>
      <c r="I106" t="s">
        <v>241</v>
      </c>
      <c r="J106" s="1">
        <v>43713</v>
      </c>
      <c r="K106" s="1">
        <v>43727</v>
      </c>
      <c r="L106" t="s">
        <v>103</v>
      </c>
      <c r="N106" t="s">
        <v>104</v>
      </c>
    </row>
    <row r="107" spans="1:14" x14ac:dyDescent="0.25">
      <c r="A107" t="s">
        <v>257</v>
      </c>
      <c r="B107" t="s">
        <v>258</v>
      </c>
      <c r="C107" t="s">
        <v>29</v>
      </c>
      <c r="D107" t="s">
        <v>21</v>
      </c>
      <c r="E107">
        <v>21215</v>
      </c>
      <c r="F107" t="s">
        <v>22</v>
      </c>
      <c r="G107" t="s">
        <v>22</v>
      </c>
      <c r="H107" t="s">
        <v>208</v>
      </c>
      <c r="I107" t="s">
        <v>209</v>
      </c>
      <c r="J107" s="1">
        <v>43699</v>
      </c>
      <c r="K107" s="1">
        <v>43727</v>
      </c>
      <c r="L107" t="s">
        <v>103</v>
      </c>
      <c r="N107" t="s">
        <v>104</v>
      </c>
    </row>
    <row r="108" spans="1:14" x14ac:dyDescent="0.25">
      <c r="A108" t="s">
        <v>146</v>
      </c>
      <c r="B108" t="s">
        <v>259</v>
      </c>
      <c r="C108" t="s">
        <v>29</v>
      </c>
      <c r="D108" t="s">
        <v>21</v>
      </c>
      <c r="E108">
        <v>21202</v>
      </c>
      <c r="F108" t="s">
        <v>22</v>
      </c>
      <c r="G108" t="s">
        <v>22</v>
      </c>
      <c r="H108" t="s">
        <v>208</v>
      </c>
      <c r="I108" t="s">
        <v>209</v>
      </c>
      <c r="J108" s="1">
        <v>43706</v>
      </c>
      <c r="K108" s="1">
        <v>43727</v>
      </c>
      <c r="L108" t="s">
        <v>103</v>
      </c>
      <c r="N108" t="s">
        <v>104</v>
      </c>
    </row>
    <row r="109" spans="1:14" x14ac:dyDescent="0.25">
      <c r="A109" t="s">
        <v>260</v>
      </c>
      <c r="B109" t="s">
        <v>261</v>
      </c>
      <c r="C109" t="s">
        <v>226</v>
      </c>
      <c r="D109" t="s">
        <v>21</v>
      </c>
      <c r="E109">
        <v>20754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43727</v>
      </c>
      <c r="L109" t="s">
        <v>26</v>
      </c>
      <c r="N109" t="s">
        <v>24</v>
      </c>
    </row>
    <row r="110" spans="1:14" x14ac:dyDescent="0.25">
      <c r="A110" t="s">
        <v>262</v>
      </c>
      <c r="B110" t="s">
        <v>263</v>
      </c>
      <c r="C110" t="s">
        <v>29</v>
      </c>
      <c r="D110" t="s">
        <v>21</v>
      </c>
      <c r="E110">
        <v>21201</v>
      </c>
      <c r="F110" t="s">
        <v>22</v>
      </c>
      <c r="G110" t="s">
        <v>22</v>
      </c>
      <c r="H110" t="s">
        <v>101</v>
      </c>
      <c r="I110" t="s">
        <v>102</v>
      </c>
      <c r="J110" s="1">
        <v>43706</v>
      </c>
      <c r="K110" s="1">
        <v>43727</v>
      </c>
      <c r="L110" t="s">
        <v>103</v>
      </c>
      <c r="N110" t="s">
        <v>104</v>
      </c>
    </row>
    <row r="111" spans="1:14" x14ac:dyDescent="0.25">
      <c r="A111" t="s">
        <v>264</v>
      </c>
      <c r="B111" t="s">
        <v>265</v>
      </c>
      <c r="C111" t="s">
        <v>226</v>
      </c>
      <c r="D111" t="s">
        <v>21</v>
      </c>
      <c r="E111">
        <v>20754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43727</v>
      </c>
      <c r="L111" t="s">
        <v>26</v>
      </c>
      <c r="N111" t="s">
        <v>24</v>
      </c>
    </row>
    <row r="112" spans="1:14" x14ac:dyDescent="0.25">
      <c r="A112" t="s">
        <v>266</v>
      </c>
      <c r="B112" t="s">
        <v>267</v>
      </c>
      <c r="C112" t="s">
        <v>268</v>
      </c>
      <c r="D112" t="s">
        <v>21</v>
      </c>
      <c r="E112">
        <v>20689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43727</v>
      </c>
      <c r="L112" t="s">
        <v>26</v>
      </c>
      <c r="N112" t="s">
        <v>24</v>
      </c>
    </row>
    <row r="113" spans="1:14" x14ac:dyDescent="0.25">
      <c r="A113" t="s">
        <v>155</v>
      </c>
      <c r="B113" t="s">
        <v>269</v>
      </c>
      <c r="C113" t="s">
        <v>193</v>
      </c>
      <c r="D113" t="s">
        <v>21</v>
      </c>
      <c r="E113">
        <v>20748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43726</v>
      </c>
      <c r="L113" t="s">
        <v>26</v>
      </c>
      <c r="N113" t="s">
        <v>24</v>
      </c>
    </row>
    <row r="114" spans="1:14" x14ac:dyDescent="0.25">
      <c r="A114" t="s">
        <v>155</v>
      </c>
      <c r="B114" t="s">
        <v>270</v>
      </c>
      <c r="C114" t="s">
        <v>36</v>
      </c>
      <c r="D114" t="s">
        <v>21</v>
      </c>
      <c r="E114">
        <v>21009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43726</v>
      </c>
      <c r="L114" t="s">
        <v>26</v>
      </c>
      <c r="N114" t="s">
        <v>24</v>
      </c>
    </row>
    <row r="115" spans="1:14" x14ac:dyDescent="0.25">
      <c r="A115" t="s">
        <v>155</v>
      </c>
      <c r="B115" t="s">
        <v>271</v>
      </c>
      <c r="C115" t="s">
        <v>36</v>
      </c>
      <c r="D115" t="s">
        <v>21</v>
      </c>
      <c r="E115">
        <v>21009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43726</v>
      </c>
      <c r="L115" t="s">
        <v>26</v>
      </c>
      <c r="N115" t="s">
        <v>24</v>
      </c>
    </row>
    <row r="116" spans="1:14" x14ac:dyDescent="0.25">
      <c r="A116" t="s">
        <v>234</v>
      </c>
      <c r="B116" t="s">
        <v>272</v>
      </c>
      <c r="C116" t="s">
        <v>273</v>
      </c>
      <c r="D116" t="s">
        <v>21</v>
      </c>
      <c r="E116">
        <v>21074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43726</v>
      </c>
      <c r="L116" t="s">
        <v>26</v>
      </c>
      <c r="N116" t="s">
        <v>24</v>
      </c>
    </row>
    <row r="117" spans="1:14" x14ac:dyDescent="0.25">
      <c r="A117" t="s">
        <v>274</v>
      </c>
      <c r="B117" t="s">
        <v>275</v>
      </c>
      <c r="C117" t="s">
        <v>276</v>
      </c>
      <c r="D117" t="s">
        <v>21</v>
      </c>
      <c r="E117">
        <v>21093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43726</v>
      </c>
      <c r="L117" t="s">
        <v>26</v>
      </c>
      <c r="N117" t="s">
        <v>24</v>
      </c>
    </row>
    <row r="118" spans="1:14" x14ac:dyDescent="0.25">
      <c r="A118" t="s">
        <v>277</v>
      </c>
      <c r="B118" t="s">
        <v>278</v>
      </c>
      <c r="C118" t="s">
        <v>51</v>
      </c>
      <c r="D118" t="s">
        <v>21</v>
      </c>
      <c r="E118">
        <v>21136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43726</v>
      </c>
      <c r="L118" t="s">
        <v>26</v>
      </c>
      <c r="N118" t="s">
        <v>24</v>
      </c>
    </row>
    <row r="119" spans="1:14" x14ac:dyDescent="0.25">
      <c r="A119" t="s">
        <v>279</v>
      </c>
      <c r="B119" t="s">
        <v>280</v>
      </c>
      <c r="C119" t="s">
        <v>273</v>
      </c>
      <c r="D119" t="s">
        <v>21</v>
      </c>
      <c r="E119">
        <v>21074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43726</v>
      </c>
      <c r="L119" t="s">
        <v>26</v>
      </c>
      <c r="N119" t="s">
        <v>24</v>
      </c>
    </row>
    <row r="120" spans="1:14" x14ac:dyDescent="0.25">
      <c r="A120" t="s">
        <v>281</v>
      </c>
      <c r="B120" t="s">
        <v>282</v>
      </c>
      <c r="C120" t="s">
        <v>283</v>
      </c>
      <c r="D120" t="s">
        <v>21</v>
      </c>
      <c r="E120">
        <v>21727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43726</v>
      </c>
      <c r="L120" t="s">
        <v>26</v>
      </c>
      <c r="N120" t="s">
        <v>24</v>
      </c>
    </row>
    <row r="121" spans="1:14" x14ac:dyDescent="0.25">
      <c r="A121" t="s">
        <v>212</v>
      </c>
      <c r="B121" t="s">
        <v>284</v>
      </c>
      <c r="C121" t="s">
        <v>51</v>
      </c>
      <c r="D121" t="s">
        <v>21</v>
      </c>
      <c r="E121">
        <v>21136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43726</v>
      </c>
      <c r="L121" t="s">
        <v>26</v>
      </c>
      <c r="N121" t="s">
        <v>24</v>
      </c>
    </row>
    <row r="122" spans="1:14" x14ac:dyDescent="0.25">
      <c r="A122" t="s">
        <v>285</v>
      </c>
      <c r="B122" t="s">
        <v>286</v>
      </c>
      <c r="C122" t="s">
        <v>51</v>
      </c>
      <c r="D122" t="s">
        <v>21</v>
      </c>
      <c r="E122">
        <v>21136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43726</v>
      </c>
      <c r="L122" t="s">
        <v>26</v>
      </c>
      <c r="N122" t="s">
        <v>24</v>
      </c>
    </row>
    <row r="123" spans="1:14" x14ac:dyDescent="0.25">
      <c r="A123" t="s">
        <v>146</v>
      </c>
      <c r="B123" t="s">
        <v>287</v>
      </c>
      <c r="C123" t="s">
        <v>136</v>
      </c>
      <c r="D123" t="s">
        <v>21</v>
      </c>
      <c r="E123">
        <v>21117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43726</v>
      </c>
      <c r="L123" t="s">
        <v>26</v>
      </c>
      <c r="N123" t="s">
        <v>24</v>
      </c>
    </row>
    <row r="124" spans="1:14" x14ac:dyDescent="0.25">
      <c r="A124" t="s">
        <v>288</v>
      </c>
      <c r="B124" t="s">
        <v>289</v>
      </c>
      <c r="C124" t="s">
        <v>51</v>
      </c>
      <c r="D124" t="s">
        <v>21</v>
      </c>
      <c r="E124">
        <v>21136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43726</v>
      </c>
      <c r="L124" t="s">
        <v>26</v>
      </c>
      <c r="N124" t="s">
        <v>24</v>
      </c>
    </row>
    <row r="125" spans="1:14" x14ac:dyDescent="0.25">
      <c r="A125" t="s">
        <v>260</v>
      </c>
      <c r="B125" t="s">
        <v>290</v>
      </c>
      <c r="C125" t="s">
        <v>291</v>
      </c>
      <c r="D125" t="s">
        <v>21</v>
      </c>
      <c r="E125">
        <v>21701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43726</v>
      </c>
      <c r="L125" t="s">
        <v>26</v>
      </c>
      <c r="N125" t="s">
        <v>24</v>
      </c>
    </row>
    <row r="126" spans="1:14" x14ac:dyDescent="0.25">
      <c r="A126" t="s">
        <v>292</v>
      </c>
      <c r="B126" t="s">
        <v>293</v>
      </c>
      <c r="C126" t="s">
        <v>51</v>
      </c>
      <c r="D126" t="s">
        <v>21</v>
      </c>
      <c r="E126">
        <v>21136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43726</v>
      </c>
      <c r="L126" t="s">
        <v>26</v>
      </c>
      <c r="N126" t="s">
        <v>24</v>
      </c>
    </row>
    <row r="127" spans="1:14" x14ac:dyDescent="0.25">
      <c r="A127" t="s">
        <v>294</v>
      </c>
      <c r="B127" t="s">
        <v>295</v>
      </c>
      <c r="C127" t="s">
        <v>51</v>
      </c>
      <c r="D127" t="s">
        <v>21</v>
      </c>
      <c r="E127">
        <v>21136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43726</v>
      </c>
      <c r="L127" t="s">
        <v>26</v>
      </c>
      <c r="N127" t="s">
        <v>24</v>
      </c>
    </row>
    <row r="128" spans="1:14" x14ac:dyDescent="0.25">
      <c r="A128" t="s">
        <v>296</v>
      </c>
      <c r="B128" t="s">
        <v>297</v>
      </c>
      <c r="C128" t="s">
        <v>173</v>
      </c>
      <c r="D128" t="s">
        <v>21</v>
      </c>
      <c r="E128">
        <v>20745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43725</v>
      </c>
      <c r="L128" t="s">
        <v>26</v>
      </c>
      <c r="N128" t="s">
        <v>24</v>
      </c>
    </row>
    <row r="129" spans="1:14" x14ac:dyDescent="0.25">
      <c r="A129" t="s">
        <v>298</v>
      </c>
      <c r="B129" t="s">
        <v>299</v>
      </c>
      <c r="C129" t="s">
        <v>29</v>
      </c>
      <c r="D129" t="s">
        <v>21</v>
      </c>
      <c r="E129">
        <v>21209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43725</v>
      </c>
      <c r="L129" t="s">
        <v>26</v>
      </c>
      <c r="N129" t="s">
        <v>24</v>
      </c>
    </row>
    <row r="130" spans="1:14" x14ac:dyDescent="0.25">
      <c r="A130" t="s">
        <v>300</v>
      </c>
      <c r="B130" t="s">
        <v>301</v>
      </c>
      <c r="C130" t="s">
        <v>190</v>
      </c>
      <c r="D130" t="s">
        <v>21</v>
      </c>
      <c r="E130">
        <v>20850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43725</v>
      </c>
      <c r="L130" t="s">
        <v>26</v>
      </c>
      <c r="N130" t="s">
        <v>24</v>
      </c>
    </row>
    <row r="131" spans="1:14" x14ac:dyDescent="0.25">
      <c r="A131" t="s">
        <v>302</v>
      </c>
      <c r="B131" t="s">
        <v>303</v>
      </c>
      <c r="C131" t="s">
        <v>304</v>
      </c>
      <c r="D131" t="s">
        <v>21</v>
      </c>
      <c r="E131">
        <v>20832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43725</v>
      </c>
      <c r="L131" t="s">
        <v>26</v>
      </c>
      <c r="N131" t="s">
        <v>24</v>
      </c>
    </row>
    <row r="132" spans="1:14" x14ac:dyDescent="0.25">
      <c r="A132" t="s">
        <v>305</v>
      </c>
      <c r="B132" t="s">
        <v>306</v>
      </c>
      <c r="C132" t="s">
        <v>190</v>
      </c>
      <c r="D132" t="s">
        <v>21</v>
      </c>
      <c r="E132">
        <v>20850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43725</v>
      </c>
      <c r="L132" t="s">
        <v>26</v>
      </c>
      <c r="N132" t="s">
        <v>24</v>
      </c>
    </row>
    <row r="133" spans="1:14" x14ac:dyDescent="0.25">
      <c r="A133" t="s">
        <v>250</v>
      </c>
      <c r="B133" t="s">
        <v>307</v>
      </c>
      <c r="C133" t="s">
        <v>190</v>
      </c>
      <c r="D133" t="s">
        <v>21</v>
      </c>
      <c r="E133">
        <v>20854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43725</v>
      </c>
      <c r="L133" t="s">
        <v>26</v>
      </c>
      <c r="N133" t="s">
        <v>24</v>
      </c>
    </row>
    <row r="134" spans="1:14" x14ac:dyDescent="0.25">
      <c r="A134" t="s">
        <v>308</v>
      </c>
      <c r="B134" t="s">
        <v>309</v>
      </c>
      <c r="C134" t="s">
        <v>193</v>
      </c>
      <c r="D134" t="s">
        <v>21</v>
      </c>
      <c r="E134">
        <v>20748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43725</v>
      </c>
      <c r="L134" t="s">
        <v>26</v>
      </c>
      <c r="N134" t="s">
        <v>24</v>
      </c>
    </row>
    <row r="135" spans="1:14" x14ac:dyDescent="0.25">
      <c r="A135" t="s">
        <v>146</v>
      </c>
      <c r="B135" t="s">
        <v>310</v>
      </c>
      <c r="C135" t="s">
        <v>29</v>
      </c>
      <c r="D135" t="s">
        <v>21</v>
      </c>
      <c r="E135">
        <v>21206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43725</v>
      </c>
      <c r="L135" t="s">
        <v>26</v>
      </c>
      <c r="N135" t="s">
        <v>24</v>
      </c>
    </row>
    <row r="136" spans="1:14" x14ac:dyDescent="0.25">
      <c r="A136" t="s">
        <v>146</v>
      </c>
      <c r="B136" t="s">
        <v>311</v>
      </c>
      <c r="C136" t="s">
        <v>29</v>
      </c>
      <c r="D136" t="s">
        <v>21</v>
      </c>
      <c r="E136">
        <v>21209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43725</v>
      </c>
      <c r="L136" t="s">
        <v>26</v>
      </c>
      <c r="N136" t="s">
        <v>24</v>
      </c>
    </row>
    <row r="137" spans="1:14" x14ac:dyDescent="0.25">
      <c r="A137" t="s">
        <v>312</v>
      </c>
      <c r="B137" t="s">
        <v>313</v>
      </c>
      <c r="C137" t="s">
        <v>29</v>
      </c>
      <c r="D137" t="s">
        <v>21</v>
      </c>
      <c r="E137">
        <v>21209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43725</v>
      </c>
      <c r="L137" t="s">
        <v>26</v>
      </c>
      <c r="N137" t="s">
        <v>24</v>
      </c>
    </row>
    <row r="138" spans="1:14" x14ac:dyDescent="0.25">
      <c r="A138" t="s">
        <v>201</v>
      </c>
      <c r="B138" t="s">
        <v>314</v>
      </c>
      <c r="C138" t="s">
        <v>29</v>
      </c>
      <c r="D138" t="s">
        <v>21</v>
      </c>
      <c r="E138">
        <v>21209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43725</v>
      </c>
      <c r="L138" t="s">
        <v>26</v>
      </c>
      <c r="N138" t="s">
        <v>24</v>
      </c>
    </row>
    <row r="139" spans="1:14" x14ac:dyDescent="0.25">
      <c r="A139" t="s">
        <v>315</v>
      </c>
      <c r="B139" t="s">
        <v>316</v>
      </c>
      <c r="C139" t="s">
        <v>317</v>
      </c>
      <c r="D139" t="s">
        <v>21</v>
      </c>
      <c r="E139">
        <v>20735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43724</v>
      </c>
      <c r="L139" t="s">
        <v>26</v>
      </c>
      <c r="N139" t="s">
        <v>24</v>
      </c>
    </row>
    <row r="140" spans="1:14" x14ac:dyDescent="0.25">
      <c r="A140" t="s">
        <v>318</v>
      </c>
      <c r="B140" t="s">
        <v>319</v>
      </c>
      <c r="C140" t="s">
        <v>320</v>
      </c>
      <c r="D140" t="s">
        <v>21</v>
      </c>
      <c r="E140">
        <v>20607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43724</v>
      </c>
      <c r="L140" t="s">
        <v>26</v>
      </c>
      <c r="N140" t="s">
        <v>24</v>
      </c>
    </row>
    <row r="141" spans="1:14" x14ac:dyDescent="0.25">
      <c r="A141" t="s">
        <v>155</v>
      </c>
      <c r="B141" t="s">
        <v>321</v>
      </c>
      <c r="C141" t="s">
        <v>317</v>
      </c>
      <c r="D141" t="s">
        <v>21</v>
      </c>
      <c r="E141">
        <v>20735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43724</v>
      </c>
      <c r="L141" t="s">
        <v>26</v>
      </c>
      <c r="N141" t="s">
        <v>24</v>
      </c>
    </row>
    <row r="142" spans="1:14" x14ac:dyDescent="0.25">
      <c r="A142" t="s">
        <v>322</v>
      </c>
      <c r="B142" t="s">
        <v>323</v>
      </c>
      <c r="C142" t="s">
        <v>190</v>
      </c>
      <c r="D142" t="s">
        <v>21</v>
      </c>
      <c r="E142">
        <v>20850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43724</v>
      </c>
      <c r="L142" t="s">
        <v>26</v>
      </c>
      <c r="N142" t="s">
        <v>24</v>
      </c>
    </row>
    <row r="143" spans="1:14" x14ac:dyDescent="0.25">
      <c r="A143" t="s">
        <v>324</v>
      </c>
      <c r="B143" t="s">
        <v>325</v>
      </c>
      <c r="C143" t="s">
        <v>326</v>
      </c>
      <c r="D143" t="s">
        <v>21</v>
      </c>
      <c r="E143">
        <v>21093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43724</v>
      </c>
      <c r="L143" t="s">
        <v>26</v>
      </c>
      <c r="N143" t="s">
        <v>24</v>
      </c>
    </row>
    <row r="144" spans="1:14" x14ac:dyDescent="0.25">
      <c r="A144" t="s">
        <v>327</v>
      </c>
      <c r="B144" t="s">
        <v>328</v>
      </c>
      <c r="C144" t="s">
        <v>317</v>
      </c>
      <c r="D144" t="s">
        <v>21</v>
      </c>
      <c r="E144">
        <v>20735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43724</v>
      </c>
      <c r="L144" t="s">
        <v>26</v>
      </c>
      <c r="N144" t="s">
        <v>24</v>
      </c>
    </row>
    <row r="145" spans="1:14" x14ac:dyDescent="0.25">
      <c r="A145" t="s">
        <v>329</v>
      </c>
      <c r="B145" t="s">
        <v>330</v>
      </c>
      <c r="C145" t="s">
        <v>326</v>
      </c>
      <c r="D145" t="s">
        <v>21</v>
      </c>
      <c r="E145">
        <v>21093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43724</v>
      </c>
      <c r="L145" t="s">
        <v>26</v>
      </c>
      <c r="N145" t="s">
        <v>24</v>
      </c>
    </row>
    <row r="146" spans="1:14" x14ac:dyDescent="0.25">
      <c r="A146" t="s">
        <v>155</v>
      </c>
      <c r="B146" t="s">
        <v>331</v>
      </c>
      <c r="C146" t="s">
        <v>154</v>
      </c>
      <c r="D146" t="s">
        <v>21</v>
      </c>
      <c r="E146">
        <v>20723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43722</v>
      </c>
      <c r="L146" t="s">
        <v>26</v>
      </c>
      <c r="N146" t="s">
        <v>24</v>
      </c>
    </row>
    <row r="147" spans="1:14" x14ac:dyDescent="0.25">
      <c r="A147" t="s">
        <v>332</v>
      </c>
      <c r="B147" t="s">
        <v>333</v>
      </c>
      <c r="C147" t="s">
        <v>154</v>
      </c>
      <c r="D147" t="s">
        <v>21</v>
      </c>
      <c r="E147">
        <v>20723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43722</v>
      </c>
      <c r="L147" t="s">
        <v>26</v>
      </c>
      <c r="N147" t="s">
        <v>24</v>
      </c>
    </row>
    <row r="148" spans="1:14" x14ac:dyDescent="0.25">
      <c r="A148" t="s">
        <v>334</v>
      </c>
      <c r="B148" t="s">
        <v>335</v>
      </c>
      <c r="C148" t="s">
        <v>154</v>
      </c>
      <c r="D148" t="s">
        <v>21</v>
      </c>
      <c r="E148">
        <v>20723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43722</v>
      </c>
      <c r="L148" t="s">
        <v>26</v>
      </c>
      <c r="N148" t="s">
        <v>24</v>
      </c>
    </row>
    <row r="149" spans="1:14" x14ac:dyDescent="0.25">
      <c r="A149" t="s">
        <v>336</v>
      </c>
      <c r="B149" t="s">
        <v>337</v>
      </c>
      <c r="C149" t="s">
        <v>338</v>
      </c>
      <c r="D149" t="s">
        <v>21</v>
      </c>
      <c r="E149">
        <v>20680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43722</v>
      </c>
      <c r="L149" t="s">
        <v>26</v>
      </c>
      <c r="N149" t="s">
        <v>24</v>
      </c>
    </row>
    <row r="150" spans="1:14" x14ac:dyDescent="0.25">
      <c r="A150" t="s">
        <v>339</v>
      </c>
      <c r="B150" t="s">
        <v>340</v>
      </c>
      <c r="C150" t="s">
        <v>154</v>
      </c>
      <c r="D150" t="s">
        <v>21</v>
      </c>
      <c r="E150">
        <v>20723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43722</v>
      </c>
      <c r="L150" t="s">
        <v>26</v>
      </c>
      <c r="N150" t="s">
        <v>24</v>
      </c>
    </row>
    <row r="151" spans="1:14" x14ac:dyDescent="0.25">
      <c r="A151" t="s">
        <v>341</v>
      </c>
      <c r="B151" t="s">
        <v>342</v>
      </c>
      <c r="C151" t="s">
        <v>54</v>
      </c>
      <c r="D151" t="s">
        <v>21</v>
      </c>
      <c r="E151">
        <v>21061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43721</v>
      </c>
      <c r="L151" t="s">
        <v>26</v>
      </c>
      <c r="N151" t="s">
        <v>24</v>
      </c>
    </row>
    <row r="152" spans="1:14" x14ac:dyDescent="0.25">
      <c r="A152" t="s">
        <v>343</v>
      </c>
      <c r="B152" t="s">
        <v>344</v>
      </c>
      <c r="C152" t="s">
        <v>54</v>
      </c>
      <c r="D152" t="s">
        <v>21</v>
      </c>
      <c r="E152">
        <v>21061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43721</v>
      </c>
      <c r="L152" t="s">
        <v>26</v>
      </c>
      <c r="N152" t="s">
        <v>24</v>
      </c>
    </row>
    <row r="153" spans="1:14" x14ac:dyDescent="0.25">
      <c r="A153" t="s">
        <v>345</v>
      </c>
      <c r="B153" t="s">
        <v>346</v>
      </c>
      <c r="C153" t="s">
        <v>347</v>
      </c>
      <c r="D153" t="s">
        <v>21</v>
      </c>
      <c r="E153">
        <v>20657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43721</v>
      </c>
      <c r="L153" t="s">
        <v>26</v>
      </c>
      <c r="N153" t="s">
        <v>24</v>
      </c>
    </row>
    <row r="154" spans="1:14" x14ac:dyDescent="0.25">
      <c r="A154" t="s">
        <v>348</v>
      </c>
      <c r="B154" t="s">
        <v>349</v>
      </c>
      <c r="C154" t="s">
        <v>54</v>
      </c>
      <c r="D154" t="s">
        <v>21</v>
      </c>
      <c r="E154">
        <v>21060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43721</v>
      </c>
      <c r="L154" t="s">
        <v>26</v>
      </c>
      <c r="N154" t="s">
        <v>24</v>
      </c>
    </row>
    <row r="155" spans="1:14" x14ac:dyDescent="0.25">
      <c r="A155" t="s">
        <v>350</v>
      </c>
      <c r="B155" t="s">
        <v>351</v>
      </c>
      <c r="C155" t="s">
        <v>29</v>
      </c>
      <c r="D155" t="s">
        <v>21</v>
      </c>
      <c r="E155">
        <v>21211</v>
      </c>
      <c r="F155" t="s">
        <v>22</v>
      </c>
      <c r="G155" t="s">
        <v>22</v>
      </c>
      <c r="H155" t="s">
        <v>208</v>
      </c>
      <c r="I155" t="s">
        <v>209</v>
      </c>
      <c r="J155" t="s">
        <v>210</v>
      </c>
      <c r="K155" s="1">
        <v>43721</v>
      </c>
      <c r="L155" t="s">
        <v>211</v>
      </c>
      <c r="M155" t="str">
        <f>HYPERLINK("https://www.regulations.gov/docket?D=FDA-2019-H-4251")</f>
        <v>https://www.regulations.gov/docket?D=FDA-2019-H-4251</v>
      </c>
      <c r="N155" t="s">
        <v>210</v>
      </c>
    </row>
    <row r="156" spans="1:14" x14ac:dyDescent="0.25">
      <c r="A156" t="s">
        <v>288</v>
      </c>
      <c r="B156" t="s">
        <v>352</v>
      </c>
      <c r="C156" t="s">
        <v>347</v>
      </c>
      <c r="D156" t="s">
        <v>21</v>
      </c>
      <c r="E156">
        <v>20657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43721</v>
      </c>
      <c r="L156" t="s">
        <v>26</v>
      </c>
      <c r="N156" t="s">
        <v>24</v>
      </c>
    </row>
    <row r="157" spans="1:14" x14ac:dyDescent="0.25">
      <c r="A157" t="s">
        <v>288</v>
      </c>
      <c r="B157" t="s">
        <v>353</v>
      </c>
      <c r="C157" t="s">
        <v>354</v>
      </c>
      <c r="D157" t="s">
        <v>21</v>
      </c>
      <c r="E157">
        <v>20688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43721</v>
      </c>
      <c r="L157" t="s">
        <v>26</v>
      </c>
      <c r="N157" t="s">
        <v>24</v>
      </c>
    </row>
    <row r="158" spans="1:14" x14ac:dyDescent="0.25">
      <c r="A158" t="s">
        <v>93</v>
      </c>
      <c r="B158" t="s">
        <v>355</v>
      </c>
      <c r="C158" t="s">
        <v>356</v>
      </c>
      <c r="D158" t="s">
        <v>21</v>
      </c>
      <c r="E158">
        <v>21114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43721</v>
      </c>
      <c r="L158" t="s">
        <v>26</v>
      </c>
      <c r="N158" t="s">
        <v>24</v>
      </c>
    </row>
    <row r="159" spans="1:14" x14ac:dyDescent="0.25">
      <c r="A159" t="s">
        <v>357</v>
      </c>
      <c r="B159" t="s">
        <v>358</v>
      </c>
      <c r="C159" t="s">
        <v>29</v>
      </c>
      <c r="D159" t="s">
        <v>21</v>
      </c>
      <c r="E159">
        <v>21231</v>
      </c>
      <c r="F159" t="s">
        <v>22</v>
      </c>
      <c r="G159" t="s">
        <v>22</v>
      </c>
      <c r="H159" t="s">
        <v>110</v>
      </c>
      <c r="I159" t="s">
        <v>111</v>
      </c>
      <c r="J159" s="1">
        <v>43699</v>
      </c>
      <c r="K159" s="1">
        <v>43720</v>
      </c>
      <c r="L159" t="s">
        <v>103</v>
      </c>
      <c r="N159" t="s">
        <v>104</v>
      </c>
    </row>
    <row r="160" spans="1:14" x14ac:dyDescent="0.25">
      <c r="A160" t="s">
        <v>359</v>
      </c>
      <c r="B160" t="s">
        <v>360</v>
      </c>
      <c r="C160" t="s">
        <v>138</v>
      </c>
      <c r="D160" t="s">
        <v>21</v>
      </c>
      <c r="E160">
        <v>21220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43720</v>
      </c>
      <c r="L160" t="s">
        <v>26</v>
      </c>
      <c r="N160" t="s">
        <v>24</v>
      </c>
    </row>
    <row r="161" spans="1:14" x14ac:dyDescent="0.25">
      <c r="A161" t="s">
        <v>361</v>
      </c>
      <c r="B161" t="s">
        <v>362</v>
      </c>
      <c r="C161" t="s">
        <v>29</v>
      </c>
      <c r="D161" t="s">
        <v>21</v>
      </c>
      <c r="E161">
        <v>21215</v>
      </c>
      <c r="F161" t="s">
        <v>22</v>
      </c>
      <c r="G161" t="s">
        <v>22</v>
      </c>
      <c r="H161" t="s">
        <v>208</v>
      </c>
      <c r="I161" t="s">
        <v>209</v>
      </c>
      <c r="J161" s="1">
        <v>43699</v>
      </c>
      <c r="K161" s="1">
        <v>43720</v>
      </c>
      <c r="L161" t="s">
        <v>103</v>
      </c>
      <c r="N161" t="s">
        <v>104</v>
      </c>
    </row>
    <row r="162" spans="1:14" x14ac:dyDescent="0.25">
      <c r="A162" t="s">
        <v>363</v>
      </c>
      <c r="B162" t="s">
        <v>364</v>
      </c>
      <c r="C162" t="s">
        <v>138</v>
      </c>
      <c r="D162" t="s">
        <v>21</v>
      </c>
      <c r="E162">
        <v>21220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43720</v>
      </c>
      <c r="L162" t="s">
        <v>26</v>
      </c>
      <c r="N162" t="s">
        <v>24</v>
      </c>
    </row>
    <row r="163" spans="1:14" x14ac:dyDescent="0.25">
      <c r="A163" t="s">
        <v>76</v>
      </c>
      <c r="B163" t="s">
        <v>365</v>
      </c>
      <c r="C163" t="s">
        <v>366</v>
      </c>
      <c r="D163" t="s">
        <v>21</v>
      </c>
      <c r="E163">
        <v>20711</v>
      </c>
      <c r="F163" t="s">
        <v>22</v>
      </c>
      <c r="G163" t="s">
        <v>22</v>
      </c>
      <c r="H163" t="s">
        <v>101</v>
      </c>
      <c r="I163" t="s">
        <v>102</v>
      </c>
      <c r="J163" s="1">
        <v>43705</v>
      </c>
      <c r="K163" s="1">
        <v>43720</v>
      </c>
      <c r="L163" t="s">
        <v>103</v>
      </c>
      <c r="N163" t="s">
        <v>104</v>
      </c>
    </row>
    <row r="164" spans="1:14" x14ac:dyDescent="0.25">
      <c r="A164" t="s">
        <v>367</v>
      </c>
      <c r="B164" t="s">
        <v>368</v>
      </c>
      <c r="C164" t="s">
        <v>369</v>
      </c>
      <c r="D164" t="s">
        <v>21</v>
      </c>
      <c r="E164">
        <v>21040</v>
      </c>
      <c r="F164" t="s">
        <v>22</v>
      </c>
      <c r="G164" t="s">
        <v>22</v>
      </c>
      <c r="H164" t="s">
        <v>208</v>
      </c>
      <c r="I164" t="s">
        <v>209</v>
      </c>
      <c r="J164" s="1">
        <v>43700</v>
      </c>
      <c r="K164" s="1">
        <v>43720</v>
      </c>
      <c r="L164" t="s">
        <v>103</v>
      </c>
      <c r="N164" t="s">
        <v>104</v>
      </c>
    </row>
    <row r="165" spans="1:14" x14ac:dyDescent="0.25">
      <c r="A165" t="s">
        <v>370</v>
      </c>
      <c r="B165" t="s">
        <v>371</v>
      </c>
      <c r="C165" t="s">
        <v>29</v>
      </c>
      <c r="D165" t="s">
        <v>21</v>
      </c>
      <c r="E165">
        <v>21220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43720</v>
      </c>
      <c r="L165" t="s">
        <v>26</v>
      </c>
      <c r="N165" t="s">
        <v>24</v>
      </c>
    </row>
    <row r="166" spans="1:14" x14ac:dyDescent="0.25">
      <c r="A166" t="s">
        <v>372</v>
      </c>
      <c r="B166" t="s">
        <v>373</v>
      </c>
      <c r="C166" t="s">
        <v>29</v>
      </c>
      <c r="D166" t="s">
        <v>21</v>
      </c>
      <c r="E166">
        <v>21231</v>
      </c>
      <c r="F166" t="s">
        <v>22</v>
      </c>
      <c r="G166" t="s">
        <v>22</v>
      </c>
      <c r="H166" t="s">
        <v>208</v>
      </c>
      <c r="I166" t="s">
        <v>209</v>
      </c>
      <c r="J166" s="1">
        <v>43705</v>
      </c>
      <c r="K166" s="1">
        <v>43720</v>
      </c>
      <c r="L166" t="s">
        <v>103</v>
      </c>
      <c r="N166" t="s">
        <v>104</v>
      </c>
    </row>
    <row r="167" spans="1:14" x14ac:dyDescent="0.25">
      <c r="A167" t="s">
        <v>374</v>
      </c>
      <c r="B167" t="s">
        <v>375</v>
      </c>
      <c r="C167" t="s">
        <v>366</v>
      </c>
      <c r="D167" t="s">
        <v>21</v>
      </c>
      <c r="E167">
        <v>20711</v>
      </c>
      <c r="F167" t="s">
        <v>22</v>
      </c>
      <c r="G167" t="s">
        <v>22</v>
      </c>
      <c r="H167" t="s">
        <v>101</v>
      </c>
      <c r="I167" t="s">
        <v>102</v>
      </c>
      <c r="J167" s="1">
        <v>43705</v>
      </c>
      <c r="K167" s="1">
        <v>43720</v>
      </c>
      <c r="L167" t="s">
        <v>103</v>
      </c>
      <c r="N167" t="s">
        <v>104</v>
      </c>
    </row>
    <row r="168" spans="1:14" x14ac:dyDescent="0.25">
      <c r="A168" t="s">
        <v>376</v>
      </c>
      <c r="B168" t="s">
        <v>377</v>
      </c>
      <c r="C168" t="s">
        <v>378</v>
      </c>
      <c r="D168" t="s">
        <v>21</v>
      </c>
      <c r="E168">
        <v>21536</v>
      </c>
      <c r="F168" t="s">
        <v>22</v>
      </c>
      <c r="G168" t="s">
        <v>22</v>
      </c>
      <c r="H168" t="s">
        <v>101</v>
      </c>
      <c r="I168" t="s">
        <v>129</v>
      </c>
      <c r="J168" s="1">
        <v>43698</v>
      </c>
      <c r="K168" s="1">
        <v>43720</v>
      </c>
      <c r="L168" t="s">
        <v>103</v>
      </c>
      <c r="N168" t="s">
        <v>104</v>
      </c>
    </row>
    <row r="169" spans="1:14" x14ac:dyDescent="0.25">
      <c r="A169" t="s">
        <v>379</v>
      </c>
      <c r="B169" t="s">
        <v>380</v>
      </c>
      <c r="C169" t="s">
        <v>254</v>
      </c>
      <c r="D169" t="s">
        <v>21</v>
      </c>
      <c r="E169">
        <v>21204</v>
      </c>
      <c r="F169" t="s">
        <v>22</v>
      </c>
      <c r="G169" t="s">
        <v>22</v>
      </c>
      <c r="H169" t="s">
        <v>110</v>
      </c>
      <c r="I169" t="s">
        <v>111</v>
      </c>
      <c r="J169" s="1">
        <v>43697</v>
      </c>
      <c r="K169" s="1">
        <v>43720</v>
      </c>
      <c r="L169" t="s">
        <v>103</v>
      </c>
      <c r="N169" t="s">
        <v>104</v>
      </c>
    </row>
    <row r="170" spans="1:14" x14ac:dyDescent="0.25">
      <c r="A170" t="s">
        <v>381</v>
      </c>
      <c r="B170" t="s">
        <v>382</v>
      </c>
      <c r="C170" t="s">
        <v>39</v>
      </c>
      <c r="D170" t="s">
        <v>21</v>
      </c>
      <c r="E170">
        <v>21044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43720</v>
      </c>
      <c r="L170" t="s">
        <v>26</v>
      </c>
      <c r="N170" t="s">
        <v>24</v>
      </c>
    </row>
    <row r="171" spans="1:14" x14ac:dyDescent="0.25">
      <c r="A171" t="s">
        <v>383</v>
      </c>
      <c r="B171" t="s">
        <v>384</v>
      </c>
      <c r="C171" t="s">
        <v>354</v>
      </c>
      <c r="D171" t="s">
        <v>21</v>
      </c>
      <c r="E171">
        <v>20688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43720</v>
      </c>
      <c r="L171" t="s">
        <v>26</v>
      </c>
      <c r="N171" t="s">
        <v>24</v>
      </c>
    </row>
    <row r="172" spans="1:14" x14ac:dyDescent="0.25">
      <c r="A172" t="s">
        <v>385</v>
      </c>
      <c r="B172" t="s">
        <v>386</v>
      </c>
      <c r="C172" t="s">
        <v>29</v>
      </c>
      <c r="D172" t="s">
        <v>21</v>
      </c>
      <c r="E172">
        <v>21222</v>
      </c>
      <c r="F172" t="s">
        <v>22</v>
      </c>
      <c r="G172" t="s">
        <v>22</v>
      </c>
      <c r="H172" t="s">
        <v>101</v>
      </c>
      <c r="I172" t="s">
        <v>102</v>
      </c>
      <c r="J172" s="1">
        <v>43704</v>
      </c>
      <c r="K172" s="1">
        <v>43720</v>
      </c>
      <c r="L172" t="s">
        <v>103</v>
      </c>
      <c r="N172" t="s">
        <v>104</v>
      </c>
    </row>
    <row r="173" spans="1:14" x14ac:dyDescent="0.25">
      <c r="A173" t="s">
        <v>387</v>
      </c>
      <c r="B173" t="s">
        <v>388</v>
      </c>
      <c r="C173" t="s">
        <v>254</v>
      </c>
      <c r="D173" t="s">
        <v>21</v>
      </c>
      <c r="E173">
        <v>21204</v>
      </c>
      <c r="F173" t="s">
        <v>22</v>
      </c>
      <c r="G173" t="s">
        <v>22</v>
      </c>
      <c r="H173" t="s">
        <v>208</v>
      </c>
      <c r="I173" t="s">
        <v>129</v>
      </c>
      <c r="J173" s="1">
        <v>43697</v>
      </c>
      <c r="K173" s="1">
        <v>43720</v>
      </c>
      <c r="L173" t="s">
        <v>103</v>
      </c>
      <c r="N173" t="s">
        <v>104</v>
      </c>
    </row>
    <row r="174" spans="1:14" x14ac:dyDescent="0.25">
      <c r="A174" t="s">
        <v>196</v>
      </c>
      <c r="B174" t="s">
        <v>389</v>
      </c>
      <c r="C174" t="s">
        <v>390</v>
      </c>
      <c r="D174" t="s">
        <v>21</v>
      </c>
      <c r="E174">
        <v>21613</v>
      </c>
      <c r="F174" t="s">
        <v>22</v>
      </c>
      <c r="G174" t="s">
        <v>22</v>
      </c>
      <c r="H174" t="s">
        <v>101</v>
      </c>
      <c r="I174" t="s">
        <v>241</v>
      </c>
      <c r="J174" s="1">
        <v>43684</v>
      </c>
      <c r="K174" s="1">
        <v>43720</v>
      </c>
      <c r="L174" t="s">
        <v>103</v>
      </c>
      <c r="N174" t="s">
        <v>104</v>
      </c>
    </row>
    <row r="175" spans="1:14" x14ac:dyDescent="0.25">
      <c r="A175" t="s">
        <v>196</v>
      </c>
      <c r="B175" t="s">
        <v>391</v>
      </c>
      <c r="C175" t="s">
        <v>392</v>
      </c>
      <c r="D175" t="s">
        <v>21</v>
      </c>
      <c r="E175">
        <v>21903</v>
      </c>
      <c r="F175" t="s">
        <v>22</v>
      </c>
      <c r="G175" t="s">
        <v>22</v>
      </c>
      <c r="H175" t="s">
        <v>110</v>
      </c>
      <c r="I175" t="s">
        <v>111</v>
      </c>
      <c r="J175" s="1">
        <v>43700</v>
      </c>
      <c r="K175" s="1">
        <v>43720</v>
      </c>
      <c r="L175" t="s">
        <v>103</v>
      </c>
      <c r="N175" t="s">
        <v>104</v>
      </c>
    </row>
    <row r="176" spans="1:14" x14ac:dyDescent="0.25">
      <c r="A176" t="s">
        <v>196</v>
      </c>
      <c r="B176" t="s">
        <v>393</v>
      </c>
      <c r="C176" t="s">
        <v>378</v>
      </c>
      <c r="D176" t="s">
        <v>21</v>
      </c>
      <c r="E176">
        <v>21536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43720</v>
      </c>
      <c r="L176" t="s">
        <v>26</v>
      </c>
      <c r="N176" t="s">
        <v>24</v>
      </c>
    </row>
    <row r="177" spans="1:14" x14ac:dyDescent="0.25">
      <c r="A177" t="s">
        <v>196</v>
      </c>
      <c r="B177" t="s">
        <v>394</v>
      </c>
      <c r="C177" t="s">
        <v>190</v>
      </c>
      <c r="D177" t="s">
        <v>21</v>
      </c>
      <c r="E177">
        <v>20852</v>
      </c>
      <c r="F177" t="s">
        <v>22</v>
      </c>
      <c r="G177" t="s">
        <v>22</v>
      </c>
      <c r="H177" t="s">
        <v>110</v>
      </c>
      <c r="I177" t="s">
        <v>111</v>
      </c>
      <c r="J177" s="1">
        <v>43697</v>
      </c>
      <c r="K177" s="1">
        <v>43720</v>
      </c>
      <c r="L177" t="s">
        <v>103</v>
      </c>
      <c r="N177" t="s">
        <v>104</v>
      </c>
    </row>
    <row r="178" spans="1:14" x14ac:dyDescent="0.25">
      <c r="A178" t="s">
        <v>395</v>
      </c>
      <c r="B178" t="s">
        <v>396</v>
      </c>
      <c r="C178" t="s">
        <v>29</v>
      </c>
      <c r="D178" t="s">
        <v>21</v>
      </c>
      <c r="E178">
        <v>21230</v>
      </c>
      <c r="F178" t="s">
        <v>22</v>
      </c>
      <c r="G178" t="s">
        <v>22</v>
      </c>
      <c r="H178" t="s">
        <v>101</v>
      </c>
      <c r="I178" t="s">
        <v>241</v>
      </c>
      <c r="J178" s="1">
        <v>43705</v>
      </c>
      <c r="K178" s="1">
        <v>43720</v>
      </c>
      <c r="L178" t="s">
        <v>103</v>
      </c>
      <c r="N178" t="s">
        <v>104</v>
      </c>
    </row>
    <row r="179" spans="1:14" x14ac:dyDescent="0.25">
      <c r="A179" t="s">
        <v>397</v>
      </c>
      <c r="B179" t="s">
        <v>398</v>
      </c>
      <c r="C179" t="s">
        <v>399</v>
      </c>
      <c r="D179" t="s">
        <v>21</v>
      </c>
      <c r="E179">
        <v>20676</v>
      </c>
      <c r="F179" t="s">
        <v>22</v>
      </c>
      <c r="G179" t="s">
        <v>22</v>
      </c>
      <c r="H179" t="s">
        <v>101</v>
      </c>
      <c r="I179" t="s">
        <v>241</v>
      </c>
      <c r="J179" s="1">
        <v>43705</v>
      </c>
      <c r="K179" s="1">
        <v>43720</v>
      </c>
      <c r="L179" t="s">
        <v>103</v>
      </c>
      <c r="N179" t="s">
        <v>104</v>
      </c>
    </row>
    <row r="180" spans="1:14" x14ac:dyDescent="0.25">
      <c r="A180" t="s">
        <v>250</v>
      </c>
      <c r="B180" t="s">
        <v>400</v>
      </c>
      <c r="C180" t="s">
        <v>39</v>
      </c>
      <c r="D180" t="s">
        <v>21</v>
      </c>
      <c r="E180">
        <v>21045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43720</v>
      </c>
      <c r="L180" t="s">
        <v>26</v>
      </c>
      <c r="N180" t="s">
        <v>24</v>
      </c>
    </row>
    <row r="181" spans="1:14" x14ac:dyDescent="0.25">
      <c r="A181" t="s">
        <v>401</v>
      </c>
      <c r="B181" t="s">
        <v>402</v>
      </c>
      <c r="C181" t="s">
        <v>291</v>
      </c>
      <c r="D181" t="s">
        <v>21</v>
      </c>
      <c r="E181">
        <v>21702</v>
      </c>
      <c r="F181" t="s">
        <v>22</v>
      </c>
      <c r="G181" t="s">
        <v>22</v>
      </c>
      <c r="H181" t="s">
        <v>110</v>
      </c>
      <c r="I181" t="s">
        <v>111</v>
      </c>
      <c r="J181" s="1">
        <v>43691</v>
      </c>
      <c r="K181" s="1">
        <v>43720</v>
      </c>
      <c r="L181" t="s">
        <v>103</v>
      </c>
      <c r="N181" t="s">
        <v>104</v>
      </c>
    </row>
    <row r="182" spans="1:14" x14ac:dyDescent="0.25">
      <c r="A182" t="s">
        <v>403</v>
      </c>
      <c r="B182" t="s">
        <v>404</v>
      </c>
      <c r="C182" t="s">
        <v>138</v>
      </c>
      <c r="D182" t="s">
        <v>21</v>
      </c>
      <c r="E182">
        <v>21220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43720</v>
      </c>
      <c r="L182" t="s">
        <v>26</v>
      </c>
      <c r="N182" t="s">
        <v>24</v>
      </c>
    </row>
    <row r="183" spans="1:14" x14ac:dyDescent="0.25">
      <c r="A183" t="s">
        <v>405</v>
      </c>
      <c r="B183" t="s">
        <v>406</v>
      </c>
      <c r="C183" t="s">
        <v>29</v>
      </c>
      <c r="D183" t="s">
        <v>21</v>
      </c>
      <c r="E183">
        <v>21230</v>
      </c>
      <c r="F183" t="s">
        <v>22</v>
      </c>
      <c r="G183" t="s">
        <v>22</v>
      </c>
      <c r="H183" t="s">
        <v>110</v>
      </c>
      <c r="I183" t="s">
        <v>111</v>
      </c>
      <c r="J183" s="1">
        <v>43705</v>
      </c>
      <c r="K183" s="1">
        <v>43720</v>
      </c>
      <c r="L183" t="s">
        <v>103</v>
      </c>
      <c r="N183" t="s">
        <v>104</v>
      </c>
    </row>
    <row r="184" spans="1:14" x14ac:dyDescent="0.25">
      <c r="A184" t="s">
        <v>407</v>
      </c>
      <c r="B184" t="s">
        <v>408</v>
      </c>
      <c r="C184" t="s">
        <v>20</v>
      </c>
      <c r="D184" t="s">
        <v>21</v>
      </c>
      <c r="E184">
        <v>21236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43720</v>
      </c>
      <c r="L184" t="s">
        <v>26</v>
      </c>
      <c r="N184" t="s">
        <v>24</v>
      </c>
    </row>
    <row r="185" spans="1:14" x14ac:dyDescent="0.25">
      <c r="A185" t="s">
        <v>409</v>
      </c>
      <c r="B185" t="s">
        <v>410</v>
      </c>
      <c r="C185" t="s">
        <v>29</v>
      </c>
      <c r="D185" t="s">
        <v>21</v>
      </c>
      <c r="E185">
        <v>21239</v>
      </c>
      <c r="F185" t="s">
        <v>22</v>
      </c>
      <c r="G185" t="s">
        <v>22</v>
      </c>
      <c r="H185" t="s">
        <v>208</v>
      </c>
      <c r="I185" t="s">
        <v>411</v>
      </c>
      <c r="J185" s="1">
        <v>43703</v>
      </c>
      <c r="K185" s="1">
        <v>43720</v>
      </c>
      <c r="L185" t="s">
        <v>103</v>
      </c>
      <c r="N185" t="s">
        <v>104</v>
      </c>
    </row>
    <row r="186" spans="1:14" x14ac:dyDescent="0.25">
      <c r="A186" t="s">
        <v>412</v>
      </c>
      <c r="B186" t="s">
        <v>413</v>
      </c>
      <c r="C186" t="s">
        <v>414</v>
      </c>
      <c r="D186" t="s">
        <v>21</v>
      </c>
      <c r="E186">
        <v>21222</v>
      </c>
      <c r="F186" t="s">
        <v>22</v>
      </c>
      <c r="G186" t="s">
        <v>22</v>
      </c>
      <c r="H186" t="s">
        <v>101</v>
      </c>
      <c r="I186" t="s">
        <v>241</v>
      </c>
      <c r="J186" s="1">
        <v>43697</v>
      </c>
      <c r="K186" s="1">
        <v>43720</v>
      </c>
      <c r="L186" t="s">
        <v>103</v>
      </c>
      <c r="N186" t="s">
        <v>104</v>
      </c>
    </row>
    <row r="187" spans="1:14" x14ac:dyDescent="0.25">
      <c r="A187" t="s">
        <v>415</v>
      </c>
      <c r="B187" t="s">
        <v>416</v>
      </c>
      <c r="C187" t="s">
        <v>29</v>
      </c>
      <c r="D187" t="s">
        <v>21</v>
      </c>
      <c r="E187">
        <v>21215</v>
      </c>
      <c r="F187" t="s">
        <v>22</v>
      </c>
      <c r="G187" t="s">
        <v>22</v>
      </c>
      <c r="H187" t="s">
        <v>208</v>
      </c>
      <c r="I187" t="s">
        <v>209</v>
      </c>
      <c r="J187" s="1">
        <v>43699</v>
      </c>
      <c r="K187" s="1">
        <v>43720</v>
      </c>
      <c r="L187" t="s">
        <v>103</v>
      </c>
      <c r="N187" t="s">
        <v>104</v>
      </c>
    </row>
    <row r="188" spans="1:14" x14ac:dyDescent="0.25">
      <c r="A188" t="s">
        <v>417</v>
      </c>
      <c r="B188" t="s">
        <v>418</v>
      </c>
      <c r="C188" t="s">
        <v>39</v>
      </c>
      <c r="D188" t="s">
        <v>21</v>
      </c>
      <c r="E188">
        <v>21045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43720</v>
      </c>
      <c r="L188" t="s">
        <v>26</v>
      </c>
      <c r="N188" t="s">
        <v>24</v>
      </c>
    </row>
    <row r="189" spans="1:14" x14ac:dyDescent="0.25">
      <c r="A189" t="s">
        <v>146</v>
      </c>
      <c r="B189" t="s">
        <v>419</v>
      </c>
      <c r="C189" t="s">
        <v>29</v>
      </c>
      <c r="D189" t="s">
        <v>21</v>
      </c>
      <c r="E189">
        <v>21230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43720</v>
      </c>
      <c r="L189" t="s">
        <v>26</v>
      </c>
      <c r="N189" t="s">
        <v>24</v>
      </c>
    </row>
    <row r="190" spans="1:14" x14ac:dyDescent="0.25">
      <c r="A190" t="s">
        <v>420</v>
      </c>
      <c r="B190" t="s">
        <v>421</v>
      </c>
      <c r="C190" t="s">
        <v>29</v>
      </c>
      <c r="D190" t="s">
        <v>21</v>
      </c>
      <c r="E190">
        <v>21215</v>
      </c>
      <c r="F190" t="s">
        <v>22</v>
      </c>
      <c r="G190" t="s">
        <v>22</v>
      </c>
      <c r="H190" t="s">
        <v>208</v>
      </c>
      <c r="I190" t="s">
        <v>209</v>
      </c>
      <c r="J190" s="1">
        <v>43699</v>
      </c>
      <c r="K190" s="1">
        <v>43720</v>
      </c>
      <c r="L190" t="s">
        <v>103</v>
      </c>
      <c r="N190" t="s">
        <v>104</v>
      </c>
    </row>
    <row r="191" spans="1:14" x14ac:dyDescent="0.25">
      <c r="A191" t="s">
        <v>422</v>
      </c>
      <c r="B191" t="s">
        <v>423</v>
      </c>
      <c r="C191" t="s">
        <v>424</v>
      </c>
      <c r="D191" t="s">
        <v>21</v>
      </c>
      <c r="E191">
        <v>21043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43720</v>
      </c>
      <c r="L191" t="s">
        <v>26</v>
      </c>
      <c r="N191" t="s">
        <v>24</v>
      </c>
    </row>
    <row r="192" spans="1:14" x14ac:dyDescent="0.25">
      <c r="A192" t="s">
        <v>425</v>
      </c>
      <c r="B192" t="s">
        <v>426</v>
      </c>
      <c r="C192" t="s">
        <v>347</v>
      </c>
      <c r="D192" t="s">
        <v>21</v>
      </c>
      <c r="E192">
        <v>20657</v>
      </c>
      <c r="F192" t="s">
        <v>22</v>
      </c>
      <c r="G192" t="s">
        <v>22</v>
      </c>
      <c r="H192" t="s">
        <v>110</v>
      </c>
      <c r="I192" t="s">
        <v>111</v>
      </c>
      <c r="J192" s="1">
        <v>43705</v>
      </c>
      <c r="K192" s="1">
        <v>43720</v>
      </c>
      <c r="L192" t="s">
        <v>103</v>
      </c>
      <c r="N192" t="s">
        <v>104</v>
      </c>
    </row>
    <row r="193" spans="1:14" x14ac:dyDescent="0.25">
      <c r="A193" t="s">
        <v>427</v>
      </c>
      <c r="B193" t="s">
        <v>428</v>
      </c>
      <c r="C193" t="s">
        <v>254</v>
      </c>
      <c r="D193" t="s">
        <v>21</v>
      </c>
      <c r="E193">
        <v>21204</v>
      </c>
      <c r="F193" t="s">
        <v>22</v>
      </c>
      <c r="G193" t="s">
        <v>22</v>
      </c>
      <c r="H193" t="s">
        <v>110</v>
      </c>
      <c r="I193" t="s">
        <v>111</v>
      </c>
      <c r="J193" s="1">
        <v>43697</v>
      </c>
      <c r="K193" s="1">
        <v>43720</v>
      </c>
      <c r="L193" t="s">
        <v>103</v>
      </c>
      <c r="N193" t="s">
        <v>104</v>
      </c>
    </row>
    <row r="194" spans="1:14" x14ac:dyDescent="0.25">
      <c r="A194" t="s">
        <v>221</v>
      </c>
      <c r="B194" t="s">
        <v>429</v>
      </c>
      <c r="C194" t="s">
        <v>424</v>
      </c>
      <c r="D194" t="s">
        <v>21</v>
      </c>
      <c r="E194">
        <v>21043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43720</v>
      </c>
      <c r="L194" t="s">
        <v>26</v>
      </c>
      <c r="N194" t="s">
        <v>24</v>
      </c>
    </row>
    <row r="195" spans="1:14" x14ac:dyDescent="0.25">
      <c r="A195" t="s">
        <v>430</v>
      </c>
      <c r="B195" t="s">
        <v>431</v>
      </c>
      <c r="C195" t="s">
        <v>432</v>
      </c>
      <c r="D195" t="s">
        <v>21</v>
      </c>
      <c r="E195">
        <v>21502</v>
      </c>
      <c r="F195" t="s">
        <v>22</v>
      </c>
      <c r="G195" t="s">
        <v>22</v>
      </c>
      <c r="H195" t="s">
        <v>110</v>
      </c>
      <c r="I195" t="s">
        <v>111</v>
      </c>
      <c r="J195" s="1">
        <v>43692</v>
      </c>
      <c r="K195" s="1">
        <v>43720</v>
      </c>
      <c r="L195" t="s">
        <v>103</v>
      </c>
      <c r="N195" t="s">
        <v>104</v>
      </c>
    </row>
    <row r="196" spans="1:14" x14ac:dyDescent="0.25">
      <c r="A196" t="s">
        <v>201</v>
      </c>
      <c r="B196" t="s">
        <v>433</v>
      </c>
      <c r="C196" t="s">
        <v>366</v>
      </c>
      <c r="D196" t="s">
        <v>21</v>
      </c>
      <c r="E196">
        <v>20711</v>
      </c>
      <c r="F196" t="s">
        <v>22</v>
      </c>
      <c r="G196" t="s">
        <v>22</v>
      </c>
      <c r="H196" t="s">
        <v>208</v>
      </c>
      <c r="I196" t="s">
        <v>209</v>
      </c>
      <c r="J196" s="1">
        <v>43705</v>
      </c>
      <c r="K196" s="1">
        <v>43720</v>
      </c>
      <c r="L196" t="s">
        <v>103</v>
      </c>
      <c r="N196" t="s">
        <v>104</v>
      </c>
    </row>
    <row r="197" spans="1:14" x14ac:dyDescent="0.25">
      <c r="A197" t="s">
        <v>434</v>
      </c>
      <c r="B197" t="s">
        <v>435</v>
      </c>
      <c r="C197" t="s">
        <v>436</v>
      </c>
      <c r="D197" t="s">
        <v>21</v>
      </c>
      <c r="E197">
        <v>21075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43720</v>
      </c>
      <c r="L197" t="s">
        <v>26</v>
      </c>
      <c r="N197" t="s">
        <v>24</v>
      </c>
    </row>
    <row r="198" spans="1:14" x14ac:dyDescent="0.25">
      <c r="A198" t="s">
        <v>437</v>
      </c>
      <c r="B198" t="s">
        <v>438</v>
      </c>
      <c r="C198" t="s">
        <v>29</v>
      </c>
      <c r="D198" t="s">
        <v>21</v>
      </c>
      <c r="E198">
        <v>21202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43719</v>
      </c>
      <c r="L198" t="s">
        <v>26</v>
      </c>
      <c r="N198" t="s">
        <v>24</v>
      </c>
    </row>
    <row r="199" spans="1:14" x14ac:dyDescent="0.25">
      <c r="A199" t="s">
        <v>439</v>
      </c>
      <c r="B199" t="s">
        <v>440</v>
      </c>
      <c r="C199" t="s">
        <v>29</v>
      </c>
      <c r="D199" t="s">
        <v>21</v>
      </c>
      <c r="E199">
        <v>21229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43719</v>
      </c>
      <c r="L199" t="s">
        <v>26</v>
      </c>
      <c r="N199" t="s">
        <v>24</v>
      </c>
    </row>
    <row r="200" spans="1:14" x14ac:dyDescent="0.25">
      <c r="A200" t="s">
        <v>155</v>
      </c>
      <c r="B200" t="s">
        <v>441</v>
      </c>
      <c r="C200" t="s">
        <v>70</v>
      </c>
      <c r="D200" t="s">
        <v>21</v>
      </c>
      <c r="E200">
        <v>21403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43719</v>
      </c>
      <c r="L200" t="s">
        <v>26</v>
      </c>
      <c r="N200" t="s">
        <v>24</v>
      </c>
    </row>
    <row r="201" spans="1:14" x14ac:dyDescent="0.25">
      <c r="A201" t="s">
        <v>442</v>
      </c>
      <c r="B201" t="s">
        <v>443</v>
      </c>
      <c r="C201" t="s">
        <v>444</v>
      </c>
      <c r="D201" t="s">
        <v>21</v>
      </c>
      <c r="E201">
        <v>20693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43719</v>
      </c>
      <c r="L201" t="s">
        <v>26</v>
      </c>
      <c r="N201" t="s">
        <v>24</v>
      </c>
    </row>
    <row r="202" spans="1:14" x14ac:dyDescent="0.25">
      <c r="A202" t="s">
        <v>445</v>
      </c>
      <c r="B202" t="s">
        <v>446</v>
      </c>
      <c r="C202" t="s">
        <v>29</v>
      </c>
      <c r="D202" t="s">
        <v>21</v>
      </c>
      <c r="E202">
        <v>21223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43719</v>
      </c>
      <c r="L202" t="s">
        <v>26</v>
      </c>
      <c r="N202" t="s">
        <v>24</v>
      </c>
    </row>
    <row r="203" spans="1:14" x14ac:dyDescent="0.25">
      <c r="A203" t="s">
        <v>447</v>
      </c>
      <c r="B203" t="s">
        <v>448</v>
      </c>
      <c r="C203" t="s">
        <v>143</v>
      </c>
      <c r="D203" t="s">
        <v>21</v>
      </c>
      <c r="E203">
        <v>20695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43719</v>
      </c>
      <c r="L203" t="s">
        <v>26</v>
      </c>
      <c r="N203" t="s">
        <v>24</v>
      </c>
    </row>
    <row r="204" spans="1:14" x14ac:dyDescent="0.25">
      <c r="A204" t="s">
        <v>449</v>
      </c>
      <c r="B204" t="s">
        <v>450</v>
      </c>
      <c r="C204" t="s">
        <v>29</v>
      </c>
      <c r="D204" t="s">
        <v>21</v>
      </c>
      <c r="E204">
        <v>21223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43719</v>
      </c>
      <c r="L204" t="s">
        <v>26</v>
      </c>
      <c r="N204" t="s">
        <v>24</v>
      </c>
    </row>
    <row r="205" spans="1:14" x14ac:dyDescent="0.25">
      <c r="A205" t="s">
        <v>451</v>
      </c>
      <c r="B205" t="s">
        <v>452</v>
      </c>
      <c r="C205" t="s">
        <v>453</v>
      </c>
      <c r="D205" t="s">
        <v>21</v>
      </c>
      <c r="E205">
        <v>20616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43719</v>
      </c>
      <c r="L205" t="s">
        <v>26</v>
      </c>
      <c r="N205" t="s">
        <v>24</v>
      </c>
    </row>
    <row r="206" spans="1:14" x14ac:dyDescent="0.25">
      <c r="A206" t="s">
        <v>288</v>
      </c>
      <c r="B206" t="s">
        <v>454</v>
      </c>
      <c r="C206" t="s">
        <v>455</v>
      </c>
      <c r="D206" t="s">
        <v>21</v>
      </c>
      <c r="E206">
        <v>20646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43719</v>
      </c>
      <c r="L206" t="s">
        <v>26</v>
      </c>
      <c r="N206" t="s">
        <v>24</v>
      </c>
    </row>
    <row r="207" spans="1:14" x14ac:dyDescent="0.25">
      <c r="A207" t="s">
        <v>456</v>
      </c>
      <c r="B207" t="s">
        <v>457</v>
      </c>
      <c r="C207" t="s">
        <v>143</v>
      </c>
      <c r="D207" t="s">
        <v>21</v>
      </c>
      <c r="E207">
        <v>20695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43719</v>
      </c>
      <c r="L207" t="s">
        <v>26</v>
      </c>
      <c r="N207" t="s">
        <v>24</v>
      </c>
    </row>
    <row r="208" spans="1:14" x14ac:dyDescent="0.25">
      <c r="A208" t="s">
        <v>76</v>
      </c>
      <c r="B208" t="s">
        <v>458</v>
      </c>
      <c r="C208" t="s">
        <v>29</v>
      </c>
      <c r="D208" t="s">
        <v>21</v>
      </c>
      <c r="E208">
        <v>21220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43718</v>
      </c>
      <c r="L208" t="s">
        <v>26</v>
      </c>
      <c r="N208" t="s">
        <v>24</v>
      </c>
    </row>
    <row r="209" spans="1:14" x14ac:dyDescent="0.25">
      <c r="A209" t="s">
        <v>459</v>
      </c>
      <c r="B209" t="s">
        <v>460</v>
      </c>
      <c r="C209" t="s">
        <v>70</v>
      </c>
      <c r="D209" t="s">
        <v>21</v>
      </c>
      <c r="E209">
        <v>21403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43718</v>
      </c>
      <c r="L209" t="s">
        <v>26</v>
      </c>
      <c r="N209" t="s">
        <v>24</v>
      </c>
    </row>
    <row r="210" spans="1:14" x14ac:dyDescent="0.25">
      <c r="A210" t="s">
        <v>461</v>
      </c>
      <c r="B210" t="s">
        <v>462</v>
      </c>
      <c r="C210" t="s">
        <v>29</v>
      </c>
      <c r="D210" t="s">
        <v>21</v>
      </c>
      <c r="E210">
        <v>21213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43718</v>
      </c>
      <c r="L210" t="s">
        <v>26</v>
      </c>
      <c r="N210" t="s">
        <v>24</v>
      </c>
    </row>
    <row r="211" spans="1:14" x14ac:dyDescent="0.25">
      <c r="A211" t="s">
        <v>463</v>
      </c>
      <c r="B211" t="s">
        <v>464</v>
      </c>
      <c r="C211" t="s">
        <v>39</v>
      </c>
      <c r="D211" t="s">
        <v>21</v>
      </c>
      <c r="E211">
        <v>21045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43718</v>
      </c>
      <c r="L211" t="s">
        <v>26</v>
      </c>
      <c r="N211" t="s">
        <v>24</v>
      </c>
    </row>
    <row r="212" spans="1:14" x14ac:dyDescent="0.25">
      <c r="A212" t="s">
        <v>465</v>
      </c>
      <c r="B212" t="s">
        <v>466</v>
      </c>
      <c r="C212" t="s">
        <v>39</v>
      </c>
      <c r="D212" t="s">
        <v>21</v>
      </c>
      <c r="E212">
        <v>21045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43718</v>
      </c>
      <c r="L212" t="s">
        <v>26</v>
      </c>
      <c r="N212" t="s">
        <v>24</v>
      </c>
    </row>
    <row r="213" spans="1:14" x14ac:dyDescent="0.25">
      <c r="A213" t="s">
        <v>467</v>
      </c>
      <c r="B213" t="s">
        <v>468</v>
      </c>
      <c r="C213" t="s">
        <v>424</v>
      </c>
      <c r="D213" t="s">
        <v>21</v>
      </c>
      <c r="E213">
        <v>21042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43718</v>
      </c>
      <c r="L213" t="s">
        <v>26</v>
      </c>
      <c r="N213" t="s">
        <v>24</v>
      </c>
    </row>
    <row r="214" spans="1:14" x14ac:dyDescent="0.25">
      <c r="A214" t="s">
        <v>469</v>
      </c>
      <c r="B214" t="s">
        <v>470</v>
      </c>
      <c r="C214" t="s">
        <v>424</v>
      </c>
      <c r="D214" t="s">
        <v>21</v>
      </c>
      <c r="E214">
        <v>21043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43718</v>
      </c>
      <c r="L214" t="s">
        <v>26</v>
      </c>
      <c r="N214" t="s">
        <v>24</v>
      </c>
    </row>
    <row r="215" spans="1:14" x14ac:dyDescent="0.25">
      <c r="A215" t="s">
        <v>471</v>
      </c>
      <c r="B215" t="s">
        <v>472</v>
      </c>
      <c r="C215" t="s">
        <v>29</v>
      </c>
      <c r="D215" t="s">
        <v>21</v>
      </c>
      <c r="E215">
        <v>21220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43718</v>
      </c>
      <c r="L215" t="s">
        <v>26</v>
      </c>
      <c r="N215" t="s">
        <v>24</v>
      </c>
    </row>
    <row r="216" spans="1:14" x14ac:dyDescent="0.25">
      <c r="A216" t="s">
        <v>473</v>
      </c>
      <c r="B216" t="s">
        <v>474</v>
      </c>
      <c r="C216" t="s">
        <v>29</v>
      </c>
      <c r="D216" t="s">
        <v>21</v>
      </c>
      <c r="E216">
        <v>21239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43718</v>
      </c>
      <c r="L216" t="s">
        <v>26</v>
      </c>
      <c r="N216" t="s">
        <v>24</v>
      </c>
    </row>
    <row r="217" spans="1:14" x14ac:dyDescent="0.25">
      <c r="A217" t="s">
        <v>260</v>
      </c>
      <c r="B217" t="s">
        <v>475</v>
      </c>
      <c r="C217" t="s">
        <v>29</v>
      </c>
      <c r="D217" t="s">
        <v>21</v>
      </c>
      <c r="E217">
        <v>21220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43718</v>
      </c>
      <c r="L217" t="s">
        <v>26</v>
      </c>
      <c r="N217" t="s">
        <v>24</v>
      </c>
    </row>
    <row r="218" spans="1:14" x14ac:dyDescent="0.25">
      <c r="A218" t="s">
        <v>201</v>
      </c>
      <c r="B218" t="s">
        <v>476</v>
      </c>
      <c r="C218" t="s">
        <v>70</v>
      </c>
      <c r="D218" t="s">
        <v>21</v>
      </c>
      <c r="E218">
        <v>21403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43718</v>
      </c>
      <c r="L218" t="s">
        <v>26</v>
      </c>
      <c r="N218" t="s">
        <v>24</v>
      </c>
    </row>
    <row r="219" spans="1:14" x14ac:dyDescent="0.25">
      <c r="A219" t="s">
        <v>477</v>
      </c>
      <c r="B219" t="s">
        <v>478</v>
      </c>
      <c r="C219" t="s">
        <v>173</v>
      </c>
      <c r="D219" t="s">
        <v>21</v>
      </c>
      <c r="E219">
        <v>20745</v>
      </c>
      <c r="F219" t="s">
        <v>22</v>
      </c>
      <c r="G219" t="s">
        <v>22</v>
      </c>
      <c r="H219" t="s">
        <v>101</v>
      </c>
      <c r="I219" t="s">
        <v>241</v>
      </c>
      <c r="J219" t="s">
        <v>210</v>
      </c>
      <c r="K219" s="1">
        <v>43717</v>
      </c>
      <c r="L219" t="s">
        <v>211</v>
      </c>
      <c r="M219" t="str">
        <f>HYPERLINK("https://www.regulations.gov/docket?D=FDA-2019-H-4144")</f>
        <v>https://www.regulations.gov/docket?D=FDA-2019-H-4144</v>
      </c>
      <c r="N219" t="s">
        <v>210</v>
      </c>
    </row>
    <row r="220" spans="1:14" x14ac:dyDescent="0.25">
      <c r="A220" t="s">
        <v>155</v>
      </c>
      <c r="B220" t="s">
        <v>479</v>
      </c>
      <c r="C220" t="s">
        <v>29</v>
      </c>
      <c r="D220" t="s">
        <v>21</v>
      </c>
      <c r="E220">
        <v>21222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43717</v>
      </c>
      <c r="L220" t="s">
        <v>26</v>
      </c>
      <c r="N220" t="s">
        <v>24</v>
      </c>
    </row>
    <row r="221" spans="1:14" x14ac:dyDescent="0.25">
      <c r="A221" t="s">
        <v>480</v>
      </c>
      <c r="B221" t="s">
        <v>481</v>
      </c>
      <c r="C221" t="s">
        <v>29</v>
      </c>
      <c r="D221" t="s">
        <v>21</v>
      </c>
      <c r="E221">
        <v>21220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43717</v>
      </c>
      <c r="L221" t="s">
        <v>26</v>
      </c>
      <c r="N221" t="s">
        <v>24</v>
      </c>
    </row>
    <row r="222" spans="1:14" x14ac:dyDescent="0.25">
      <c r="A222" t="s">
        <v>482</v>
      </c>
      <c r="B222" t="s">
        <v>483</v>
      </c>
      <c r="C222" t="s">
        <v>29</v>
      </c>
      <c r="D222" t="s">
        <v>21</v>
      </c>
      <c r="E222">
        <v>21205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43717</v>
      </c>
      <c r="L222" t="s">
        <v>26</v>
      </c>
      <c r="N222" t="s">
        <v>24</v>
      </c>
    </row>
    <row r="223" spans="1:14" x14ac:dyDescent="0.25">
      <c r="A223" t="s">
        <v>484</v>
      </c>
      <c r="B223" t="s">
        <v>485</v>
      </c>
      <c r="C223" t="s">
        <v>29</v>
      </c>
      <c r="D223" t="s">
        <v>21</v>
      </c>
      <c r="E223">
        <v>21220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43717</v>
      </c>
      <c r="L223" t="s">
        <v>26</v>
      </c>
      <c r="N223" t="s">
        <v>24</v>
      </c>
    </row>
    <row r="224" spans="1:14" x14ac:dyDescent="0.25">
      <c r="A224" t="s">
        <v>93</v>
      </c>
      <c r="B224" t="s">
        <v>486</v>
      </c>
      <c r="C224" t="s">
        <v>487</v>
      </c>
      <c r="D224" t="s">
        <v>21</v>
      </c>
      <c r="E224">
        <v>20782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43717</v>
      </c>
      <c r="L224" t="s">
        <v>26</v>
      </c>
      <c r="N224" t="s">
        <v>24</v>
      </c>
    </row>
    <row r="225" spans="1:14" x14ac:dyDescent="0.25">
      <c r="A225" t="s">
        <v>488</v>
      </c>
      <c r="B225" t="s">
        <v>489</v>
      </c>
      <c r="C225" t="s">
        <v>29</v>
      </c>
      <c r="D225" t="s">
        <v>21</v>
      </c>
      <c r="E225">
        <v>21215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43714</v>
      </c>
      <c r="L225" t="s">
        <v>26</v>
      </c>
      <c r="N225" t="s">
        <v>24</v>
      </c>
    </row>
    <row r="226" spans="1:14" x14ac:dyDescent="0.25">
      <c r="A226" t="s">
        <v>490</v>
      </c>
      <c r="B226" t="s">
        <v>491</v>
      </c>
      <c r="C226" t="s">
        <v>29</v>
      </c>
      <c r="D226" t="s">
        <v>21</v>
      </c>
      <c r="E226">
        <v>21214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43714</v>
      </c>
      <c r="L226" t="s">
        <v>26</v>
      </c>
      <c r="N226" t="s">
        <v>24</v>
      </c>
    </row>
    <row r="227" spans="1:14" x14ac:dyDescent="0.25">
      <c r="A227" t="s">
        <v>492</v>
      </c>
      <c r="B227" t="s">
        <v>493</v>
      </c>
      <c r="C227" t="s">
        <v>29</v>
      </c>
      <c r="D227" t="s">
        <v>21</v>
      </c>
      <c r="E227">
        <v>21225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43714</v>
      </c>
      <c r="L227" t="s">
        <v>26</v>
      </c>
      <c r="N227" t="s">
        <v>24</v>
      </c>
    </row>
    <row r="228" spans="1:14" x14ac:dyDescent="0.25">
      <c r="A228" t="s">
        <v>494</v>
      </c>
      <c r="B228" t="s">
        <v>495</v>
      </c>
      <c r="C228" t="s">
        <v>29</v>
      </c>
      <c r="D228" t="s">
        <v>21</v>
      </c>
      <c r="E228">
        <v>21225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43714</v>
      </c>
      <c r="L228" t="s">
        <v>26</v>
      </c>
      <c r="N228" t="s">
        <v>24</v>
      </c>
    </row>
    <row r="229" spans="1:14" x14ac:dyDescent="0.25">
      <c r="A229" t="s">
        <v>496</v>
      </c>
      <c r="B229" t="s">
        <v>497</v>
      </c>
      <c r="C229" t="s">
        <v>29</v>
      </c>
      <c r="D229" t="s">
        <v>21</v>
      </c>
      <c r="E229">
        <v>21214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43713</v>
      </c>
      <c r="L229" t="s">
        <v>26</v>
      </c>
      <c r="N229" t="s">
        <v>24</v>
      </c>
    </row>
    <row r="230" spans="1:14" x14ac:dyDescent="0.25">
      <c r="A230" t="s">
        <v>155</v>
      </c>
      <c r="B230" t="s">
        <v>498</v>
      </c>
      <c r="C230" t="s">
        <v>29</v>
      </c>
      <c r="D230" t="s">
        <v>21</v>
      </c>
      <c r="E230">
        <v>21206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43713</v>
      </c>
      <c r="L230" t="s">
        <v>26</v>
      </c>
      <c r="N230" t="s">
        <v>24</v>
      </c>
    </row>
    <row r="231" spans="1:14" x14ac:dyDescent="0.25">
      <c r="A231" t="s">
        <v>499</v>
      </c>
      <c r="B231" t="s">
        <v>500</v>
      </c>
      <c r="C231" t="s">
        <v>501</v>
      </c>
      <c r="D231" t="s">
        <v>21</v>
      </c>
      <c r="E231">
        <v>20710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43713</v>
      </c>
      <c r="L231" t="s">
        <v>26</v>
      </c>
      <c r="N231" t="s">
        <v>24</v>
      </c>
    </row>
    <row r="232" spans="1:14" x14ac:dyDescent="0.25">
      <c r="A232" t="s">
        <v>367</v>
      </c>
      <c r="B232" t="s">
        <v>502</v>
      </c>
      <c r="C232" t="s">
        <v>29</v>
      </c>
      <c r="D232" t="s">
        <v>21</v>
      </c>
      <c r="E232">
        <v>21215</v>
      </c>
      <c r="F232" t="s">
        <v>22</v>
      </c>
      <c r="G232" t="s">
        <v>22</v>
      </c>
      <c r="H232" t="s">
        <v>208</v>
      </c>
      <c r="I232" t="s">
        <v>129</v>
      </c>
      <c r="J232" s="1">
        <v>43685</v>
      </c>
      <c r="K232" s="1">
        <v>43713</v>
      </c>
      <c r="L232" t="s">
        <v>103</v>
      </c>
      <c r="N232" t="s">
        <v>104</v>
      </c>
    </row>
    <row r="233" spans="1:14" x14ac:dyDescent="0.25">
      <c r="A233" t="s">
        <v>503</v>
      </c>
      <c r="B233" t="s">
        <v>504</v>
      </c>
      <c r="C233" t="s">
        <v>414</v>
      </c>
      <c r="D233" t="s">
        <v>21</v>
      </c>
      <c r="E233">
        <v>21222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43713</v>
      </c>
      <c r="L233" t="s">
        <v>26</v>
      </c>
      <c r="N233" t="s">
        <v>24</v>
      </c>
    </row>
    <row r="234" spans="1:14" x14ac:dyDescent="0.25">
      <c r="A234" t="s">
        <v>505</v>
      </c>
      <c r="B234" t="s">
        <v>506</v>
      </c>
      <c r="C234" t="s">
        <v>254</v>
      </c>
      <c r="D234" t="s">
        <v>21</v>
      </c>
      <c r="E234">
        <v>21286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43713</v>
      </c>
      <c r="L234" t="s">
        <v>26</v>
      </c>
      <c r="N234" t="s">
        <v>24</v>
      </c>
    </row>
    <row r="235" spans="1:14" x14ac:dyDescent="0.25">
      <c r="A235" t="s">
        <v>507</v>
      </c>
      <c r="B235" t="s">
        <v>508</v>
      </c>
      <c r="C235" t="s">
        <v>29</v>
      </c>
      <c r="D235" t="s">
        <v>21</v>
      </c>
      <c r="E235">
        <v>21229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43713</v>
      </c>
      <c r="L235" t="s">
        <v>26</v>
      </c>
      <c r="N235" t="s">
        <v>24</v>
      </c>
    </row>
    <row r="236" spans="1:14" x14ac:dyDescent="0.25">
      <c r="A236" t="s">
        <v>509</v>
      </c>
      <c r="B236" t="s">
        <v>510</v>
      </c>
      <c r="C236" t="s">
        <v>501</v>
      </c>
      <c r="D236" t="s">
        <v>21</v>
      </c>
      <c r="E236">
        <v>20710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43713</v>
      </c>
      <c r="L236" t="s">
        <v>26</v>
      </c>
      <c r="N236" t="s">
        <v>24</v>
      </c>
    </row>
    <row r="237" spans="1:14" x14ac:dyDescent="0.25">
      <c r="A237" t="s">
        <v>511</v>
      </c>
      <c r="B237" t="s">
        <v>512</v>
      </c>
      <c r="C237" t="s">
        <v>414</v>
      </c>
      <c r="D237" t="s">
        <v>21</v>
      </c>
      <c r="E237">
        <v>21222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43713</v>
      </c>
      <c r="L237" t="s">
        <v>26</v>
      </c>
      <c r="N237" t="s">
        <v>24</v>
      </c>
    </row>
    <row r="238" spans="1:14" x14ac:dyDescent="0.25">
      <c r="A238" t="s">
        <v>513</v>
      </c>
      <c r="B238" t="s">
        <v>514</v>
      </c>
      <c r="C238" t="s">
        <v>29</v>
      </c>
      <c r="D238" t="s">
        <v>21</v>
      </c>
      <c r="E238">
        <v>21229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43713</v>
      </c>
      <c r="L238" t="s">
        <v>26</v>
      </c>
      <c r="N238" t="s">
        <v>24</v>
      </c>
    </row>
    <row r="239" spans="1:14" x14ac:dyDescent="0.25">
      <c r="A239" t="s">
        <v>515</v>
      </c>
      <c r="B239" t="s">
        <v>516</v>
      </c>
      <c r="C239" t="s">
        <v>29</v>
      </c>
      <c r="D239" t="s">
        <v>21</v>
      </c>
      <c r="E239">
        <v>21206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43713</v>
      </c>
      <c r="L239" t="s">
        <v>26</v>
      </c>
      <c r="N239" t="s">
        <v>24</v>
      </c>
    </row>
    <row r="240" spans="1:14" x14ac:dyDescent="0.25">
      <c r="A240" t="s">
        <v>517</v>
      </c>
      <c r="B240" t="s">
        <v>518</v>
      </c>
      <c r="C240" t="s">
        <v>519</v>
      </c>
      <c r="D240" t="s">
        <v>21</v>
      </c>
      <c r="E240">
        <v>21122</v>
      </c>
      <c r="F240" t="s">
        <v>22</v>
      </c>
      <c r="G240" t="s">
        <v>22</v>
      </c>
      <c r="H240" t="s">
        <v>101</v>
      </c>
      <c r="I240" t="s">
        <v>241</v>
      </c>
      <c r="J240" s="1">
        <v>43693</v>
      </c>
      <c r="K240" s="1">
        <v>43713</v>
      </c>
      <c r="L240" t="s">
        <v>103</v>
      </c>
      <c r="N240" t="s">
        <v>104</v>
      </c>
    </row>
    <row r="241" spans="1:14" x14ac:dyDescent="0.25">
      <c r="A241" t="s">
        <v>252</v>
      </c>
      <c r="B241" t="s">
        <v>520</v>
      </c>
      <c r="C241" t="s">
        <v>29</v>
      </c>
      <c r="D241" t="s">
        <v>21</v>
      </c>
      <c r="E241">
        <v>21234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43713</v>
      </c>
      <c r="L241" t="s">
        <v>26</v>
      </c>
      <c r="N241" t="s">
        <v>24</v>
      </c>
    </row>
    <row r="242" spans="1:14" x14ac:dyDescent="0.25">
      <c r="A242" t="s">
        <v>521</v>
      </c>
      <c r="B242" t="s">
        <v>522</v>
      </c>
      <c r="C242" t="s">
        <v>523</v>
      </c>
      <c r="D242" t="s">
        <v>21</v>
      </c>
      <c r="E242">
        <v>20737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43713</v>
      </c>
      <c r="L242" t="s">
        <v>26</v>
      </c>
      <c r="N242" t="s">
        <v>24</v>
      </c>
    </row>
    <row r="243" spans="1:14" x14ac:dyDescent="0.25">
      <c r="A243" t="s">
        <v>430</v>
      </c>
      <c r="B243" t="s">
        <v>524</v>
      </c>
      <c r="C243" t="s">
        <v>525</v>
      </c>
      <c r="D243" t="s">
        <v>21</v>
      </c>
      <c r="E243">
        <v>20619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43713</v>
      </c>
      <c r="L243" t="s">
        <v>26</v>
      </c>
      <c r="N243" t="s">
        <v>24</v>
      </c>
    </row>
    <row r="244" spans="1:14" x14ac:dyDescent="0.25">
      <c r="A244" t="s">
        <v>526</v>
      </c>
      <c r="B244" t="s">
        <v>527</v>
      </c>
      <c r="C244" t="s">
        <v>525</v>
      </c>
      <c r="D244" t="s">
        <v>21</v>
      </c>
      <c r="E244">
        <v>20619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43712</v>
      </c>
      <c r="L244" t="s">
        <v>26</v>
      </c>
      <c r="N244" t="s">
        <v>24</v>
      </c>
    </row>
    <row r="245" spans="1:14" x14ac:dyDescent="0.25">
      <c r="A245" t="s">
        <v>528</v>
      </c>
      <c r="B245" t="s">
        <v>529</v>
      </c>
      <c r="C245" t="s">
        <v>226</v>
      </c>
      <c r="D245" t="s">
        <v>21</v>
      </c>
      <c r="E245">
        <v>20754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43712</v>
      </c>
      <c r="L245" t="s">
        <v>26</v>
      </c>
      <c r="N245" t="s">
        <v>24</v>
      </c>
    </row>
    <row r="246" spans="1:14" x14ac:dyDescent="0.25">
      <c r="A246" t="s">
        <v>530</v>
      </c>
      <c r="B246" t="s">
        <v>531</v>
      </c>
      <c r="C246" t="s">
        <v>532</v>
      </c>
      <c r="D246" t="s">
        <v>21</v>
      </c>
      <c r="E246">
        <v>21234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43712</v>
      </c>
      <c r="L246" t="s">
        <v>26</v>
      </c>
      <c r="N246" t="s">
        <v>24</v>
      </c>
    </row>
    <row r="247" spans="1:14" x14ac:dyDescent="0.25">
      <c r="A247" t="s">
        <v>533</v>
      </c>
      <c r="B247" t="s">
        <v>534</v>
      </c>
      <c r="C247" t="s">
        <v>29</v>
      </c>
      <c r="D247" t="s">
        <v>21</v>
      </c>
      <c r="E247">
        <v>21222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43712</v>
      </c>
      <c r="L247" t="s">
        <v>26</v>
      </c>
      <c r="N247" t="s">
        <v>24</v>
      </c>
    </row>
    <row r="248" spans="1:14" x14ac:dyDescent="0.25">
      <c r="A248" t="s">
        <v>535</v>
      </c>
      <c r="B248" t="s">
        <v>536</v>
      </c>
      <c r="C248" t="s">
        <v>226</v>
      </c>
      <c r="D248" t="s">
        <v>21</v>
      </c>
      <c r="E248">
        <v>20754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43712</v>
      </c>
      <c r="L248" t="s">
        <v>26</v>
      </c>
      <c r="N248" t="s">
        <v>24</v>
      </c>
    </row>
    <row r="249" spans="1:14" x14ac:dyDescent="0.25">
      <c r="A249" t="s">
        <v>537</v>
      </c>
      <c r="B249" t="s">
        <v>538</v>
      </c>
      <c r="C249" t="s">
        <v>414</v>
      </c>
      <c r="D249" t="s">
        <v>21</v>
      </c>
      <c r="E249">
        <v>21222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43712</v>
      </c>
      <c r="L249" t="s">
        <v>26</v>
      </c>
      <c r="N249" t="s">
        <v>24</v>
      </c>
    </row>
    <row r="250" spans="1:14" x14ac:dyDescent="0.25">
      <c r="A250" t="s">
        <v>539</v>
      </c>
      <c r="B250" t="s">
        <v>540</v>
      </c>
      <c r="C250" t="s">
        <v>29</v>
      </c>
      <c r="D250" t="s">
        <v>21</v>
      </c>
      <c r="E250">
        <v>21205</v>
      </c>
      <c r="F250" t="s">
        <v>22</v>
      </c>
      <c r="G250" t="s">
        <v>22</v>
      </c>
      <c r="H250" t="s">
        <v>208</v>
      </c>
      <c r="I250" t="s">
        <v>411</v>
      </c>
      <c r="J250" t="s">
        <v>210</v>
      </c>
      <c r="K250" s="1">
        <v>43711</v>
      </c>
      <c r="L250" t="s">
        <v>211</v>
      </c>
      <c r="M250" t="str">
        <f>HYPERLINK("https://www.regulations.gov/docket?D=FDA-2019-H-4070")</f>
        <v>https://www.regulations.gov/docket?D=FDA-2019-H-4070</v>
      </c>
      <c r="N250" t="s">
        <v>210</v>
      </c>
    </row>
    <row r="251" spans="1:14" x14ac:dyDescent="0.25">
      <c r="A251" t="s">
        <v>541</v>
      </c>
      <c r="B251" t="s">
        <v>542</v>
      </c>
      <c r="C251" t="s">
        <v>226</v>
      </c>
      <c r="D251" t="s">
        <v>21</v>
      </c>
      <c r="E251">
        <v>20754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43711</v>
      </c>
      <c r="L251" t="s">
        <v>26</v>
      </c>
      <c r="N251" t="s">
        <v>24</v>
      </c>
    </row>
    <row r="252" spans="1:14" x14ac:dyDescent="0.25">
      <c r="A252" t="s">
        <v>76</v>
      </c>
      <c r="B252" t="s">
        <v>543</v>
      </c>
      <c r="C252" t="s">
        <v>226</v>
      </c>
      <c r="D252" t="s">
        <v>21</v>
      </c>
      <c r="E252">
        <v>20754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43711</v>
      </c>
      <c r="L252" t="s">
        <v>26</v>
      </c>
      <c r="N252" t="s">
        <v>24</v>
      </c>
    </row>
    <row r="253" spans="1:14" x14ac:dyDescent="0.25">
      <c r="A253" t="s">
        <v>544</v>
      </c>
      <c r="B253" t="s">
        <v>545</v>
      </c>
      <c r="C253" t="s">
        <v>546</v>
      </c>
      <c r="D253" t="s">
        <v>21</v>
      </c>
      <c r="E253">
        <v>20772</v>
      </c>
      <c r="F253" t="s">
        <v>22</v>
      </c>
      <c r="G253" t="s">
        <v>22</v>
      </c>
      <c r="H253" t="s">
        <v>110</v>
      </c>
      <c r="I253" t="s">
        <v>111</v>
      </c>
      <c r="J253" t="s">
        <v>210</v>
      </c>
      <c r="K253" s="1">
        <v>43711</v>
      </c>
      <c r="L253" t="s">
        <v>211</v>
      </c>
      <c r="M253" t="str">
        <f>HYPERLINK("https://www.regulations.gov/docket?D=FDA-2019-H-4071")</f>
        <v>https://www.regulations.gov/docket?D=FDA-2019-H-4071</v>
      </c>
      <c r="N253" t="s">
        <v>210</v>
      </c>
    </row>
    <row r="254" spans="1:14" x14ac:dyDescent="0.25">
      <c r="A254" t="s">
        <v>547</v>
      </c>
      <c r="B254" t="s">
        <v>548</v>
      </c>
      <c r="C254" t="s">
        <v>226</v>
      </c>
      <c r="D254" t="s">
        <v>21</v>
      </c>
      <c r="E254">
        <v>20754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43711</v>
      </c>
      <c r="L254" t="s">
        <v>26</v>
      </c>
      <c r="N254" t="s">
        <v>24</v>
      </c>
    </row>
    <row r="255" spans="1:14" x14ac:dyDescent="0.25">
      <c r="A255" t="s">
        <v>549</v>
      </c>
      <c r="B255" t="s">
        <v>550</v>
      </c>
      <c r="C255" t="s">
        <v>551</v>
      </c>
      <c r="D255" t="s">
        <v>21</v>
      </c>
      <c r="E255">
        <v>21801</v>
      </c>
      <c r="F255" t="s">
        <v>22</v>
      </c>
      <c r="G255" t="s">
        <v>22</v>
      </c>
      <c r="H255" t="s">
        <v>110</v>
      </c>
      <c r="I255" t="s">
        <v>132</v>
      </c>
      <c r="J255" s="1">
        <v>43682</v>
      </c>
      <c r="K255" s="1">
        <v>43706</v>
      </c>
      <c r="L255" t="s">
        <v>103</v>
      </c>
      <c r="N255" t="s">
        <v>104</v>
      </c>
    </row>
    <row r="256" spans="1:14" x14ac:dyDescent="0.25">
      <c r="A256" t="s">
        <v>552</v>
      </c>
      <c r="B256" t="s">
        <v>553</v>
      </c>
      <c r="C256" t="s">
        <v>551</v>
      </c>
      <c r="D256" t="s">
        <v>21</v>
      </c>
      <c r="E256">
        <v>21801</v>
      </c>
      <c r="F256" t="s">
        <v>22</v>
      </c>
      <c r="G256" t="s">
        <v>22</v>
      </c>
      <c r="H256" t="s">
        <v>110</v>
      </c>
      <c r="I256" t="s">
        <v>111</v>
      </c>
      <c r="J256" s="1">
        <v>43682</v>
      </c>
      <c r="K256" s="1">
        <v>43706</v>
      </c>
      <c r="L256" t="s">
        <v>103</v>
      </c>
      <c r="N256" t="s">
        <v>104</v>
      </c>
    </row>
    <row r="257" spans="1:14" x14ac:dyDescent="0.25">
      <c r="A257" t="s">
        <v>554</v>
      </c>
      <c r="B257" t="s">
        <v>555</v>
      </c>
      <c r="C257" t="s">
        <v>70</v>
      </c>
      <c r="D257" t="s">
        <v>21</v>
      </c>
      <c r="E257">
        <v>21403</v>
      </c>
      <c r="F257" t="s">
        <v>22</v>
      </c>
      <c r="G257" t="s">
        <v>22</v>
      </c>
      <c r="H257" t="s">
        <v>101</v>
      </c>
      <c r="I257" t="s">
        <v>102</v>
      </c>
      <c r="J257" s="1">
        <v>43683</v>
      </c>
      <c r="K257" s="1">
        <v>43706</v>
      </c>
      <c r="L257" t="s">
        <v>103</v>
      </c>
      <c r="N257" t="s">
        <v>104</v>
      </c>
    </row>
    <row r="258" spans="1:14" x14ac:dyDescent="0.25">
      <c r="A258" t="s">
        <v>155</v>
      </c>
      <c r="B258" t="s">
        <v>556</v>
      </c>
      <c r="C258" t="s">
        <v>557</v>
      </c>
      <c r="D258" t="s">
        <v>21</v>
      </c>
      <c r="E258">
        <v>21638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43706</v>
      </c>
      <c r="L258" t="s">
        <v>26</v>
      </c>
      <c r="N258" t="s">
        <v>24</v>
      </c>
    </row>
    <row r="259" spans="1:14" x14ac:dyDescent="0.25">
      <c r="A259" t="s">
        <v>558</v>
      </c>
      <c r="B259" t="s">
        <v>559</v>
      </c>
      <c r="C259" t="s">
        <v>390</v>
      </c>
      <c r="D259" t="s">
        <v>21</v>
      </c>
      <c r="E259">
        <v>21613</v>
      </c>
      <c r="F259" t="s">
        <v>22</v>
      </c>
      <c r="G259" t="s">
        <v>22</v>
      </c>
      <c r="H259" t="s">
        <v>101</v>
      </c>
      <c r="I259" t="s">
        <v>102</v>
      </c>
      <c r="J259" s="1">
        <v>43684</v>
      </c>
      <c r="K259" s="1">
        <v>43706</v>
      </c>
      <c r="L259" t="s">
        <v>103</v>
      </c>
      <c r="N259" t="s">
        <v>104</v>
      </c>
    </row>
    <row r="260" spans="1:14" x14ac:dyDescent="0.25">
      <c r="A260" t="s">
        <v>76</v>
      </c>
      <c r="B260" t="s">
        <v>560</v>
      </c>
      <c r="C260" t="s">
        <v>29</v>
      </c>
      <c r="D260" t="s">
        <v>21</v>
      </c>
      <c r="E260">
        <v>21218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43706</v>
      </c>
      <c r="L260" t="s">
        <v>26</v>
      </c>
      <c r="N260" t="s">
        <v>24</v>
      </c>
    </row>
    <row r="261" spans="1:14" x14ac:dyDescent="0.25">
      <c r="A261" t="s">
        <v>76</v>
      </c>
      <c r="B261" t="s">
        <v>561</v>
      </c>
      <c r="C261" t="s">
        <v>29</v>
      </c>
      <c r="D261" t="s">
        <v>21</v>
      </c>
      <c r="E261">
        <v>21212</v>
      </c>
      <c r="F261" t="s">
        <v>22</v>
      </c>
      <c r="G261" t="s">
        <v>22</v>
      </c>
      <c r="H261" t="s">
        <v>110</v>
      </c>
      <c r="I261" t="s">
        <v>111</v>
      </c>
      <c r="J261" s="1">
        <v>43676</v>
      </c>
      <c r="K261" s="1">
        <v>43706</v>
      </c>
      <c r="L261" t="s">
        <v>103</v>
      </c>
      <c r="N261" t="s">
        <v>104</v>
      </c>
    </row>
    <row r="262" spans="1:14" x14ac:dyDescent="0.25">
      <c r="A262" t="s">
        <v>562</v>
      </c>
      <c r="B262" t="s">
        <v>563</v>
      </c>
      <c r="C262" t="s">
        <v>564</v>
      </c>
      <c r="D262" t="s">
        <v>21</v>
      </c>
      <c r="E262">
        <v>21629</v>
      </c>
      <c r="F262" t="s">
        <v>22</v>
      </c>
      <c r="G262" t="s">
        <v>22</v>
      </c>
      <c r="H262" t="s">
        <v>101</v>
      </c>
      <c r="I262" t="s">
        <v>102</v>
      </c>
      <c r="J262" s="1">
        <v>43684</v>
      </c>
      <c r="K262" s="1">
        <v>43706</v>
      </c>
      <c r="L262" t="s">
        <v>103</v>
      </c>
      <c r="N262" t="s">
        <v>104</v>
      </c>
    </row>
    <row r="263" spans="1:14" x14ac:dyDescent="0.25">
      <c r="A263" t="s">
        <v>565</v>
      </c>
      <c r="B263" t="s">
        <v>566</v>
      </c>
      <c r="C263" t="s">
        <v>551</v>
      </c>
      <c r="D263" t="s">
        <v>21</v>
      </c>
      <c r="E263">
        <v>21801</v>
      </c>
      <c r="F263" t="s">
        <v>22</v>
      </c>
      <c r="G263" t="s">
        <v>22</v>
      </c>
      <c r="H263" t="s">
        <v>208</v>
      </c>
      <c r="I263" t="s">
        <v>209</v>
      </c>
      <c r="J263" s="1">
        <v>43682</v>
      </c>
      <c r="K263" s="1">
        <v>43706</v>
      </c>
      <c r="L263" t="s">
        <v>103</v>
      </c>
      <c r="N263" t="s">
        <v>104</v>
      </c>
    </row>
    <row r="264" spans="1:14" x14ac:dyDescent="0.25">
      <c r="A264" t="s">
        <v>567</v>
      </c>
      <c r="B264" t="s">
        <v>568</v>
      </c>
      <c r="C264" t="s">
        <v>29</v>
      </c>
      <c r="D264" t="s">
        <v>21</v>
      </c>
      <c r="E264">
        <v>21218</v>
      </c>
      <c r="F264" t="s">
        <v>22</v>
      </c>
      <c r="G264" t="s">
        <v>22</v>
      </c>
      <c r="H264" t="s">
        <v>208</v>
      </c>
      <c r="I264" t="s">
        <v>209</v>
      </c>
      <c r="J264" s="1">
        <v>43613</v>
      </c>
      <c r="K264" s="1">
        <v>43706</v>
      </c>
      <c r="L264" t="s">
        <v>103</v>
      </c>
      <c r="N264" t="s">
        <v>104</v>
      </c>
    </row>
    <row r="265" spans="1:14" x14ac:dyDescent="0.25">
      <c r="A265" t="s">
        <v>569</v>
      </c>
      <c r="B265" t="s">
        <v>570</v>
      </c>
      <c r="C265" t="s">
        <v>176</v>
      </c>
      <c r="D265" t="s">
        <v>21</v>
      </c>
      <c r="E265">
        <v>21740</v>
      </c>
      <c r="F265" t="s">
        <v>22</v>
      </c>
      <c r="G265" t="s">
        <v>22</v>
      </c>
      <c r="H265" t="s">
        <v>101</v>
      </c>
      <c r="I265" t="s">
        <v>241</v>
      </c>
      <c r="J265" s="1">
        <v>43677</v>
      </c>
      <c r="K265" s="1">
        <v>43706</v>
      </c>
      <c r="L265" t="s">
        <v>103</v>
      </c>
      <c r="N265" t="s">
        <v>104</v>
      </c>
    </row>
    <row r="266" spans="1:14" x14ac:dyDescent="0.25">
      <c r="A266" t="s">
        <v>571</v>
      </c>
      <c r="B266" t="s">
        <v>572</v>
      </c>
      <c r="C266" t="s">
        <v>176</v>
      </c>
      <c r="D266" t="s">
        <v>21</v>
      </c>
      <c r="E266">
        <v>21740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43706</v>
      </c>
      <c r="L266" t="s">
        <v>26</v>
      </c>
      <c r="N266" t="s">
        <v>24</v>
      </c>
    </row>
    <row r="267" spans="1:14" x14ac:dyDescent="0.25">
      <c r="A267" t="s">
        <v>30</v>
      </c>
      <c r="B267" t="s">
        <v>573</v>
      </c>
      <c r="C267" t="s">
        <v>154</v>
      </c>
      <c r="D267" t="s">
        <v>21</v>
      </c>
      <c r="E267">
        <v>20707</v>
      </c>
      <c r="F267" t="s">
        <v>22</v>
      </c>
      <c r="G267" t="s">
        <v>22</v>
      </c>
      <c r="H267" t="s">
        <v>110</v>
      </c>
      <c r="I267" t="s">
        <v>111</v>
      </c>
      <c r="J267" s="1">
        <v>43682</v>
      </c>
      <c r="K267" s="1">
        <v>43706</v>
      </c>
      <c r="L267" t="s">
        <v>103</v>
      </c>
      <c r="N267" t="s">
        <v>104</v>
      </c>
    </row>
    <row r="268" spans="1:14" x14ac:dyDescent="0.25">
      <c r="A268" t="s">
        <v>212</v>
      </c>
      <c r="B268" t="s">
        <v>574</v>
      </c>
      <c r="C268" t="s">
        <v>154</v>
      </c>
      <c r="D268" t="s">
        <v>21</v>
      </c>
      <c r="E268">
        <v>20724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43706</v>
      </c>
      <c r="L268" t="s">
        <v>26</v>
      </c>
      <c r="N268" t="s">
        <v>24</v>
      </c>
    </row>
    <row r="269" spans="1:14" x14ac:dyDescent="0.25">
      <c r="A269" t="s">
        <v>87</v>
      </c>
      <c r="B269" t="s">
        <v>575</v>
      </c>
      <c r="C269" t="s">
        <v>29</v>
      </c>
      <c r="D269" t="s">
        <v>21</v>
      </c>
      <c r="E269">
        <v>21212</v>
      </c>
      <c r="F269" t="s">
        <v>22</v>
      </c>
      <c r="G269" t="s">
        <v>22</v>
      </c>
      <c r="H269" t="s">
        <v>110</v>
      </c>
      <c r="I269" t="s">
        <v>111</v>
      </c>
      <c r="J269" s="1">
        <v>43676</v>
      </c>
      <c r="K269" s="1">
        <v>43706</v>
      </c>
      <c r="L269" t="s">
        <v>103</v>
      </c>
      <c r="N269" t="s">
        <v>104</v>
      </c>
    </row>
    <row r="270" spans="1:14" x14ac:dyDescent="0.25">
      <c r="A270" t="s">
        <v>576</v>
      </c>
      <c r="B270" t="s">
        <v>577</v>
      </c>
      <c r="C270" t="s">
        <v>578</v>
      </c>
      <c r="D270" t="s">
        <v>21</v>
      </c>
      <c r="E270">
        <v>21144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43706</v>
      </c>
      <c r="L270" t="s">
        <v>26</v>
      </c>
      <c r="N270" t="s">
        <v>24</v>
      </c>
    </row>
    <row r="271" spans="1:14" x14ac:dyDescent="0.25">
      <c r="A271" t="s">
        <v>511</v>
      </c>
      <c r="B271" t="s">
        <v>579</v>
      </c>
      <c r="C271" t="s">
        <v>580</v>
      </c>
      <c r="D271" t="s">
        <v>21</v>
      </c>
      <c r="E271">
        <v>21783</v>
      </c>
      <c r="F271" t="s">
        <v>22</v>
      </c>
      <c r="G271" t="s">
        <v>22</v>
      </c>
      <c r="H271" t="s">
        <v>110</v>
      </c>
      <c r="I271" t="s">
        <v>111</v>
      </c>
      <c r="J271" s="1">
        <v>43685</v>
      </c>
      <c r="K271" s="1">
        <v>43706</v>
      </c>
      <c r="L271" t="s">
        <v>103</v>
      </c>
      <c r="N271" t="s">
        <v>104</v>
      </c>
    </row>
    <row r="272" spans="1:14" x14ac:dyDescent="0.25">
      <c r="A272" t="s">
        <v>581</v>
      </c>
      <c r="B272" t="s">
        <v>582</v>
      </c>
      <c r="C272" t="s">
        <v>578</v>
      </c>
      <c r="D272" t="s">
        <v>21</v>
      </c>
      <c r="E272">
        <v>21144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43706</v>
      </c>
      <c r="L272" t="s">
        <v>26</v>
      </c>
      <c r="N272" t="s">
        <v>24</v>
      </c>
    </row>
    <row r="273" spans="1:14" x14ac:dyDescent="0.25">
      <c r="A273" t="s">
        <v>583</v>
      </c>
      <c r="B273" t="s">
        <v>584</v>
      </c>
      <c r="C273" t="s">
        <v>578</v>
      </c>
      <c r="D273" t="s">
        <v>21</v>
      </c>
      <c r="E273">
        <v>21144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43706</v>
      </c>
      <c r="L273" t="s">
        <v>26</v>
      </c>
      <c r="N273" t="s">
        <v>24</v>
      </c>
    </row>
    <row r="274" spans="1:14" x14ac:dyDescent="0.25">
      <c r="A274" t="s">
        <v>146</v>
      </c>
      <c r="B274" t="s">
        <v>585</v>
      </c>
      <c r="C274" t="s">
        <v>29</v>
      </c>
      <c r="D274" t="s">
        <v>21</v>
      </c>
      <c r="E274">
        <v>21201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43706</v>
      </c>
      <c r="L274" t="s">
        <v>26</v>
      </c>
      <c r="N274" t="s">
        <v>24</v>
      </c>
    </row>
    <row r="275" spans="1:14" x14ac:dyDescent="0.25">
      <c r="A275" t="s">
        <v>168</v>
      </c>
      <c r="B275" t="s">
        <v>586</v>
      </c>
      <c r="C275" t="s">
        <v>154</v>
      </c>
      <c r="D275" t="s">
        <v>21</v>
      </c>
      <c r="E275">
        <v>20724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43706</v>
      </c>
      <c r="L275" t="s">
        <v>26</v>
      </c>
      <c r="N275" t="s">
        <v>24</v>
      </c>
    </row>
    <row r="276" spans="1:14" x14ac:dyDescent="0.25">
      <c r="A276" t="s">
        <v>155</v>
      </c>
      <c r="B276" t="s">
        <v>587</v>
      </c>
      <c r="C276" t="s">
        <v>414</v>
      </c>
      <c r="D276" t="s">
        <v>21</v>
      </c>
      <c r="E276">
        <v>21222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43705</v>
      </c>
      <c r="L276" t="s">
        <v>26</v>
      </c>
      <c r="N276" t="s">
        <v>24</v>
      </c>
    </row>
    <row r="277" spans="1:14" x14ac:dyDescent="0.25">
      <c r="A277" t="s">
        <v>588</v>
      </c>
      <c r="B277" t="s">
        <v>589</v>
      </c>
      <c r="C277" t="s">
        <v>29</v>
      </c>
      <c r="D277" t="s">
        <v>21</v>
      </c>
      <c r="E277">
        <v>21230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43705</v>
      </c>
      <c r="L277" t="s">
        <v>26</v>
      </c>
      <c r="N277" t="s">
        <v>24</v>
      </c>
    </row>
    <row r="278" spans="1:14" x14ac:dyDescent="0.25">
      <c r="A278" t="s">
        <v>590</v>
      </c>
      <c r="B278" t="s">
        <v>591</v>
      </c>
      <c r="C278" t="s">
        <v>29</v>
      </c>
      <c r="D278" t="s">
        <v>21</v>
      </c>
      <c r="E278">
        <v>21230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43705</v>
      </c>
      <c r="L278" t="s">
        <v>26</v>
      </c>
      <c r="N278" t="s">
        <v>24</v>
      </c>
    </row>
    <row r="279" spans="1:14" x14ac:dyDescent="0.25">
      <c r="A279" t="s">
        <v>592</v>
      </c>
      <c r="B279" t="s">
        <v>593</v>
      </c>
      <c r="C279" t="s">
        <v>176</v>
      </c>
      <c r="D279" t="s">
        <v>21</v>
      </c>
      <c r="E279">
        <v>21742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43705</v>
      </c>
      <c r="L279" t="s">
        <v>26</v>
      </c>
      <c r="N279" t="s">
        <v>24</v>
      </c>
    </row>
    <row r="280" spans="1:14" x14ac:dyDescent="0.25">
      <c r="A280" t="s">
        <v>594</v>
      </c>
      <c r="B280" t="s">
        <v>595</v>
      </c>
      <c r="C280" t="s">
        <v>29</v>
      </c>
      <c r="D280" t="s">
        <v>21</v>
      </c>
      <c r="E280">
        <v>21230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43705</v>
      </c>
      <c r="L280" t="s">
        <v>26</v>
      </c>
      <c r="N280" t="s">
        <v>24</v>
      </c>
    </row>
    <row r="281" spans="1:14" x14ac:dyDescent="0.25">
      <c r="A281" t="s">
        <v>596</v>
      </c>
      <c r="B281" t="s">
        <v>597</v>
      </c>
      <c r="C281" t="s">
        <v>176</v>
      </c>
      <c r="D281" t="s">
        <v>21</v>
      </c>
      <c r="E281">
        <v>21740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43705</v>
      </c>
      <c r="L281" t="s">
        <v>26</v>
      </c>
      <c r="N281" t="s">
        <v>24</v>
      </c>
    </row>
    <row r="282" spans="1:14" x14ac:dyDescent="0.25">
      <c r="A282" t="s">
        <v>598</v>
      </c>
      <c r="B282" t="s">
        <v>599</v>
      </c>
      <c r="C282" t="s">
        <v>229</v>
      </c>
      <c r="D282" t="s">
        <v>21</v>
      </c>
      <c r="E282">
        <v>21037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43705</v>
      </c>
      <c r="L282" t="s">
        <v>26</v>
      </c>
      <c r="N282" t="s">
        <v>24</v>
      </c>
    </row>
    <row r="283" spans="1:14" x14ac:dyDescent="0.25">
      <c r="A283" t="s">
        <v>600</v>
      </c>
      <c r="B283" t="s">
        <v>601</v>
      </c>
      <c r="C283" t="s">
        <v>29</v>
      </c>
      <c r="D283" t="s">
        <v>21</v>
      </c>
      <c r="E283">
        <v>21231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43705</v>
      </c>
      <c r="L283" t="s">
        <v>26</v>
      </c>
      <c r="N283" t="s">
        <v>24</v>
      </c>
    </row>
    <row r="284" spans="1:14" x14ac:dyDescent="0.25">
      <c r="A284" t="s">
        <v>602</v>
      </c>
      <c r="B284" t="s">
        <v>603</v>
      </c>
      <c r="C284" t="s">
        <v>29</v>
      </c>
      <c r="D284" t="s">
        <v>21</v>
      </c>
      <c r="E284">
        <v>21231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43705</v>
      </c>
      <c r="L284" t="s">
        <v>26</v>
      </c>
      <c r="N284" t="s">
        <v>24</v>
      </c>
    </row>
    <row r="285" spans="1:14" x14ac:dyDescent="0.25">
      <c r="A285" t="s">
        <v>604</v>
      </c>
      <c r="B285" t="s">
        <v>605</v>
      </c>
      <c r="C285" t="s">
        <v>229</v>
      </c>
      <c r="D285" t="s">
        <v>21</v>
      </c>
      <c r="E285">
        <v>21037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43705</v>
      </c>
      <c r="L285" t="s">
        <v>26</v>
      </c>
      <c r="N285" t="s">
        <v>24</v>
      </c>
    </row>
    <row r="286" spans="1:14" x14ac:dyDescent="0.25">
      <c r="A286" t="s">
        <v>606</v>
      </c>
      <c r="B286" t="s">
        <v>607</v>
      </c>
      <c r="C286" t="s">
        <v>29</v>
      </c>
      <c r="D286" t="s">
        <v>21</v>
      </c>
      <c r="E286">
        <v>21230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43705</v>
      </c>
      <c r="L286" t="s">
        <v>26</v>
      </c>
      <c r="N286" t="s">
        <v>24</v>
      </c>
    </row>
    <row r="287" spans="1:14" x14ac:dyDescent="0.25">
      <c r="A287" t="s">
        <v>608</v>
      </c>
      <c r="B287" t="s">
        <v>609</v>
      </c>
      <c r="C287" t="s">
        <v>29</v>
      </c>
      <c r="D287" t="s">
        <v>21</v>
      </c>
      <c r="E287">
        <v>21231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43705</v>
      </c>
      <c r="L287" t="s">
        <v>26</v>
      </c>
      <c r="N287" t="s">
        <v>24</v>
      </c>
    </row>
    <row r="288" spans="1:14" x14ac:dyDescent="0.25">
      <c r="A288" t="s">
        <v>610</v>
      </c>
      <c r="B288" t="s">
        <v>611</v>
      </c>
      <c r="C288" t="s">
        <v>29</v>
      </c>
      <c r="D288" t="s">
        <v>21</v>
      </c>
      <c r="E288">
        <v>21230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43705</v>
      </c>
      <c r="L288" t="s">
        <v>26</v>
      </c>
      <c r="N288" t="s">
        <v>24</v>
      </c>
    </row>
    <row r="289" spans="1:14" x14ac:dyDescent="0.25">
      <c r="A289" t="s">
        <v>196</v>
      </c>
      <c r="B289" t="s">
        <v>612</v>
      </c>
      <c r="C289" t="s">
        <v>347</v>
      </c>
      <c r="D289" t="s">
        <v>21</v>
      </c>
      <c r="E289">
        <v>20657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43705</v>
      </c>
      <c r="L289" t="s">
        <v>26</v>
      </c>
      <c r="N289" t="s">
        <v>24</v>
      </c>
    </row>
    <row r="290" spans="1:14" x14ac:dyDescent="0.25">
      <c r="A290" t="s">
        <v>87</v>
      </c>
      <c r="B290" t="s">
        <v>613</v>
      </c>
      <c r="C290" t="s">
        <v>229</v>
      </c>
      <c r="D290" t="s">
        <v>21</v>
      </c>
      <c r="E290">
        <v>21037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43705</v>
      </c>
      <c r="L290" t="s">
        <v>26</v>
      </c>
      <c r="N290" t="s">
        <v>24</v>
      </c>
    </row>
    <row r="291" spans="1:14" x14ac:dyDescent="0.25">
      <c r="A291" t="s">
        <v>87</v>
      </c>
      <c r="B291" t="s">
        <v>614</v>
      </c>
      <c r="C291" t="s">
        <v>29</v>
      </c>
      <c r="D291" t="s">
        <v>21</v>
      </c>
      <c r="E291">
        <v>21230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43705</v>
      </c>
      <c r="L291" t="s">
        <v>26</v>
      </c>
      <c r="N291" t="s">
        <v>24</v>
      </c>
    </row>
    <row r="292" spans="1:14" x14ac:dyDescent="0.25">
      <c r="A292" t="s">
        <v>615</v>
      </c>
      <c r="B292" t="s">
        <v>616</v>
      </c>
      <c r="C292" t="s">
        <v>617</v>
      </c>
      <c r="D292" t="s">
        <v>21</v>
      </c>
      <c r="E292">
        <v>21012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43705</v>
      </c>
      <c r="L292" t="s">
        <v>26</v>
      </c>
      <c r="N292" t="s">
        <v>24</v>
      </c>
    </row>
    <row r="293" spans="1:14" x14ac:dyDescent="0.25">
      <c r="A293" t="s">
        <v>618</v>
      </c>
      <c r="B293" t="s">
        <v>619</v>
      </c>
      <c r="C293" t="s">
        <v>29</v>
      </c>
      <c r="D293" t="s">
        <v>21</v>
      </c>
      <c r="E293">
        <v>21231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43705</v>
      </c>
      <c r="L293" t="s">
        <v>26</v>
      </c>
      <c r="N293" t="s">
        <v>24</v>
      </c>
    </row>
    <row r="294" spans="1:14" x14ac:dyDescent="0.25">
      <c r="A294" t="s">
        <v>620</v>
      </c>
      <c r="B294" t="s">
        <v>621</v>
      </c>
      <c r="C294" t="s">
        <v>347</v>
      </c>
      <c r="D294" t="s">
        <v>21</v>
      </c>
      <c r="E294">
        <v>20657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43705</v>
      </c>
      <c r="L294" t="s">
        <v>26</v>
      </c>
      <c r="N294" t="s">
        <v>24</v>
      </c>
    </row>
    <row r="295" spans="1:14" x14ac:dyDescent="0.25">
      <c r="A295" t="s">
        <v>622</v>
      </c>
      <c r="B295" t="s">
        <v>623</v>
      </c>
      <c r="C295" t="s">
        <v>624</v>
      </c>
      <c r="D295" t="s">
        <v>21</v>
      </c>
      <c r="E295">
        <v>20678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43705</v>
      </c>
      <c r="L295" t="s">
        <v>26</v>
      </c>
      <c r="N295" t="s">
        <v>24</v>
      </c>
    </row>
    <row r="296" spans="1:14" x14ac:dyDescent="0.25">
      <c r="A296" t="s">
        <v>625</v>
      </c>
      <c r="B296" t="s">
        <v>626</v>
      </c>
      <c r="C296" t="s">
        <v>347</v>
      </c>
      <c r="D296" t="s">
        <v>21</v>
      </c>
      <c r="E296">
        <v>20657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43705</v>
      </c>
      <c r="L296" t="s">
        <v>26</v>
      </c>
      <c r="N296" t="s">
        <v>24</v>
      </c>
    </row>
    <row r="297" spans="1:14" x14ac:dyDescent="0.25">
      <c r="A297" t="s">
        <v>627</v>
      </c>
      <c r="B297" t="s">
        <v>628</v>
      </c>
      <c r="C297" t="s">
        <v>629</v>
      </c>
      <c r="D297" t="s">
        <v>21</v>
      </c>
      <c r="E297">
        <v>20622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43705</v>
      </c>
      <c r="L297" t="s">
        <v>26</v>
      </c>
      <c r="N297" t="s">
        <v>24</v>
      </c>
    </row>
    <row r="298" spans="1:14" x14ac:dyDescent="0.25">
      <c r="A298" t="s">
        <v>630</v>
      </c>
      <c r="B298" t="s">
        <v>631</v>
      </c>
      <c r="C298" t="s">
        <v>29</v>
      </c>
      <c r="D298" t="s">
        <v>21</v>
      </c>
      <c r="E298">
        <v>21231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43705</v>
      </c>
      <c r="L298" t="s">
        <v>26</v>
      </c>
      <c r="N298" t="s">
        <v>24</v>
      </c>
    </row>
    <row r="299" spans="1:14" x14ac:dyDescent="0.25">
      <c r="A299" t="s">
        <v>201</v>
      </c>
      <c r="B299" t="s">
        <v>632</v>
      </c>
      <c r="C299" t="s">
        <v>624</v>
      </c>
      <c r="D299" t="s">
        <v>21</v>
      </c>
      <c r="E299">
        <v>20678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43705</v>
      </c>
      <c r="L299" t="s">
        <v>26</v>
      </c>
      <c r="N299" t="s">
        <v>24</v>
      </c>
    </row>
    <row r="300" spans="1:14" x14ac:dyDescent="0.25">
      <c r="A300" t="s">
        <v>201</v>
      </c>
      <c r="B300" t="s">
        <v>633</v>
      </c>
      <c r="C300" t="s">
        <v>229</v>
      </c>
      <c r="D300" t="s">
        <v>21</v>
      </c>
      <c r="E300">
        <v>21037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43705</v>
      </c>
      <c r="L300" t="s">
        <v>26</v>
      </c>
      <c r="N300" t="s">
        <v>24</v>
      </c>
    </row>
    <row r="301" spans="1:14" x14ac:dyDescent="0.25">
      <c r="A301" t="s">
        <v>93</v>
      </c>
      <c r="B301" t="s">
        <v>634</v>
      </c>
      <c r="C301" t="s">
        <v>366</v>
      </c>
      <c r="D301" t="s">
        <v>21</v>
      </c>
      <c r="E301">
        <v>20711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43705</v>
      </c>
      <c r="L301" t="s">
        <v>26</v>
      </c>
      <c r="N301" t="s">
        <v>24</v>
      </c>
    </row>
    <row r="302" spans="1:14" x14ac:dyDescent="0.25">
      <c r="A302" t="s">
        <v>635</v>
      </c>
      <c r="B302" t="s">
        <v>636</v>
      </c>
      <c r="C302" t="s">
        <v>637</v>
      </c>
      <c r="D302" t="s">
        <v>21</v>
      </c>
      <c r="E302">
        <v>20743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43704</v>
      </c>
      <c r="L302" t="s">
        <v>26</v>
      </c>
      <c r="N302" t="s">
        <v>24</v>
      </c>
    </row>
    <row r="303" spans="1:14" x14ac:dyDescent="0.25">
      <c r="A303" t="s">
        <v>638</v>
      </c>
      <c r="B303" t="s">
        <v>639</v>
      </c>
      <c r="C303" t="s">
        <v>640</v>
      </c>
      <c r="D303" t="s">
        <v>21</v>
      </c>
      <c r="E303">
        <v>20706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43704</v>
      </c>
      <c r="L303" t="s">
        <v>26</v>
      </c>
      <c r="N303" t="s">
        <v>24</v>
      </c>
    </row>
    <row r="304" spans="1:14" x14ac:dyDescent="0.25">
      <c r="A304" t="s">
        <v>155</v>
      </c>
      <c r="B304" t="s">
        <v>641</v>
      </c>
      <c r="C304" t="s">
        <v>642</v>
      </c>
      <c r="D304" t="s">
        <v>21</v>
      </c>
      <c r="E304">
        <v>20785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43704</v>
      </c>
      <c r="L304" t="s">
        <v>26</v>
      </c>
      <c r="N304" t="s">
        <v>24</v>
      </c>
    </row>
    <row r="305" spans="1:14" x14ac:dyDescent="0.25">
      <c r="A305" t="s">
        <v>155</v>
      </c>
      <c r="B305" t="s">
        <v>643</v>
      </c>
      <c r="C305" t="s">
        <v>414</v>
      </c>
      <c r="D305" t="s">
        <v>21</v>
      </c>
      <c r="E305">
        <v>21222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43704</v>
      </c>
      <c r="L305" t="s">
        <v>26</v>
      </c>
      <c r="N305" t="s">
        <v>24</v>
      </c>
    </row>
    <row r="306" spans="1:14" x14ac:dyDescent="0.25">
      <c r="A306" t="s">
        <v>155</v>
      </c>
      <c r="B306" t="s">
        <v>644</v>
      </c>
      <c r="C306" t="s">
        <v>414</v>
      </c>
      <c r="D306" t="s">
        <v>21</v>
      </c>
      <c r="E306">
        <v>21222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43704</v>
      </c>
      <c r="L306" t="s">
        <v>26</v>
      </c>
      <c r="N306" t="s">
        <v>24</v>
      </c>
    </row>
    <row r="307" spans="1:14" x14ac:dyDescent="0.25">
      <c r="A307" t="s">
        <v>645</v>
      </c>
      <c r="B307" t="s">
        <v>646</v>
      </c>
      <c r="C307" t="s">
        <v>487</v>
      </c>
      <c r="D307" t="s">
        <v>21</v>
      </c>
      <c r="E307">
        <v>20785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43704</v>
      </c>
      <c r="L307" t="s">
        <v>26</v>
      </c>
      <c r="N307" t="s">
        <v>24</v>
      </c>
    </row>
    <row r="308" spans="1:14" x14ac:dyDescent="0.25">
      <c r="A308" t="s">
        <v>647</v>
      </c>
      <c r="B308" t="s">
        <v>648</v>
      </c>
      <c r="C308" t="s">
        <v>414</v>
      </c>
      <c r="D308" t="s">
        <v>21</v>
      </c>
      <c r="E308">
        <v>21222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43704</v>
      </c>
      <c r="L308" t="s">
        <v>26</v>
      </c>
      <c r="N308" t="s">
        <v>24</v>
      </c>
    </row>
    <row r="309" spans="1:14" x14ac:dyDescent="0.25">
      <c r="A309" t="s">
        <v>649</v>
      </c>
      <c r="B309" t="s">
        <v>650</v>
      </c>
      <c r="C309" t="s">
        <v>176</v>
      </c>
      <c r="D309" t="s">
        <v>21</v>
      </c>
      <c r="E309">
        <v>21740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43704</v>
      </c>
      <c r="L309" t="s">
        <v>26</v>
      </c>
      <c r="N309" t="s">
        <v>24</v>
      </c>
    </row>
    <row r="310" spans="1:14" x14ac:dyDescent="0.25">
      <c r="A310" t="s">
        <v>367</v>
      </c>
      <c r="B310" t="s">
        <v>651</v>
      </c>
      <c r="C310" t="s">
        <v>652</v>
      </c>
      <c r="D310" t="s">
        <v>21</v>
      </c>
      <c r="E310">
        <v>20743</v>
      </c>
      <c r="F310" t="s">
        <v>22</v>
      </c>
      <c r="G310" t="s">
        <v>22</v>
      </c>
      <c r="H310" t="s">
        <v>208</v>
      </c>
      <c r="I310" t="s">
        <v>209</v>
      </c>
      <c r="J310" t="s">
        <v>210</v>
      </c>
      <c r="K310" s="1">
        <v>43704</v>
      </c>
      <c r="L310" t="s">
        <v>211</v>
      </c>
      <c r="M310" t="str">
        <f>HYPERLINK("https://www.regulations.gov/docket?D=FDA-2019-H-4008")</f>
        <v>https://www.regulations.gov/docket?D=FDA-2019-H-4008</v>
      </c>
      <c r="N310" t="s">
        <v>210</v>
      </c>
    </row>
    <row r="311" spans="1:14" x14ac:dyDescent="0.25">
      <c r="A311" t="s">
        <v>653</v>
      </c>
      <c r="B311" t="s">
        <v>654</v>
      </c>
      <c r="C311" t="s">
        <v>487</v>
      </c>
      <c r="D311" t="s">
        <v>21</v>
      </c>
      <c r="E311">
        <v>20785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43704</v>
      </c>
      <c r="L311" t="s">
        <v>26</v>
      </c>
      <c r="N311" t="s">
        <v>24</v>
      </c>
    </row>
    <row r="312" spans="1:14" x14ac:dyDescent="0.25">
      <c r="A312" t="s">
        <v>655</v>
      </c>
      <c r="B312" t="s">
        <v>656</v>
      </c>
      <c r="C312" t="s">
        <v>642</v>
      </c>
      <c r="D312" t="s">
        <v>21</v>
      </c>
      <c r="E312">
        <v>20785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43704</v>
      </c>
      <c r="L312" t="s">
        <v>26</v>
      </c>
      <c r="N312" t="s">
        <v>24</v>
      </c>
    </row>
    <row r="313" spans="1:14" x14ac:dyDescent="0.25">
      <c r="A313" t="s">
        <v>657</v>
      </c>
      <c r="B313" t="s">
        <v>658</v>
      </c>
      <c r="C313" t="s">
        <v>659</v>
      </c>
      <c r="D313" t="s">
        <v>21</v>
      </c>
      <c r="E313">
        <v>20747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43704</v>
      </c>
      <c r="L313" t="s">
        <v>26</v>
      </c>
      <c r="N313" t="s">
        <v>24</v>
      </c>
    </row>
    <row r="314" spans="1:14" x14ac:dyDescent="0.25">
      <c r="A314" t="s">
        <v>660</v>
      </c>
      <c r="B314" t="s">
        <v>661</v>
      </c>
      <c r="C314" t="s">
        <v>414</v>
      </c>
      <c r="D314" t="s">
        <v>21</v>
      </c>
      <c r="E314">
        <v>21222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43704</v>
      </c>
      <c r="L314" t="s">
        <v>26</v>
      </c>
      <c r="N314" t="s">
        <v>24</v>
      </c>
    </row>
    <row r="315" spans="1:14" x14ac:dyDescent="0.25">
      <c r="A315" t="s">
        <v>662</v>
      </c>
      <c r="B315" t="s">
        <v>663</v>
      </c>
      <c r="C315" t="s">
        <v>664</v>
      </c>
      <c r="D315" t="s">
        <v>21</v>
      </c>
      <c r="E315">
        <v>21758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43704</v>
      </c>
      <c r="L315" t="s">
        <v>26</v>
      </c>
      <c r="N315" t="s">
        <v>24</v>
      </c>
    </row>
    <row r="316" spans="1:14" x14ac:dyDescent="0.25">
      <c r="A316" t="s">
        <v>665</v>
      </c>
      <c r="B316" t="s">
        <v>666</v>
      </c>
      <c r="C316" t="s">
        <v>29</v>
      </c>
      <c r="D316" t="s">
        <v>21</v>
      </c>
      <c r="E316">
        <v>21237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43704</v>
      </c>
      <c r="L316" t="s">
        <v>26</v>
      </c>
      <c r="N316" t="s">
        <v>24</v>
      </c>
    </row>
    <row r="317" spans="1:14" x14ac:dyDescent="0.25">
      <c r="A317" t="s">
        <v>667</v>
      </c>
      <c r="B317" t="s">
        <v>668</v>
      </c>
      <c r="C317" t="s">
        <v>669</v>
      </c>
      <c r="D317" t="s">
        <v>21</v>
      </c>
      <c r="E317">
        <v>21237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43704</v>
      </c>
      <c r="L317" t="s">
        <v>26</v>
      </c>
      <c r="N317" t="s">
        <v>24</v>
      </c>
    </row>
    <row r="318" spans="1:14" x14ac:dyDescent="0.25">
      <c r="A318" t="s">
        <v>87</v>
      </c>
      <c r="B318" t="s">
        <v>670</v>
      </c>
      <c r="C318" t="s">
        <v>414</v>
      </c>
      <c r="D318" t="s">
        <v>21</v>
      </c>
      <c r="E318">
        <v>21222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43704</v>
      </c>
      <c r="L318" t="s">
        <v>26</v>
      </c>
      <c r="N318" t="s">
        <v>24</v>
      </c>
    </row>
    <row r="319" spans="1:14" x14ac:dyDescent="0.25">
      <c r="A319" t="s">
        <v>87</v>
      </c>
      <c r="B319" t="s">
        <v>671</v>
      </c>
      <c r="C319" t="s">
        <v>669</v>
      </c>
      <c r="D319" t="s">
        <v>21</v>
      </c>
      <c r="E319">
        <v>21237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43704</v>
      </c>
      <c r="L319" t="s">
        <v>26</v>
      </c>
      <c r="N319" t="s">
        <v>24</v>
      </c>
    </row>
    <row r="320" spans="1:14" x14ac:dyDescent="0.25">
      <c r="A320" t="s">
        <v>672</v>
      </c>
      <c r="B320" t="s">
        <v>673</v>
      </c>
      <c r="C320" t="s">
        <v>487</v>
      </c>
      <c r="D320" t="s">
        <v>21</v>
      </c>
      <c r="E320">
        <v>20784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43704</v>
      </c>
      <c r="L320" t="s">
        <v>26</v>
      </c>
      <c r="N320" t="s">
        <v>24</v>
      </c>
    </row>
    <row r="321" spans="1:14" x14ac:dyDescent="0.25">
      <c r="A321" t="s">
        <v>674</v>
      </c>
      <c r="B321" t="s">
        <v>675</v>
      </c>
      <c r="C321" t="s">
        <v>29</v>
      </c>
      <c r="D321" t="s">
        <v>21</v>
      </c>
      <c r="E321">
        <v>21237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43704</v>
      </c>
      <c r="L321" t="s">
        <v>26</v>
      </c>
      <c r="N321" t="s">
        <v>24</v>
      </c>
    </row>
    <row r="322" spans="1:14" x14ac:dyDescent="0.25">
      <c r="A322" t="s">
        <v>676</v>
      </c>
      <c r="B322" t="s">
        <v>677</v>
      </c>
      <c r="C322" t="s">
        <v>664</v>
      </c>
      <c r="D322" t="s">
        <v>21</v>
      </c>
      <c r="E322">
        <v>21758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43704</v>
      </c>
      <c r="L322" t="s">
        <v>26</v>
      </c>
      <c r="N322" t="s">
        <v>24</v>
      </c>
    </row>
    <row r="323" spans="1:14" x14ac:dyDescent="0.25">
      <c r="A323" t="s">
        <v>678</v>
      </c>
      <c r="B323" t="s">
        <v>679</v>
      </c>
      <c r="C323" t="s">
        <v>29</v>
      </c>
      <c r="D323" t="s">
        <v>21</v>
      </c>
      <c r="E323">
        <v>21237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43704</v>
      </c>
      <c r="L323" t="s">
        <v>26</v>
      </c>
      <c r="N323" t="s">
        <v>24</v>
      </c>
    </row>
    <row r="324" spans="1:14" x14ac:dyDescent="0.25">
      <c r="A324" t="s">
        <v>680</v>
      </c>
      <c r="B324" t="s">
        <v>681</v>
      </c>
      <c r="C324" t="s">
        <v>414</v>
      </c>
      <c r="D324" t="s">
        <v>21</v>
      </c>
      <c r="E324">
        <v>21222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43704</v>
      </c>
      <c r="L324" t="s">
        <v>26</v>
      </c>
      <c r="N324" t="s">
        <v>24</v>
      </c>
    </row>
    <row r="325" spans="1:14" x14ac:dyDescent="0.25">
      <c r="A325" t="s">
        <v>430</v>
      </c>
      <c r="B325" t="s">
        <v>682</v>
      </c>
      <c r="C325" t="s">
        <v>683</v>
      </c>
      <c r="D325" t="s">
        <v>21</v>
      </c>
      <c r="E325">
        <v>21716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43704</v>
      </c>
      <c r="L325" t="s">
        <v>26</v>
      </c>
      <c r="N325" t="s">
        <v>24</v>
      </c>
    </row>
    <row r="326" spans="1:14" x14ac:dyDescent="0.25">
      <c r="A326" t="s">
        <v>201</v>
      </c>
      <c r="B326" t="s">
        <v>684</v>
      </c>
      <c r="C326" t="s">
        <v>29</v>
      </c>
      <c r="D326" t="s">
        <v>21</v>
      </c>
      <c r="E326">
        <v>21237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43704</v>
      </c>
      <c r="L326" t="s">
        <v>26</v>
      </c>
      <c r="N326" t="s">
        <v>24</v>
      </c>
    </row>
    <row r="327" spans="1:14" x14ac:dyDescent="0.25">
      <c r="A327" t="s">
        <v>152</v>
      </c>
      <c r="B327" t="s">
        <v>685</v>
      </c>
      <c r="C327" t="s">
        <v>669</v>
      </c>
      <c r="D327" t="s">
        <v>21</v>
      </c>
      <c r="E327">
        <v>21237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43704</v>
      </c>
      <c r="L327" t="s">
        <v>26</v>
      </c>
      <c r="N327" t="s">
        <v>24</v>
      </c>
    </row>
    <row r="328" spans="1:14" x14ac:dyDescent="0.25">
      <c r="A328" t="s">
        <v>93</v>
      </c>
      <c r="B328" t="s">
        <v>686</v>
      </c>
      <c r="C328" t="s">
        <v>687</v>
      </c>
      <c r="D328" t="s">
        <v>21</v>
      </c>
      <c r="E328">
        <v>20747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43704</v>
      </c>
      <c r="L328" t="s">
        <v>26</v>
      </c>
      <c r="N328" t="s">
        <v>24</v>
      </c>
    </row>
    <row r="329" spans="1:14" x14ac:dyDescent="0.25">
      <c r="A329" t="s">
        <v>688</v>
      </c>
      <c r="B329" t="s">
        <v>689</v>
      </c>
      <c r="C329" t="s">
        <v>291</v>
      </c>
      <c r="D329" t="s">
        <v>21</v>
      </c>
      <c r="E329">
        <v>21702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43703</v>
      </c>
      <c r="L329" t="s">
        <v>26</v>
      </c>
      <c r="N329" t="s">
        <v>24</v>
      </c>
    </row>
    <row r="330" spans="1:14" x14ac:dyDescent="0.25">
      <c r="A330" t="s">
        <v>690</v>
      </c>
      <c r="B330" t="s">
        <v>691</v>
      </c>
      <c r="C330" t="s">
        <v>29</v>
      </c>
      <c r="D330" t="s">
        <v>21</v>
      </c>
      <c r="E330">
        <v>21214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43703</v>
      </c>
      <c r="L330" t="s">
        <v>26</v>
      </c>
      <c r="N330" t="s">
        <v>24</v>
      </c>
    </row>
    <row r="331" spans="1:14" x14ac:dyDescent="0.25">
      <c r="A331" t="s">
        <v>692</v>
      </c>
      <c r="B331" t="s">
        <v>693</v>
      </c>
      <c r="C331" t="s">
        <v>154</v>
      </c>
      <c r="D331" t="s">
        <v>21</v>
      </c>
      <c r="E331">
        <v>20724</v>
      </c>
      <c r="F331" t="s">
        <v>22</v>
      </c>
      <c r="G331" t="s">
        <v>22</v>
      </c>
      <c r="H331" t="s">
        <v>110</v>
      </c>
      <c r="I331" t="s">
        <v>111</v>
      </c>
      <c r="J331" t="s">
        <v>210</v>
      </c>
      <c r="K331" s="1">
        <v>43703</v>
      </c>
      <c r="L331" t="s">
        <v>211</v>
      </c>
      <c r="M331" t="str">
        <f>HYPERLINK("https://www.regulations.gov/docket?D=FDA-2019-H-3988")</f>
        <v>https://www.regulations.gov/docket?D=FDA-2019-H-3988</v>
      </c>
      <c r="N331" t="s">
        <v>210</v>
      </c>
    </row>
    <row r="332" spans="1:14" x14ac:dyDescent="0.25">
      <c r="A332" t="s">
        <v>155</v>
      </c>
      <c r="B332" t="s">
        <v>694</v>
      </c>
      <c r="C332" t="s">
        <v>487</v>
      </c>
      <c r="D332" t="s">
        <v>21</v>
      </c>
      <c r="E332">
        <v>20785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43703</v>
      </c>
      <c r="L332" t="s">
        <v>26</v>
      </c>
      <c r="N332" t="s">
        <v>24</v>
      </c>
    </row>
    <row r="333" spans="1:14" x14ac:dyDescent="0.25">
      <c r="A333" t="s">
        <v>155</v>
      </c>
      <c r="B333" t="s">
        <v>695</v>
      </c>
      <c r="C333" t="s">
        <v>190</v>
      </c>
      <c r="D333" t="s">
        <v>21</v>
      </c>
      <c r="E333">
        <v>20851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43703</v>
      </c>
      <c r="L333" t="s">
        <v>26</v>
      </c>
      <c r="N333" t="s">
        <v>24</v>
      </c>
    </row>
    <row r="334" spans="1:14" x14ac:dyDescent="0.25">
      <c r="A334" t="s">
        <v>696</v>
      </c>
      <c r="B334" t="s">
        <v>697</v>
      </c>
      <c r="C334" t="s">
        <v>487</v>
      </c>
      <c r="D334" t="s">
        <v>21</v>
      </c>
      <c r="E334">
        <v>20781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43703</v>
      </c>
      <c r="L334" t="s">
        <v>26</v>
      </c>
      <c r="N334" t="s">
        <v>24</v>
      </c>
    </row>
    <row r="335" spans="1:14" x14ac:dyDescent="0.25">
      <c r="A335" t="s">
        <v>698</v>
      </c>
      <c r="B335" t="s">
        <v>699</v>
      </c>
      <c r="C335" t="s">
        <v>29</v>
      </c>
      <c r="D335" t="s">
        <v>21</v>
      </c>
      <c r="E335">
        <v>21239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43703</v>
      </c>
      <c r="L335" t="s">
        <v>26</v>
      </c>
      <c r="N335" t="s">
        <v>24</v>
      </c>
    </row>
    <row r="336" spans="1:14" x14ac:dyDescent="0.25">
      <c r="A336" t="s">
        <v>700</v>
      </c>
      <c r="B336" t="s">
        <v>701</v>
      </c>
      <c r="C336" t="s">
        <v>702</v>
      </c>
      <c r="D336" t="s">
        <v>21</v>
      </c>
      <c r="E336">
        <v>20876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43703</v>
      </c>
      <c r="L336" t="s">
        <v>26</v>
      </c>
      <c r="N336" t="s">
        <v>24</v>
      </c>
    </row>
    <row r="337" spans="1:14" x14ac:dyDescent="0.25">
      <c r="A337" t="s">
        <v>703</v>
      </c>
      <c r="B337" t="s">
        <v>704</v>
      </c>
      <c r="C337" t="s">
        <v>254</v>
      </c>
      <c r="D337" t="s">
        <v>21</v>
      </c>
      <c r="E337">
        <v>21204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43703</v>
      </c>
      <c r="L337" t="s">
        <v>26</v>
      </c>
      <c r="N337" t="s">
        <v>24</v>
      </c>
    </row>
    <row r="338" spans="1:14" x14ac:dyDescent="0.25">
      <c r="A338" t="s">
        <v>705</v>
      </c>
      <c r="B338" t="s">
        <v>706</v>
      </c>
      <c r="C338" t="s">
        <v>707</v>
      </c>
      <c r="D338" t="s">
        <v>21</v>
      </c>
      <c r="E338">
        <v>21755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43703</v>
      </c>
      <c r="L338" t="s">
        <v>26</v>
      </c>
      <c r="N338" t="s">
        <v>24</v>
      </c>
    </row>
    <row r="339" spans="1:14" x14ac:dyDescent="0.25">
      <c r="A339" t="s">
        <v>708</v>
      </c>
      <c r="B339" t="s">
        <v>709</v>
      </c>
      <c r="C339" t="s">
        <v>29</v>
      </c>
      <c r="D339" t="s">
        <v>21</v>
      </c>
      <c r="E339">
        <v>21239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43703</v>
      </c>
      <c r="L339" t="s">
        <v>26</v>
      </c>
      <c r="N339" t="s">
        <v>24</v>
      </c>
    </row>
    <row r="340" spans="1:14" x14ac:dyDescent="0.25">
      <c r="A340" t="s">
        <v>710</v>
      </c>
      <c r="B340" t="s">
        <v>711</v>
      </c>
      <c r="C340" t="s">
        <v>29</v>
      </c>
      <c r="D340" t="s">
        <v>21</v>
      </c>
      <c r="E340">
        <v>21239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43703</v>
      </c>
      <c r="L340" t="s">
        <v>26</v>
      </c>
      <c r="N340" t="s">
        <v>24</v>
      </c>
    </row>
    <row r="341" spans="1:14" x14ac:dyDescent="0.25">
      <c r="A341" t="s">
        <v>712</v>
      </c>
      <c r="B341" t="s">
        <v>713</v>
      </c>
      <c r="C341" t="s">
        <v>29</v>
      </c>
      <c r="D341" t="s">
        <v>21</v>
      </c>
      <c r="E341">
        <v>21239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43703</v>
      </c>
      <c r="L341" t="s">
        <v>26</v>
      </c>
      <c r="N341" t="s">
        <v>24</v>
      </c>
    </row>
    <row r="342" spans="1:14" x14ac:dyDescent="0.25">
      <c r="A342" t="s">
        <v>714</v>
      </c>
      <c r="B342" t="s">
        <v>715</v>
      </c>
      <c r="C342" t="s">
        <v>487</v>
      </c>
      <c r="D342" t="s">
        <v>21</v>
      </c>
      <c r="E342">
        <v>20785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43703</v>
      </c>
      <c r="L342" t="s">
        <v>26</v>
      </c>
      <c r="N342" t="s">
        <v>24</v>
      </c>
    </row>
    <row r="343" spans="1:14" x14ac:dyDescent="0.25">
      <c r="A343" t="s">
        <v>716</v>
      </c>
      <c r="B343" t="s">
        <v>717</v>
      </c>
      <c r="C343" t="s">
        <v>173</v>
      </c>
      <c r="D343" t="s">
        <v>21</v>
      </c>
      <c r="E343">
        <v>20745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43703</v>
      </c>
      <c r="L343" t="s">
        <v>26</v>
      </c>
      <c r="N343" t="s">
        <v>24</v>
      </c>
    </row>
    <row r="344" spans="1:14" x14ac:dyDescent="0.25">
      <c r="A344" t="s">
        <v>718</v>
      </c>
      <c r="B344" t="s">
        <v>719</v>
      </c>
      <c r="C344" t="s">
        <v>29</v>
      </c>
      <c r="D344" t="s">
        <v>21</v>
      </c>
      <c r="E344">
        <v>21239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43703</v>
      </c>
      <c r="L344" t="s">
        <v>26</v>
      </c>
      <c r="N344" t="s">
        <v>24</v>
      </c>
    </row>
    <row r="345" spans="1:14" x14ac:dyDescent="0.25">
      <c r="A345" t="s">
        <v>720</v>
      </c>
      <c r="B345" t="s">
        <v>721</v>
      </c>
      <c r="C345" t="s">
        <v>173</v>
      </c>
      <c r="D345" t="s">
        <v>21</v>
      </c>
      <c r="E345">
        <v>20745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43703</v>
      </c>
      <c r="L345" t="s">
        <v>26</v>
      </c>
      <c r="N345" t="s">
        <v>24</v>
      </c>
    </row>
    <row r="346" spans="1:14" x14ac:dyDescent="0.25">
      <c r="A346" t="s">
        <v>722</v>
      </c>
      <c r="B346" t="s">
        <v>723</v>
      </c>
      <c r="C346" t="s">
        <v>173</v>
      </c>
      <c r="D346" t="s">
        <v>21</v>
      </c>
      <c r="E346">
        <v>20745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43703</v>
      </c>
      <c r="L346" t="s">
        <v>26</v>
      </c>
      <c r="N346" t="s">
        <v>24</v>
      </c>
    </row>
    <row r="347" spans="1:14" x14ac:dyDescent="0.25">
      <c r="A347" t="s">
        <v>724</v>
      </c>
      <c r="B347" t="s">
        <v>725</v>
      </c>
      <c r="C347" t="s">
        <v>154</v>
      </c>
      <c r="D347" t="s">
        <v>21</v>
      </c>
      <c r="E347">
        <v>20708</v>
      </c>
      <c r="F347" t="s">
        <v>22</v>
      </c>
      <c r="G347" t="s">
        <v>22</v>
      </c>
      <c r="H347" t="s">
        <v>110</v>
      </c>
      <c r="I347" t="s">
        <v>132</v>
      </c>
      <c r="J347" t="s">
        <v>210</v>
      </c>
      <c r="K347" s="1">
        <v>43700</v>
      </c>
      <c r="L347" t="s">
        <v>211</v>
      </c>
      <c r="M347" t="str">
        <f>HYPERLINK("https://www.regulations.gov/docket?D=FDA-2019-H-3973")</f>
        <v>https://www.regulations.gov/docket?D=FDA-2019-H-3973</v>
      </c>
      <c r="N347" t="s">
        <v>210</v>
      </c>
    </row>
    <row r="348" spans="1:14" x14ac:dyDescent="0.25">
      <c r="A348" t="s">
        <v>726</v>
      </c>
      <c r="B348" t="s">
        <v>727</v>
      </c>
      <c r="C348" t="s">
        <v>29</v>
      </c>
      <c r="D348" t="s">
        <v>21</v>
      </c>
      <c r="E348">
        <v>21229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43700</v>
      </c>
      <c r="L348" t="s">
        <v>26</v>
      </c>
      <c r="N348" t="s">
        <v>24</v>
      </c>
    </row>
    <row r="349" spans="1:14" x14ac:dyDescent="0.25">
      <c r="A349" t="s">
        <v>155</v>
      </c>
      <c r="B349" t="s">
        <v>728</v>
      </c>
      <c r="C349" t="s">
        <v>392</v>
      </c>
      <c r="D349" t="s">
        <v>21</v>
      </c>
      <c r="E349">
        <v>21903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43700</v>
      </c>
      <c r="L349" t="s">
        <v>26</v>
      </c>
      <c r="N349" t="s">
        <v>24</v>
      </c>
    </row>
    <row r="350" spans="1:14" x14ac:dyDescent="0.25">
      <c r="A350" t="s">
        <v>729</v>
      </c>
      <c r="B350" t="s">
        <v>730</v>
      </c>
      <c r="C350" t="s">
        <v>392</v>
      </c>
      <c r="D350" t="s">
        <v>21</v>
      </c>
      <c r="E350">
        <v>21901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43700</v>
      </c>
      <c r="L350" t="s">
        <v>26</v>
      </c>
      <c r="N350" t="s">
        <v>24</v>
      </c>
    </row>
    <row r="351" spans="1:14" x14ac:dyDescent="0.25">
      <c r="A351" t="s">
        <v>731</v>
      </c>
      <c r="B351" t="s">
        <v>732</v>
      </c>
      <c r="C351" t="s">
        <v>67</v>
      </c>
      <c r="D351" t="s">
        <v>21</v>
      </c>
      <c r="E351">
        <v>20904</v>
      </c>
      <c r="F351" t="s">
        <v>22</v>
      </c>
      <c r="G351" t="s">
        <v>22</v>
      </c>
      <c r="H351" t="s">
        <v>101</v>
      </c>
      <c r="I351" t="s">
        <v>241</v>
      </c>
      <c r="J351" t="s">
        <v>210</v>
      </c>
      <c r="K351" s="1">
        <v>43700</v>
      </c>
      <c r="L351" t="s">
        <v>211</v>
      </c>
      <c r="M351" t="str">
        <f>HYPERLINK("https://www.regulations.gov/docket?D=FDA-2019-H-3965")</f>
        <v>https://www.regulations.gov/docket?D=FDA-2019-H-3965</v>
      </c>
      <c r="N351" t="s">
        <v>210</v>
      </c>
    </row>
    <row r="352" spans="1:14" x14ac:dyDescent="0.25">
      <c r="A352" t="s">
        <v>733</v>
      </c>
      <c r="B352" t="s">
        <v>734</v>
      </c>
      <c r="C352" t="s">
        <v>735</v>
      </c>
      <c r="D352" t="s">
        <v>21</v>
      </c>
      <c r="E352">
        <v>20770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43700</v>
      </c>
      <c r="L352" t="s">
        <v>26</v>
      </c>
      <c r="N352" t="s">
        <v>24</v>
      </c>
    </row>
    <row r="353" spans="1:14" x14ac:dyDescent="0.25">
      <c r="A353" t="s">
        <v>736</v>
      </c>
      <c r="B353" t="s">
        <v>737</v>
      </c>
      <c r="C353" t="s">
        <v>392</v>
      </c>
      <c r="D353" t="s">
        <v>21</v>
      </c>
      <c r="E353">
        <v>21903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43700</v>
      </c>
      <c r="L353" t="s">
        <v>26</v>
      </c>
      <c r="N353" t="s">
        <v>24</v>
      </c>
    </row>
    <row r="354" spans="1:14" x14ac:dyDescent="0.25">
      <c r="A354" t="s">
        <v>738</v>
      </c>
      <c r="B354" t="s">
        <v>739</v>
      </c>
      <c r="C354" t="s">
        <v>487</v>
      </c>
      <c r="D354" t="s">
        <v>21</v>
      </c>
      <c r="E354">
        <v>20785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43700</v>
      </c>
      <c r="L354" t="s">
        <v>26</v>
      </c>
      <c r="N354" t="s">
        <v>24</v>
      </c>
    </row>
    <row r="355" spans="1:14" x14ac:dyDescent="0.25">
      <c r="A355" t="s">
        <v>740</v>
      </c>
      <c r="B355" t="s">
        <v>741</v>
      </c>
      <c r="C355" t="s">
        <v>369</v>
      </c>
      <c r="D355" t="s">
        <v>21</v>
      </c>
      <c r="E355">
        <v>21040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43700</v>
      </c>
      <c r="L355" t="s">
        <v>26</v>
      </c>
      <c r="N355" t="s">
        <v>24</v>
      </c>
    </row>
    <row r="356" spans="1:14" x14ac:dyDescent="0.25">
      <c r="A356" t="s">
        <v>87</v>
      </c>
      <c r="B356" t="s">
        <v>742</v>
      </c>
      <c r="C356" t="s">
        <v>392</v>
      </c>
      <c r="D356" t="s">
        <v>21</v>
      </c>
      <c r="E356">
        <v>21903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43700</v>
      </c>
      <c r="L356" t="s">
        <v>26</v>
      </c>
      <c r="N356" t="s">
        <v>24</v>
      </c>
    </row>
    <row r="357" spans="1:14" x14ac:dyDescent="0.25">
      <c r="A357" t="s">
        <v>743</v>
      </c>
      <c r="B357" t="s">
        <v>744</v>
      </c>
      <c r="C357" t="s">
        <v>745</v>
      </c>
      <c r="D357" t="s">
        <v>21</v>
      </c>
      <c r="E357">
        <v>21001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43700</v>
      </c>
      <c r="L357" t="s">
        <v>26</v>
      </c>
      <c r="N357" t="s">
        <v>24</v>
      </c>
    </row>
    <row r="358" spans="1:14" x14ac:dyDescent="0.25">
      <c r="A358" t="s">
        <v>746</v>
      </c>
      <c r="B358" t="s">
        <v>747</v>
      </c>
      <c r="C358" t="s">
        <v>163</v>
      </c>
      <c r="D358" t="s">
        <v>21</v>
      </c>
      <c r="E358">
        <v>20902</v>
      </c>
      <c r="F358" t="s">
        <v>22</v>
      </c>
      <c r="G358" t="s">
        <v>22</v>
      </c>
      <c r="H358" t="s">
        <v>110</v>
      </c>
      <c r="I358" t="s">
        <v>132</v>
      </c>
      <c r="J358" t="s">
        <v>210</v>
      </c>
      <c r="K358" s="1">
        <v>43700</v>
      </c>
      <c r="L358" t="s">
        <v>211</v>
      </c>
      <c r="M358" t="str">
        <f>HYPERLINK("https://www.regulations.gov/docket?D=FDA-2019-H-3962")</f>
        <v>https://www.regulations.gov/docket?D=FDA-2019-H-3962</v>
      </c>
      <c r="N358" t="s">
        <v>210</v>
      </c>
    </row>
    <row r="359" spans="1:14" x14ac:dyDescent="0.25">
      <c r="A359" t="s">
        <v>748</v>
      </c>
      <c r="B359" t="s">
        <v>749</v>
      </c>
      <c r="C359" t="s">
        <v>750</v>
      </c>
      <c r="D359" t="s">
        <v>21</v>
      </c>
      <c r="E359">
        <v>21901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43700</v>
      </c>
      <c r="L359" t="s">
        <v>26</v>
      </c>
      <c r="N359" t="s">
        <v>24</v>
      </c>
    </row>
    <row r="360" spans="1:14" x14ac:dyDescent="0.25">
      <c r="A360" t="s">
        <v>751</v>
      </c>
      <c r="B360" t="s">
        <v>752</v>
      </c>
      <c r="C360" t="s">
        <v>392</v>
      </c>
      <c r="D360" t="s">
        <v>21</v>
      </c>
      <c r="E360">
        <v>21903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43700</v>
      </c>
      <c r="L360" t="s">
        <v>26</v>
      </c>
      <c r="N360" t="s">
        <v>24</v>
      </c>
    </row>
    <row r="361" spans="1:14" x14ac:dyDescent="0.25">
      <c r="A361" t="s">
        <v>753</v>
      </c>
      <c r="B361" t="s">
        <v>754</v>
      </c>
      <c r="C361" t="s">
        <v>755</v>
      </c>
      <c r="D361" t="s">
        <v>21</v>
      </c>
      <c r="E361">
        <v>21901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43700</v>
      </c>
      <c r="L361" t="s">
        <v>26</v>
      </c>
      <c r="N361" t="s">
        <v>24</v>
      </c>
    </row>
    <row r="362" spans="1:14" x14ac:dyDescent="0.25">
      <c r="A362" t="s">
        <v>294</v>
      </c>
      <c r="B362" t="s">
        <v>756</v>
      </c>
      <c r="C362" t="s">
        <v>757</v>
      </c>
      <c r="D362" t="s">
        <v>21</v>
      </c>
      <c r="E362">
        <v>20740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43700</v>
      </c>
      <c r="L362" t="s">
        <v>26</v>
      </c>
      <c r="N362" t="s">
        <v>24</v>
      </c>
    </row>
    <row r="363" spans="1:14" x14ac:dyDescent="0.25">
      <c r="A363" t="s">
        <v>758</v>
      </c>
      <c r="B363" t="s">
        <v>759</v>
      </c>
      <c r="C363" t="s">
        <v>487</v>
      </c>
      <c r="D363" t="s">
        <v>21</v>
      </c>
      <c r="E363">
        <v>20781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43700</v>
      </c>
      <c r="L363" t="s">
        <v>26</v>
      </c>
      <c r="N363" t="s">
        <v>24</v>
      </c>
    </row>
    <row r="364" spans="1:14" x14ac:dyDescent="0.25">
      <c r="A364" t="s">
        <v>93</v>
      </c>
      <c r="B364" t="s">
        <v>760</v>
      </c>
      <c r="C364" t="s">
        <v>761</v>
      </c>
      <c r="D364" t="s">
        <v>21</v>
      </c>
      <c r="E364">
        <v>20912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43700</v>
      </c>
      <c r="L364" t="s">
        <v>26</v>
      </c>
      <c r="N364" t="s">
        <v>24</v>
      </c>
    </row>
    <row r="365" spans="1:14" x14ac:dyDescent="0.25">
      <c r="A365" t="s">
        <v>97</v>
      </c>
      <c r="B365" t="s">
        <v>762</v>
      </c>
      <c r="C365" t="s">
        <v>392</v>
      </c>
      <c r="D365" t="s">
        <v>21</v>
      </c>
      <c r="E365">
        <v>21903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43700</v>
      </c>
      <c r="L365" t="s">
        <v>26</v>
      </c>
      <c r="N365" t="s">
        <v>24</v>
      </c>
    </row>
    <row r="366" spans="1:14" x14ac:dyDescent="0.25">
      <c r="A366" t="s">
        <v>763</v>
      </c>
      <c r="B366" t="s">
        <v>764</v>
      </c>
      <c r="C366" t="s">
        <v>765</v>
      </c>
      <c r="D366" t="s">
        <v>21</v>
      </c>
      <c r="E366">
        <v>20639</v>
      </c>
      <c r="F366" t="s">
        <v>22</v>
      </c>
      <c r="G366" t="s">
        <v>22</v>
      </c>
      <c r="H366" t="s">
        <v>110</v>
      </c>
      <c r="I366" t="s">
        <v>111</v>
      </c>
      <c r="J366" s="1">
        <v>43673</v>
      </c>
      <c r="K366" s="1">
        <v>43699</v>
      </c>
      <c r="L366" t="s">
        <v>103</v>
      </c>
      <c r="N366" t="s">
        <v>104</v>
      </c>
    </row>
    <row r="367" spans="1:14" x14ac:dyDescent="0.25">
      <c r="A367" t="s">
        <v>766</v>
      </c>
      <c r="B367" t="s">
        <v>767</v>
      </c>
      <c r="C367" t="s">
        <v>29</v>
      </c>
      <c r="D367" t="s">
        <v>21</v>
      </c>
      <c r="E367">
        <v>21215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43699</v>
      </c>
      <c r="L367" t="s">
        <v>26</v>
      </c>
      <c r="N367" t="s">
        <v>24</v>
      </c>
    </row>
    <row r="368" spans="1:14" x14ac:dyDescent="0.25">
      <c r="A368" t="s">
        <v>768</v>
      </c>
      <c r="B368" t="s">
        <v>769</v>
      </c>
      <c r="C368" t="s">
        <v>770</v>
      </c>
      <c r="D368" t="s">
        <v>21</v>
      </c>
      <c r="E368">
        <v>20653</v>
      </c>
      <c r="F368" t="s">
        <v>22</v>
      </c>
      <c r="G368" t="s">
        <v>22</v>
      </c>
      <c r="H368" t="s">
        <v>101</v>
      </c>
      <c r="I368" t="s">
        <v>241</v>
      </c>
      <c r="J368" s="1">
        <v>43672</v>
      </c>
      <c r="K368" s="1">
        <v>43699</v>
      </c>
      <c r="L368" t="s">
        <v>103</v>
      </c>
      <c r="N368" t="s">
        <v>104</v>
      </c>
    </row>
    <row r="369" spans="1:14" x14ac:dyDescent="0.25">
      <c r="A369" t="s">
        <v>771</v>
      </c>
      <c r="B369" t="s">
        <v>772</v>
      </c>
      <c r="C369" t="s">
        <v>29</v>
      </c>
      <c r="D369" t="s">
        <v>21</v>
      </c>
      <c r="E369">
        <v>21215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43699</v>
      </c>
      <c r="L369" t="s">
        <v>26</v>
      </c>
      <c r="N369" t="s">
        <v>24</v>
      </c>
    </row>
    <row r="370" spans="1:14" x14ac:dyDescent="0.25">
      <c r="A370" t="s">
        <v>773</v>
      </c>
      <c r="B370" t="s">
        <v>774</v>
      </c>
      <c r="C370" t="s">
        <v>775</v>
      </c>
      <c r="D370" t="s">
        <v>21</v>
      </c>
      <c r="E370">
        <v>21015</v>
      </c>
      <c r="F370" t="s">
        <v>22</v>
      </c>
      <c r="G370" t="s">
        <v>22</v>
      </c>
      <c r="H370" t="s">
        <v>101</v>
      </c>
      <c r="I370" t="s">
        <v>102</v>
      </c>
      <c r="J370" s="1">
        <v>43676</v>
      </c>
      <c r="K370" s="1">
        <v>43699</v>
      </c>
      <c r="L370" t="s">
        <v>103</v>
      </c>
      <c r="N370" t="s">
        <v>104</v>
      </c>
    </row>
    <row r="371" spans="1:14" x14ac:dyDescent="0.25">
      <c r="A371" t="s">
        <v>776</v>
      </c>
      <c r="B371" t="s">
        <v>777</v>
      </c>
      <c r="C371" t="s">
        <v>778</v>
      </c>
      <c r="D371" t="s">
        <v>21</v>
      </c>
      <c r="E371">
        <v>20601</v>
      </c>
      <c r="F371" t="s">
        <v>22</v>
      </c>
      <c r="G371" t="s">
        <v>22</v>
      </c>
      <c r="H371" t="s">
        <v>101</v>
      </c>
      <c r="I371" t="s">
        <v>241</v>
      </c>
      <c r="J371" s="1">
        <v>43670</v>
      </c>
      <c r="K371" s="1">
        <v>43699</v>
      </c>
      <c r="L371" t="s">
        <v>103</v>
      </c>
      <c r="N371" t="s">
        <v>104</v>
      </c>
    </row>
    <row r="372" spans="1:14" x14ac:dyDescent="0.25">
      <c r="A372" t="s">
        <v>779</v>
      </c>
      <c r="B372" t="s">
        <v>780</v>
      </c>
      <c r="C372" t="s">
        <v>29</v>
      </c>
      <c r="D372" t="s">
        <v>21</v>
      </c>
      <c r="E372">
        <v>21215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43699</v>
      </c>
      <c r="L372" t="s">
        <v>26</v>
      </c>
      <c r="N372" t="s">
        <v>24</v>
      </c>
    </row>
    <row r="373" spans="1:14" x14ac:dyDescent="0.25">
      <c r="A373" t="s">
        <v>781</v>
      </c>
      <c r="B373" t="s">
        <v>782</v>
      </c>
      <c r="C373" t="s">
        <v>745</v>
      </c>
      <c r="D373" t="s">
        <v>21</v>
      </c>
      <c r="E373">
        <v>21001</v>
      </c>
      <c r="F373" t="s">
        <v>22</v>
      </c>
      <c r="G373" t="s">
        <v>22</v>
      </c>
      <c r="H373" t="s">
        <v>208</v>
      </c>
      <c r="I373" t="s">
        <v>209</v>
      </c>
      <c r="J373" s="1">
        <v>43676</v>
      </c>
      <c r="K373" s="1">
        <v>43699</v>
      </c>
      <c r="L373" t="s">
        <v>103</v>
      </c>
      <c r="N373" t="s">
        <v>104</v>
      </c>
    </row>
    <row r="374" spans="1:14" x14ac:dyDescent="0.25">
      <c r="A374" t="s">
        <v>783</v>
      </c>
      <c r="B374" t="s">
        <v>784</v>
      </c>
      <c r="C374" t="s">
        <v>29</v>
      </c>
      <c r="D374" t="s">
        <v>21</v>
      </c>
      <c r="E374">
        <v>21215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43699</v>
      </c>
      <c r="L374" t="s">
        <v>26</v>
      </c>
      <c r="N374" t="s">
        <v>24</v>
      </c>
    </row>
    <row r="375" spans="1:14" x14ac:dyDescent="0.25">
      <c r="A375" t="s">
        <v>785</v>
      </c>
      <c r="B375" t="s">
        <v>786</v>
      </c>
      <c r="C375" t="s">
        <v>29</v>
      </c>
      <c r="D375" t="s">
        <v>21</v>
      </c>
      <c r="E375">
        <v>21215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43699</v>
      </c>
      <c r="L375" t="s">
        <v>26</v>
      </c>
      <c r="N375" t="s">
        <v>24</v>
      </c>
    </row>
    <row r="376" spans="1:14" x14ac:dyDescent="0.25">
      <c r="A376" t="s">
        <v>201</v>
      </c>
      <c r="B376" t="s">
        <v>787</v>
      </c>
      <c r="C376" t="s">
        <v>369</v>
      </c>
      <c r="D376" t="s">
        <v>21</v>
      </c>
      <c r="E376">
        <v>21040</v>
      </c>
      <c r="F376" t="s">
        <v>22</v>
      </c>
      <c r="G376" t="s">
        <v>22</v>
      </c>
      <c r="H376" t="s">
        <v>101</v>
      </c>
      <c r="I376" t="s">
        <v>102</v>
      </c>
      <c r="J376" s="1">
        <v>43676</v>
      </c>
      <c r="K376" s="1">
        <v>43699</v>
      </c>
      <c r="L376" t="s">
        <v>103</v>
      </c>
      <c r="N376" t="s">
        <v>104</v>
      </c>
    </row>
    <row r="377" spans="1:14" x14ac:dyDescent="0.25">
      <c r="A377" t="s">
        <v>788</v>
      </c>
      <c r="B377" t="s">
        <v>789</v>
      </c>
      <c r="C377" t="s">
        <v>790</v>
      </c>
      <c r="D377" t="s">
        <v>21</v>
      </c>
      <c r="E377">
        <v>21550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43698</v>
      </c>
      <c r="L377" t="s">
        <v>26</v>
      </c>
      <c r="N377" t="s">
        <v>24</v>
      </c>
    </row>
    <row r="378" spans="1:14" x14ac:dyDescent="0.25">
      <c r="A378" t="s">
        <v>791</v>
      </c>
      <c r="B378" t="s">
        <v>792</v>
      </c>
      <c r="C378" t="s">
        <v>378</v>
      </c>
      <c r="D378" t="s">
        <v>21</v>
      </c>
      <c r="E378">
        <v>21536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43698</v>
      </c>
      <c r="L378" t="s">
        <v>26</v>
      </c>
      <c r="N378" t="s">
        <v>24</v>
      </c>
    </row>
    <row r="379" spans="1:14" x14ac:dyDescent="0.25">
      <c r="A379" t="s">
        <v>793</v>
      </c>
      <c r="B379" t="s">
        <v>794</v>
      </c>
      <c r="C379" t="s">
        <v>70</v>
      </c>
      <c r="D379" t="s">
        <v>21</v>
      </c>
      <c r="E379">
        <v>21401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43698</v>
      </c>
      <c r="L379" t="s">
        <v>26</v>
      </c>
      <c r="N379" t="s">
        <v>24</v>
      </c>
    </row>
    <row r="380" spans="1:14" x14ac:dyDescent="0.25">
      <c r="A380" t="s">
        <v>795</v>
      </c>
      <c r="B380" t="s">
        <v>796</v>
      </c>
      <c r="C380" t="s">
        <v>70</v>
      </c>
      <c r="D380" t="s">
        <v>21</v>
      </c>
      <c r="E380">
        <v>21401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43698</v>
      </c>
      <c r="L380" t="s">
        <v>26</v>
      </c>
      <c r="N380" t="s">
        <v>24</v>
      </c>
    </row>
    <row r="381" spans="1:14" x14ac:dyDescent="0.25">
      <c r="A381" t="s">
        <v>797</v>
      </c>
      <c r="B381" t="s">
        <v>798</v>
      </c>
      <c r="C381" t="s">
        <v>190</v>
      </c>
      <c r="D381" t="s">
        <v>21</v>
      </c>
      <c r="E381">
        <v>20852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43698</v>
      </c>
      <c r="L381" t="s">
        <v>26</v>
      </c>
      <c r="N381" t="s">
        <v>24</v>
      </c>
    </row>
    <row r="382" spans="1:14" x14ac:dyDescent="0.25">
      <c r="A382" t="s">
        <v>799</v>
      </c>
      <c r="B382" t="s">
        <v>800</v>
      </c>
      <c r="C382" t="s">
        <v>801</v>
      </c>
      <c r="D382" t="s">
        <v>21</v>
      </c>
      <c r="E382">
        <v>20743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43698</v>
      </c>
      <c r="L382" t="s">
        <v>26</v>
      </c>
      <c r="N382" t="s">
        <v>24</v>
      </c>
    </row>
    <row r="383" spans="1:14" x14ac:dyDescent="0.25">
      <c r="A383" t="s">
        <v>802</v>
      </c>
      <c r="B383" t="s">
        <v>803</v>
      </c>
      <c r="C383" t="s">
        <v>804</v>
      </c>
      <c r="D383" t="s">
        <v>21</v>
      </c>
      <c r="E383">
        <v>20816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43698</v>
      </c>
      <c r="L383" t="s">
        <v>26</v>
      </c>
      <c r="N383" t="s">
        <v>24</v>
      </c>
    </row>
    <row r="384" spans="1:14" x14ac:dyDescent="0.25">
      <c r="A384" t="s">
        <v>805</v>
      </c>
      <c r="B384" t="s">
        <v>806</v>
      </c>
      <c r="C384" t="s">
        <v>190</v>
      </c>
      <c r="D384" t="s">
        <v>21</v>
      </c>
      <c r="E384">
        <v>20852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43698</v>
      </c>
      <c r="L384" t="s">
        <v>26</v>
      </c>
      <c r="N384" t="s">
        <v>24</v>
      </c>
    </row>
    <row r="385" spans="1:14" x14ac:dyDescent="0.25">
      <c r="A385" t="s">
        <v>807</v>
      </c>
      <c r="B385" t="s">
        <v>808</v>
      </c>
      <c r="C385" t="s">
        <v>70</v>
      </c>
      <c r="D385" t="s">
        <v>21</v>
      </c>
      <c r="E385">
        <v>21401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43698</v>
      </c>
      <c r="L385" t="s">
        <v>26</v>
      </c>
      <c r="N385" t="s">
        <v>24</v>
      </c>
    </row>
    <row r="386" spans="1:14" x14ac:dyDescent="0.25">
      <c r="A386" t="s">
        <v>809</v>
      </c>
      <c r="B386" t="s">
        <v>810</v>
      </c>
      <c r="C386" t="s">
        <v>254</v>
      </c>
      <c r="D386" t="s">
        <v>21</v>
      </c>
      <c r="E386">
        <v>21204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43698</v>
      </c>
      <c r="L386" t="s">
        <v>26</v>
      </c>
      <c r="N386" t="s">
        <v>24</v>
      </c>
    </row>
    <row r="387" spans="1:14" x14ac:dyDescent="0.25">
      <c r="A387" t="s">
        <v>811</v>
      </c>
      <c r="B387" t="s">
        <v>812</v>
      </c>
      <c r="C387" t="s">
        <v>414</v>
      </c>
      <c r="D387" t="s">
        <v>21</v>
      </c>
      <c r="E387">
        <v>21222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43698</v>
      </c>
      <c r="L387" t="s">
        <v>26</v>
      </c>
      <c r="N387" t="s">
        <v>24</v>
      </c>
    </row>
    <row r="388" spans="1:14" x14ac:dyDescent="0.25">
      <c r="A388" t="s">
        <v>813</v>
      </c>
      <c r="B388" t="s">
        <v>814</v>
      </c>
      <c r="C388" t="s">
        <v>414</v>
      </c>
      <c r="D388" t="s">
        <v>21</v>
      </c>
      <c r="E388">
        <v>21222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43698</v>
      </c>
      <c r="L388" t="s">
        <v>26</v>
      </c>
      <c r="N388" t="s">
        <v>24</v>
      </c>
    </row>
    <row r="389" spans="1:14" x14ac:dyDescent="0.25">
      <c r="A389" t="s">
        <v>815</v>
      </c>
      <c r="B389" t="s">
        <v>816</v>
      </c>
      <c r="C389" t="s">
        <v>190</v>
      </c>
      <c r="D389" t="s">
        <v>21</v>
      </c>
      <c r="E389">
        <v>20850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43698</v>
      </c>
      <c r="L389" t="s">
        <v>26</v>
      </c>
      <c r="N389" t="s">
        <v>24</v>
      </c>
    </row>
    <row r="390" spans="1:14" x14ac:dyDescent="0.25">
      <c r="A390" t="s">
        <v>817</v>
      </c>
      <c r="B390" t="s">
        <v>818</v>
      </c>
      <c r="C390" t="s">
        <v>29</v>
      </c>
      <c r="D390" t="s">
        <v>21</v>
      </c>
      <c r="E390">
        <v>21204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43698</v>
      </c>
      <c r="L390" t="s">
        <v>26</v>
      </c>
      <c r="N390" t="s">
        <v>24</v>
      </c>
    </row>
    <row r="391" spans="1:14" x14ac:dyDescent="0.25">
      <c r="A391" t="s">
        <v>819</v>
      </c>
      <c r="B391" t="s">
        <v>820</v>
      </c>
      <c r="C391" t="s">
        <v>790</v>
      </c>
      <c r="D391" t="s">
        <v>21</v>
      </c>
      <c r="E391">
        <v>21550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43698</v>
      </c>
      <c r="L391" t="s">
        <v>26</v>
      </c>
      <c r="N391" t="s">
        <v>24</v>
      </c>
    </row>
    <row r="392" spans="1:14" x14ac:dyDescent="0.25">
      <c r="A392" t="s">
        <v>212</v>
      </c>
      <c r="B392" t="s">
        <v>821</v>
      </c>
      <c r="C392" t="s">
        <v>190</v>
      </c>
      <c r="D392" t="s">
        <v>21</v>
      </c>
      <c r="E392">
        <v>20855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43698</v>
      </c>
      <c r="L392" t="s">
        <v>26</v>
      </c>
      <c r="N392" t="s">
        <v>24</v>
      </c>
    </row>
    <row r="393" spans="1:14" x14ac:dyDescent="0.25">
      <c r="A393" t="s">
        <v>822</v>
      </c>
      <c r="B393" t="s">
        <v>823</v>
      </c>
      <c r="C393" t="s">
        <v>70</v>
      </c>
      <c r="D393" t="s">
        <v>21</v>
      </c>
      <c r="E393">
        <v>21403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43698</v>
      </c>
      <c r="L393" t="s">
        <v>26</v>
      </c>
      <c r="N393" t="s">
        <v>24</v>
      </c>
    </row>
    <row r="394" spans="1:14" x14ac:dyDescent="0.25">
      <c r="A394" t="s">
        <v>824</v>
      </c>
      <c r="B394" t="s">
        <v>825</v>
      </c>
      <c r="C394" t="s">
        <v>801</v>
      </c>
      <c r="D394" t="s">
        <v>21</v>
      </c>
      <c r="E394">
        <v>20743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43698</v>
      </c>
      <c r="L394" t="s">
        <v>26</v>
      </c>
      <c r="N394" t="s">
        <v>24</v>
      </c>
    </row>
    <row r="395" spans="1:14" x14ac:dyDescent="0.25">
      <c r="A395" t="s">
        <v>250</v>
      </c>
      <c r="B395" t="s">
        <v>826</v>
      </c>
      <c r="C395" t="s">
        <v>70</v>
      </c>
      <c r="D395" t="s">
        <v>21</v>
      </c>
      <c r="E395">
        <v>21401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43698</v>
      </c>
      <c r="L395" t="s">
        <v>26</v>
      </c>
      <c r="N395" t="s">
        <v>24</v>
      </c>
    </row>
    <row r="396" spans="1:14" x14ac:dyDescent="0.25">
      <c r="A396" t="s">
        <v>827</v>
      </c>
      <c r="B396" t="s">
        <v>828</v>
      </c>
      <c r="C396" t="s">
        <v>414</v>
      </c>
      <c r="D396" t="s">
        <v>21</v>
      </c>
      <c r="E396">
        <v>21222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43698</v>
      </c>
      <c r="L396" t="s">
        <v>26</v>
      </c>
      <c r="N396" t="s">
        <v>24</v>
      </c>
    </row>
    <row r="397" spans="1:14" x14ac:dyDescent="0.25">
      <c r="A397" t="s">
        <v>829</v>
      </c>
      <c r="B397" t="s">
        <v>830</v>
      </c>
      <c r="C397" t="s">
        <v>254</v>
      </c>
      <c r="D397" t="s">
        <v>21</v>
      </c>
      <c r="E397">
        <v>21204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43698</v>
      </c>
      <c r="L397" t="s">
        <v>26</v>
      </c>
      <c r="N397" t="s">
        <v>24</v>
      </c>
    </row>
    <row r="398" spans="1:14" x14ac:dyDescent="0.25">
      <c r="A398" t="s">
        <v>831</v>
      </c>
      <c r="B398" t="s">
        <v>832</v>
      </c>
      <c r="C398" t="s">
        <v>833</v>
      </c>
      <c r="D398" t="s">
        <v>21</v>
      </c>
      <c r="E398">
        <v>20715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43698</v>
      </c>
      <c r="L398" t="s">
        <v>26</v>
      </c>
      <c r="N398" t="s">
        <v>24</v>
      </c>
    </row>
    <row r="399" spans="1:14" x14ac:dyDescent="0.25">
      <c r="A399" t="s">
        <v>834</v>
      </c>
      <c r="B399" t="s">
        <v>835</v>
      </c>
      <c r="C399" t="s">
        <v>29</v>
      </c>
      <c r="D399" t="s">
        <v>21</v>
      </c>
      <c r="E399">
        <v>21222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43698</v>
      </c>
      <c r="L399" t="s">
        <v>26</v>
      </c>
      <c r="N399" t="s">
        <v>24</v>
      </c>
    </row>
    <row r="400" spans="1:14" x14ac:dyDescent="0.25">
      <c r="A400" t="s">
        <v>836</v>
      </c>
      <c r="B400" t="s">
        <v>837</v>
      </c>
      <c r="C400" t="s">
        <v>254</v>
      </c>
      <c r="D400" t="s">
        <v>21</v>
      </c>
      <c r="E400">
        <v>21204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43698</v>
      </c>
      <c r="L400" t="s">
        <v>26</v>
      </c>
      <c r="N400" t="s">
        <v>24</v>
      </c>
    </row>
    <row r="401" spans="1:14" x14ac:dyDescent="0.25">
      <c r="A401" t="s">
        <v>838</v>
      </c>
      <c r="B401" t="s">
        <v>839</v>
      </c>
      <c r="C401" t="s">
        <v>801</v>
      </c>
      <c r="D401" t="s">
        <v>21</v>
      </c>
      <c r="E401">
        <v>20743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43698</v>
      </c>
      <c r="L401" t="s">
        <v>26</v>
      </c>
      <c r="N401" t="s">
        <v>24</v>
      </c>
    </row>
    <row r="402" spans="1:14" x14ac:dyDescent="0.25">
      <c r="A402" t="s">
        <v>840</v>
      </c>
      <c r="B402" t="s">
        <v>841</v>
      </c>
      <c r="C402" t="s">
        <v>29</v>
      </c>
      <c r="D402" t="s">
        <v>21</v>
      </c>
      <c r="E402">
        <v>21222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43698</v>
      </c>
      <c r="L402" t="s">
        <v>26</v>
      </c>
      <c r="N402" t="s">
        <v>24</v>
      </c>
    </row>
    <row r="403" spans="1:14" x14ac:dyDescent="0.25">
      <c r="A403" t="s">
        <v>260</v>
      </c>
      <c r="B403" t="s">
        <v>842</v>
      </c>
      <c r="C403" t="s">
        <v>578</v>
      </c>
      <c r="D403" t="s">
        <v>21</v>
      </c>
      <c r="E403">
        <v>21144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43698</v>
      </c>
      <c r="L403" t="s">
        <v>26</v>
      </c>
      <c r="N403" t="s">
        <v>24</v>
      </c>
    </row>
    <row r="404" spans="1:14" x14ac:dyDescent="0.25">
      <c r="A404" t="s">
        <v>843</v>
      </c>
      <c r="B404" t="s">
        <v>844</v>
      </c>
      <c r="C404" t="s">
        <v>414</v>
      </c>
      <c r="D404" t="s">
        <v>21</v>
      </c>
      <c r="E404">
        <v>21222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43698</v>
      </c>
      <c r="L404" t="s">
        <v>26</v>
      </c>
      <c r="N404" t="s">
        <v>24</v>
      </c>
    </row>
    <row r="405" spans="1:14" x14ac:dyDescent="0.25">
      <c r="A405" t="s">
        <v>845</v>
      </c>
      <c r="B405" t="s">
        <v>846</v>
      </c>
      <c r="C405" t="s">
        <v>70</v>
      </c>
      <c r="D405" t="s">
        <v>21</v>
      </c>
      <c r="E405">
        <v>21401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43698</v>
      </c>
      <c r="L405" t="s">
        <v>26</v>
      </c>
      <c r="N405" t="s">
        <v>24</v>
      </c>
    </row>
    <row r="406" spans="1:14" x14ac:dyDescent="0.25">
      <c r="A406" t="s">
        <v>221</v>
      </c>
      <c r="B406" t="s">
        <v>847</v>
      </c>
      <c r="C406" t="s">
        <v>70</v>
      </c>
      <c r="D406" t="s">
        <v>21</v>
      </c>
      <c r="E406">
        <v>21401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43698</v>
      </c>
      <c r="L406" t="s">
        <v>26</v>
      </c>
      <c r="N406" t="s">
        <v>24</v>
      </c>
    </row>
    <row r="407" spans="1:14" x14ac:dyDescent="0.25">
      <c r="A407" t="s">
        <v>201</v>
      </c>
      <c r="B407" t="s">
        <v>848</v>
      </c>
      <c r="C407" t="s">
        <v>67</v>
      </c>
      <c r="D407" t="s">
        <v>21</v>
      </c>
      <c r="E407">
        <v>20901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43698</v>
      </c>
      <c r="L407" t="s">
        <v>26</v>
      </c>
      <c r="N407" t="s">
        <v>24</v>
      </c>
    </row>
    <row r="408" spans="1:14" x14ac:dyDescent="0.25">
      <c r="A408" t="s">
        <v>168</v>
      </c>
      <c r="B408" t="s">
        <v>849</v>
      </c>
      <c r="C408" t="s">
        <v>578</v>
      </c>
      <c r="D408" t="s">
        <v>21</v>
      </c>
      <c r="E408">
        <v>21144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43698</v>
      </c>
      <c r="L408" t="s">
        <v>26</v>
      </c>
      <c r="N408" t="s">
        <v>24</v>
      </c>
    </row>
    <row r="409" spans="1:14" x14ac:dyDescent="0.25">
      <c r="A409" t="s">
        <v>850</v>
      </c>
      <c r="B409" t="s">
        <v>851</v>
      </c>
      <c r="C409" t="s">
        <v>254</v>
      </c>
      <c r="D409" t="s">
        <v>21</v>
      </c>
      <c r="E409">
        <v>21204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43698</v>
      </c>
      <c r="L409" t="s">
        <v>26</v>
      </c>
      <c r="N409" t="s">
        <v>24</v>
      </c>
    </row>
    <row r="410" spans="1:14" x14ac:dyDescent="0.25">
      <c r="A410" t="s">
        <v>852</v>
      </c>
      <c r="B410" t="s">
        <v>853</v>
      </c>
      <c r="C410" t="s">
        <v>854</v>
      </c>
      <c r="D410" t="s">
        <v>21</v>
      </c>
      <c r="E410">
        <v>20706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43697</v>
      </c>
      <c r="L410" t="s">
        <v>26</v>
      </c>
      <c r="N410" t="s">
        <v>24</v>
      </c>
    </row>
    <row r="411" spans="1:14" x14ac:dyDescent="0.25">
      <c r="A411" t="s">
        <v>855</v>
      </c>
      <c r="B411" t="s">
        <v>856</v>
      </c>
      <c r="C411" t="s">
        <v>854</v>
      </c>
      <c r="D411" t="s">
        <v>21</v>
      </c>
      <c r="E411">
        <v>20706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43697</v>
      </c>
      <c r="L411" t="s">
        <v>26</v>
      </c>
      <c r="N411" t="s">
        <v>24</v>
      </c>
    </row>
    <row r="412" spans="1:14" x14ac:dyDescent="0.25">
      <c r="A412" t="s">
        <v>155</v>
      </c>
      <c r="B412" t="s">
        <v>857</v>
      </c>
      <c r="C412" t="s">
        <v>317</v>
      </c>
      <c r="D412" t="s">
        <v>21</v>
      </c>
      <c r="E412">
        <v>20735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43697</v>
      </c>
      <c r="L412" t="s">
        <v>26</v>
      </c>
      <c r="N412" t="s">
        <v>24</v>
      </c>
    </row>
    <row r="413" spans="1:14" x14ac:dyDescent="0.25">
      <c r="A413" t="s">
        <v>858</v>
      </c>
      <c r="B413" t="s">
        <v>859</v>
      </c>
      <c r="C413" t="s">
        <v>652</v>
      </c>
      <c r="D413" t="s">
        <v>21</v>
      </c>
      <c r="E413">
        <v>20743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43697</v>
      </c>
      <c r="L413" t="s">
        <v>26</v>
      </c>
      <c r="N413" t="s">
        <v>24</v>
      </c>
    </row>
    <row r="414" spans="1:14" x14ac:dyDescent="0.25">
      <c r="A414" t="s">
        <v>860</v>
      </c>
      <c r="B414" t="s">
        <v>861</v>
      </c>
      <c r="C414" t="s">
        <v>109</v>
      </c>
      <c r="D414" t="s">
        <v>21</v>
      </c>
      <c r="E414">
        <v>21048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43697</v>
      </c>
      <c r="L414" t="s">
        <v>26</v>
      </c>
      <c r="N414" t="s">
        <v>24</v>
      </c>
    </row>
    <row r="415" spans="1:14" x14ac:dyDescent="0.25">
      <c r="A415" t="s">
        <v>862</v>
      </c>
      <c r="B415" t="s">
        <v>863</v>
      </c>
      <c r="C415" t="s">
        <v>864</v>
      </c>
      <c r="D415" t="s">
        <v>21</v>
      </c>
      <c r="E415">
        <v>21784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43697</v>
      </c>
      <c r="L415" t="s">
        <v>26</v>
      </c>
      <c r="N415" t="s">
        <v>24</v>
      </c>
    </row>
    <row r="416" spans="1:14" x14ac:dyDescent="0.25">
      <c r="A416" t="s">
        <v>177</v>
      </c>
      <c r="B416" t="s">
        <v>865</v>
      </c>
      <c r="C416" t="s">
        <v>652</v>
      </c>
      <c r="D416" t="s">
        <v>21</v>
      </c>
      <c r="E416">
        <v>20743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43697</v>
      </c>
      <c r="L416" t="s">
        <v>26</v>
      </c>
      <c r="N416" t="s">
        <v>24</v>
      </c>
    </row>
    <row r="417" spans="1:14" x14ac:dyDescent="0.25">
      <c r="A417" t="s">
        <v>126</v>
      </c>
      <c r="B417" t="s">
        <v>866</v>
      </c>
      <c r="C417" t="s">
        <v>109</v>
      </c>
      <c r="D417" t="s">
        <v>21</v>
      </c>
      <c r="E417">
        <v>21048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43697</v>
      </c>
      <c r="L417" t="s">
        <v>26</v>
      </c>
      <c r="N417" t="s">
        <v>24</v>
      </c>
    </row>
    <row r="418" spans="1:14" x14ac:dyDescent="0.25">
      <c r="A418" t="s">
        <v>867</v>
      </c>
      <c r="B418" t="s">
        <v>868</v>
      </c>
      <c r="C418" t="s">
        <v>109</v>
      </c>
      <c r="D418" t="s">
        <v>21</v>
      </c>
      <c r="E418">
        <v>21048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43697</v>
      </c>
      <c r="L418" t="s">
        <v>26</v>
      </c>
      <c r="N418" t="s">
        <v>24</v>
      </c>
    </row>
    <row r="419" spans="1:14" x14ac:dyDescent="0.25">
      <c r="A419" t="s">
        <v>869</v>
      </c>
      <c r="B419" t="s">
        <v>870</v>
      </c>
      <c r="C419" t="s">
        <v>67</v>
      </c>
      <c r="D419" t="s">
        <v>21</v>
      </c>
      <c r="E419">
        <v>20906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43697</v>
      </c>
      <c r="L419" t="s">
        <v>26</v>
      </c>
      <c r="N419" t="s">
        <v>24</v>
      </c>
    </row>
    <row r="420" spans="1:14" x14ac:dyDescent="0.25">
      <c r="A420" t="s">
        <v>871</v>
      </c>
      <c r="B420" t="s">
        <v>872</v>
      </c>
      <c r="C420" t="s">
        <v>29</v>
      </c>
      <c r="D420" t="s">
        <v>21</v>
      </c>
      <c r="E420">
        <v>21204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43697</v>
      </c>
      <c r="L420" t="s">
        <v>26</v>
      </c>
      <c r="N420" t="s">
        <v>24</v>
      </c>
    </row>
    <row r="421" spans="1:14" x14ac:dyDescent="0.25">
      <c r="A421" t="s">
        <v>873</v>
      </c>
      <c r="B421" t="s">
        <v>874</v>
      </c>
      <c r="C421" t="s">
        <v>67</v>
      </c>
      <c r="D421" t="s">
        <v>21</v>
      </c>
      <c r="E421">
        <v>20906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43697</v>
      </c>
      <c r="L421" t="s">
        <v>26</v>
      </c>
      <c r="N421" t="s">
        <v>24</v>
      </c>
    </row>
    <row r="422" spans="1:14" x14ac:dyDescent="0.25">
      <c r="A422" t="s">
        <v>875</v>
      </c>
      <c r="B422" t="s">
        <v>876</v>
      </c>
      <c r="C422" t="s">
        <v>652</v>
      </c>
      <c r="D422" t="s">
        <v>21</v>
      </c>
      <c r="E422">
        <v>20743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43697</v>
      </c>
      <c r="L422" t="s">
        <v>26</v>
      </c>
      <c r="N422" t="s">
        <v>24</v>
      </c>
    </row>
    <row r="423" spans="1:14" x14ac:dyDescent="0.25">
      <c r="A423" t="s">
        <v>877</v>
      </c>
      <c r="B423" t="s">
        <v>878</v>
      </c>
      <c r="C423" t="s">
        <v>864</v>
      </c>
      <c r="D423" t="s">
        <v>21</v>
      </c>
      <c r="E423">
        <v>21784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43697</v>
      </c>
      <c r="L423" t="s">
        <v>26</v>
      </c>
      <c r="N423" t="s">
        <v>24</v>
      </c>
    </row>
    <row r="424" spans="1:14" x14ac:dyDescent="0.25">
      <c r="A424" t="s">
        <v>97</v>
      </c>
      <c r="B424" t="s">
        <v>879</v>
      </c>
      <c r="C424" t="s">
        <v>880</v>
      </c>
      <c r="D424" t="s">
        <v>21</v>
      </c>
      <c r="E424">
        <v>21784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43697</v>
      </c>
      <c r="L424" t="s">
        <v>26</v>
      </c>
      <c r="N424" t="s">
        <v>24</v>
      </c>
    </row>
    <row r="425" spans="1:14" x14ac:dyDescent="0.25">
      <c r="A425" t="s">
        <v>881</v>
      </c>
      <c r="B425" t="s">
        <v>882</v>
      </c>
      <c r="C425" t="s">
        <v>854</v>
      </c>
      <c r="D425" t="s">
        <v>21</v>
      </c>
      <c r="E425">
        <v>20706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43696</v>
      </c>
      <c r="L425" t="s">
        <v>26</v>
      </c>
      <c r="N425" t="s">
        <v>24</v>
      </c>
    </row>
    <row r="426" spans="1:14" x14ac:dyDescent="0.25">
      <c r="A426" t="s">
        <v>196</v>
      </c>
      <c r="B426" t="s">
        <v>883</v>
      </c>
      <c r="C426" t="s">
        <v>854</v>
      </c>
      <c r="D426" t="s">
        <v>21</v>
      </c>
      <c r="E426">
        <v>20706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43696</v>
      </c>
      <c r="L426" t="s">
        <v>26</v>
      </c>
      <c r="N426" t="s">
        <v>24</v>
      </c>
    </row>
    <row r="427" spans="1:14" x14ac:dyDescent="0.25">
      <c r="A427" t="s">
        <v>294</v>
      </c>
      <c r="B427" t="s">
        <v>884</v>
      </c>
      <c r="C427" t="s">
        <v>854</v>
      </c>
      <c r="D427" t="s">
        <v>21</v>
      </c>
      <c r="E427">
        <v>20706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43696</v>
      </c>
      <c r="L427" t="s">
        <v>26</v>
      </c>
      <c r="N427" t="s">
        <v>24</v>
      </c>
    </row>
    <row r="428" spans="1:14" x14ac:dyDescent="0.25">
      <c r="A428" t="s">
        <v>885</v>
      </c>
      <c r="B428" t="s">
        <v>886</v>
      </c>
      <c r="C428" t="s">
        <v>29</v>
      </c>
      <c r="D428" t="s">
        <v>21</v>
      </c>
      <c r="E428">
        <v>21202</v>
      </c>
      <c r="F428" t="s">
        <v>22</v>
      </c>
      <c r="G428" t="s">
        <v>22</v>
      </c>
      <c r="H428" t="s">
        <v>208</v>
      </c>
      <c r="I428" t="s">
        <v>209</v>
      </c>
      <c r="J428" t="s">
        <v>210</v>
      </c>
      <c r="K428" s="1">
        <v>43696</v>
      </c>
      <c r="L428" t="s">
        <v>211</v>
      </c>
      <c r="M428" t="str">
        <f>HYPERLINK("https://www.regulations.gov/docket?D=FDA-2019-H-3878")</f>
        <v>https://www.regulations.gov/docket?D=FDA-2019-H-3878</v>
      </c>
      <c r="N428" t="s">
        <v>210</v>
      </c>
    </row>
    <row r="429" spans="1:14" x14ac:dyDescent="0.25">
      <c r="A429" t="s">
        <v>887</v>
      </c>
      <c r="B429" t="s">
        <v>888</v>
      </c>
      <c r="C429" t="s">
        <v>432</v>
      </c>
      <c r="D429" t="s">
        <v>21</v>
      </c>
      <c r="E429">
        <v>21502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43695</v>
      </c>
      <c r="L429" t="s">
        <v>26</v>
      </c>
      <c r="N429" t="s">
        <v>24</v>
      </c>
    </row>
    <row r="430" spans="1:14" x14ac:dyDescent="0.25">
      <c r="A430" t="s">
        <v>484</v>
      </c>
      <c r="B430" t="s">
        <v>889</v>
      </c>
      <c r="C430" t="s">
        <v>54</v>
      </c>
      <c r="D430" t="s">
        <v>21</v>
      </c>
      <c r="E430">
        <v>21060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43693</v>
      </c>
      <c r="L430" t="s">
        <v>26</v>
      </c>
      <c r="N430" t="s">
        <v>24</v>
      </c>
    </row>
    <row r="431" spans="1:14" x14ac:dyDescent="0.25">
      <c r="A431" t="s">
        <v>890</v>
      </c>
      <c r="B431" t="s">
        <v>891</v>
      </c>
      <c r="C431" t="s">
        <v>519</v>
      </c>
      <c r="D431" t="s">
        <v>21</v>
      </c>
      <c r="E431">
        <v>21122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43693</v>
      </c>
      <c r="L431" t="s">
        <v>26</v>
      </c>
      <c r="N431" t="s">
        <v>24</v>
      </c>
    </row>
    <row r="432" spans="1:14" x14ac:dyDescent="0.25">
      <c r="A432" t="s">
        <v>892</v>
      </c>
      <c r="B432" t="s">
        <v>893</v>
      </c>
      <c r="C432" t="s">
        <v>519</v>
      </c>
      <c r="D432" t="s">
        <v>21</v>
      </c>
      <c r="E432">
        <v>21122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43693</v>
      </c>
      <c r="L432" t="s">
        <v>26</v>
      </c>
      <c r="N432" t="s">
        <v>24</v>
      </c>
    </row>
    <row r="433" spans="1:14" x14ac:dyDescent="0.25">
      <c r="A433" t="s">
        <v>18</v>
      </c>
      <c r="B433" t="s">
        <v>19</v>
      </c>
      <c r="C433" t="s">
        <v>20</v>
      </c>
      <c r="D433" t="s">
        <v>21</v>
      </c>
      <c r="E433">
        <v>21236</v>
      </c>
      <c r="F433" t="s">
        <v>22</v>
      </c>
      <c r="G433" t="s">
        <v>22</v>
      </c>
      <c r="H433" t="s">
        <v>208</v>
      </c>
      <c r="I433" t="s">
        <v>209</v>
      </c>
      <c r="J433" s="1">
        <v>43663</v>
      </c>
      <c r="K433" s="1">
        <v>43692</v>
      </c>
      <c r="L433" t="s">
        <v>103</v>
      </c>
      <c r="N433" t="s">
        <v>104</v>
      </c>
    </row>
    <row r="434" spans="1:14" x14ac:dyDescent="0.25">
      <c r="A434" t="s">
        <v>894</v>
      </c>
      <c r="B434" t="s">
        <v>895</v>
      </c>
      <c r="C434" t="s">
        <v>775</v>
      </c>
      <c r="D434" t="s">
        <v>21</v>
      </c>
      <c r="E434">
        <v>21015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43692</v>
      </c>
      <c r="L434" t="s">
        <v>26</v>
      </c>
      <c r="N434" t="s">
        <v>24</v>
      </c>
    </row>
    <row r="435" spans="1:14" x14ac:dyDescent="0.25">
      <c r="A435" t="s">
        <v>896</v>
      </c>
      <c r="B435" t="s">
        <v>897</v>
      </c>
      <c r="C435" t="s">
        <v>898</v>
      </c>
      <c r="D435" t="s">
        <v>21</v>
      </c>
      <c r="E435">
        <v>21601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43692</v>
      </c>
      <c r="L435" t="s">
        <v>26</v>
      </c>
      <c r="N435" t="s">
        <v>24</v>
      </c>
    </row>
    <row r="436" spans="1:14" x14ac:dyDescent="0.25">
      <c r="A436" t="s">
        <v>155</v>
      </c>
      <c r="B436" t="s">
        <v>899</v>
      </c>
      <c r="C436" t="s">
        <v>898</v>
      </c>
      <c r="D436" t="s">
        <v>21</v>
      </c>
      <c r="E436">
        <v>21601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43692</v>
      </c>
      <c r="L436" t="s">
        <v>26</v>
      </c>
      <c r="N436" t="s">
        <v>24</v>
      </c>
    </row>
    <row r="437" spans="1:14" x14ac:dyDescent="0.25">
      <c r="A437" t="s">
        <v>900</v>
      </c>
      <c r="B437" t="s">
        <v>901</v>
      </c>
      <c r="C437" t="s">
        <v>36</v>
      </c>
      <c r="D437" t="s">
        <v>21</v>
      </c>
      <c r="E437">
        <v>21009</v>
      </c>
      <c r="F437" t="s">
        <v>22</v>
      </c>
      <c r="G437" t="s">
        <v>22</v>
      </c>
      <c r="H437" t="s">
        <v>208</v>
      </c>
      <c r="I437" t="s">
        <v>209</v>
      </c>
      <c r="J437" s="1">
        <v>43663</v>
      </c>
      <c r="K437" s="1">
        <v>43692</v>
      </c>
      <c r="L437" t="s">
        <v>103</v>
      </c>
      <c r="N437" t="s">
        <v>104</v>
      </c>
    </row>
    <row r="438" spans="1:14" x14ac:dyDescent="0.25">
      <c r="A438" t="s">
        <v>902</v>
      </c>
      <c r="B438" t="s">
        <v>903</v>
      </c>
      <c r="C438" t="s">
        <v>898</v>
      </c>
      <c r="D438" t="s">
        <v>21</v>
      </c>
      <c r="E438">
        <v>21601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43692</v>
      </c>
      <c r="L438" t="s">
        <v>26</v>
      </c>
      <c r="N438" t="s">
        <v>24</v>
      </c>
    </row>
    <row r="439" spans="1:14" x14ac:dyDescent="0.25">
      <c r="A439" t="s">
        <v>336</v>
      </c>
      <c r="B439" t="s">
        <v>904</v>
      </c>
      <c r="C439" t="s">
        <v>432</v>
      </c>
      <c r="D439" t="s">
        <v>21</v>
      </c>
      <c r="E439">
        <v>21502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43692</v>
      </c>
      <c r="L439" t="s">
        <v>26</v>
      </c>
      <c r="N439" t="s">
        <v>24</v>
      </c>
    </row>
    <row r="440" spans="1:14" x14ac:dyDescent="0.25">
      <c r="A440" t="s">
        <v>905</v>
      </c>
      <c r="B440" t="s">
        <v>906</v>
      </c>
      <c r="C440" t="s">
        <v>775</v>
      </c>
      <c r="D440" t="s">
        <v>21</v>
      </c>
      <c r="E440">
        <v>21015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43692</v>
      </c>
      <c r="L440" t="s">
        <v>26</v>
      </c>
      <c r="N440" t="s">
        <v>24</v>
      </c>
    </row>
    <row r="441" spans="1:14" x14ac:dyDescent="0.25">
      <c r="A441" t="s">
        <v>87</v>
      </c>
      <c r="B441" t="s">
        <v>907</v>
      </c>
      <c r="C441" t="s">
        <v>898</v>
      </c>
      <c r="D441" t="s">
        <v>21</v>
      </c>
      <c r="E441">
        <v>21601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43692</v>
      </c>
      <c r="L441" t="s">
        <v>26</v>
      </c>
      <c r="N441" t="s">
        <v>24</v>
      </c>
    </row>
    <row r="442" spans="1:14" x14ac:dyDescent="0.25">
      <c r="A442" t="s">
        <v>908</v>
      </c>
      <c r="B442" t="s">
        <v>909</v>
      </c>
      <c r="C442" t="s">
        <v>138</v>
      </c>
      <c r="D442" t="s">
        <v>21</v>
      </c>
      <c r="E442">
        <v>21220</v>
      </c>
      <c r="F442" t="s">
        <v>22</v>
      </c>
      <c r="G442" t="s">
        <v>22</v>
      </c>
      <c r="H442" t="s">
        <v>101</v>
      </c>
      <c r="I442" t="s">
        <v>102</v>
      </c>
      <c r="J442" t="s">
        <v>210</v>
      </c>
      <c r="K442" s="1">
        <v>43692</v>
      </c>
      <c r="L442" t="s">
        <v>211</v>
      </c>
      <c r="M442" t="str">
        <f>HYPERLINK("https://www.regulations.gov/docket?D=FDA-2019-H-3834")</f>
        <v>https://www.regulations.gov/docket?D=FDA-2019-H-3834</v>
      </c>
      <c r="N442" t="s">
        <v>210</v>
      </c>
    </row>
    <row r="443" spans="1:14" x14ac:dyDescent="0.25">
      <c r="A443" t="s">
        <v>910</v>
      </c>
      <c r="B443" t="s">
        <v>911</v>
      </c>
      <c r="C443" t="s">
        <v>912</v>
      </c>
      <c r="D443" t="s">
        <v>21</v>
      </c>
      <c r="E443">
        <v>20637</v>
      </c>
      <c r="F443" t="s">
        <v>22</v>
      </c>
      <c r="G443" t="s">
        <v>22</v>
      </c>
      <c r="H443" t="s">
        <v>101</v>
      </c>
      <c r="I443" t="s">
        <v>241</v>
      </c>
      <c r="J443" s="1">
        <v>43663</v>
      </c>
      <c r="K443" s="1">
        <v>43692</v>
      </c>
      <c r="L443" t="s">
        <v>103</v>
      </c>
      <c r="N443" t="s">
        <v>104</v>
      </c>
    </row>
    <row r="444" spans="1:14" x14ac:dyDescent="0.25">
      <c r="A444" t="s">
        <v>913</v>
      </c>
      <c r="B444" t="s">
        <v>914</v>
      </c>
      <c r="C444" t="s">
        <v>179</v>
      </c>
      <c r="D444" t="s">
        <v>21</v>
      </c>
      <c r="E444">
        <v>20879</v>
      </c>
      <c r="F444" t="s">
        <v>22</v>
      </c>
      <c r="G444" t="s">
        <v>22</v>
      </c>
      <c r="H444" t="s">
        <v>208</v>
      </c>
      <c r="I444" t="s">
        <v>209</v>
      </c>
      <c r="J444" s="1">
        <v>43664</v>
      </c>
      <c r="K444" s="1">
        <v>43692</v>
      </c>
      <c r="L444" t="s">
        <v>103</v>
      </c>
      <c r="N444" t="s">
        <v>104</v>
      </c>
    </row>
    <row r="445" spans="1:14" x14ac:dyDescent="0.25">
      <c r="A445" t="s">
        <v>451</v>
      </c>
      <c r="B445" t="s">
        <v>915</v>
      </c>
      <c r="C445" t="s">
        <v>775</v>
      </c>
      <c r="D445" t="s">
        <v>21</v>
      </c>
      <c r="E445">
        <v>21015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43692</v>
      </c>
      <c r="L445" t="s">
        <v>26</v>
      </c>
      <c r="N445" t="s">
        <v>24</v>
      </c>
    </row>
    <row r="446" spans="1:14" x14ac:dyDescent="0.25">
      <c r="A446" t="s">
        <v>916</v>
      </c>
      <c r="B446" t="s">
        <v>917</v>
      </c>
      <c r="C446" t="s">
        <v>114</v>
      </c>
      <c r="D446" t="s">
        <v>21</v>
      </c>
      <c r="E446">
        <v>21228</v>
      </c>
      <c r="F446" t="s">
        <v>22</v>
      </c>
      <c r="G446" t="s">
        <v>22</v>
      </c>
      <c r="H446" t="s">
        <v>101</v>
      </c>
      <c r="I446" t="s">
        <v>241</v>
      </c>
      <c r="J446" s="1">
        <v>43664</v>
      </c>
      <c r="K446" s="1">
        <v>43692</v>
      </c>
      <c r="L446" t="s">
        <v>103</v>
      </c>
      <c r="N446" t="s">
        <v>104</v>
      </c>
    </row>
    <row r="447" spans="1:14" x14ac:dyDescent="0.25">
      <c r="A447" t="s">
        <v>918</v>
      </c>
      <c r="B447" t="s">
        <v>919</v>
      </c>
      <c r="C447" t="s">
        <v>920</v>
      </c>
      <c r="D447" t="s">
        <v>21</v>
      </c>
      <c r="E447">
        <v>20659</v>
      </c>
      <c r="F447" t="s">
        <v>22</v>
      </c>
      <c r="G447" t="s">
        <v>22</v>
      </c>
      <c r="H447" t="s">
        <v>208</v>
      </c>
      <c r="I447" t="s">
        <v>129</v>
      </c>
      <c r="J447" s="1">
        <v>43663</v>
      </c>
      <c r="K447" s="1">
        <v>43692</v>
      </c>
      <c r="L447" t="s">
        <v>103</v>
      </c>
      <c r="N447" t="s">
        <v>104</v>
      </c>
    </row>
    <row r="448" spans="1:14" x14ac:dyDescent="0.25">
      <c r="A448" t="s">
        <v>921</v>
      </c>
      <c r="B448" t="s">
        <v>922</v>
      </c>
      <c r="C448" t="s">
        <v>898</v>
      </c>
      <c r="D448" t="s">
        <v>21</v>
      </c>
      <c r="E448">
        <v>21601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43691</v>
      </c>
      <c r="L448" t="s">
        <v>26</v>
      </c>
      <c r="N448" t="s">
        <v>24</v>
      </c>
    </row>
    <row r="449" spans="1:14" x14ac:dyDescent="0.25">
      <c r="A449" t="s">
        <v>588</v>
      </c>
      <c r="B449" t="s">
        <v>923</v>
      </c>
      <c r="C449" t="s">
        <v>898</v>
      </c>
      <c r="D449" t="s">
        <v>21</v>
      </c>
      <c r="E449">
        <v>21601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43691</v>
      </c>
      <c r="L449" t="s">
        <v>26</v>
      </c>
      <c r="N449" t="s">
        <v>24</v>
      </c>
    </row>
    <row r="450" spans="1:14" x14ac:dyDescent="0.25">
      <c r="A450" t="s">
        <v>924</v>
      </c>
      <c r="B450" t="s">
        <v>925</v>
      </c>
      <c r="C450" t="s">
        <v>926</v>
      </c>
      <c r="D450" t="s">
        <v>21</v>
      </c>
      <c r="E450">
        <v>21655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43691</v>
      </c>
      <c r="L450" t="s">
        <v>26</v>
      </c>
      <c r="N450" t="s">
        <v>24</v>
      </c>
    </row>
    <row r="451" spans="1:14" x14ac:dyDescent="0.25">
      <c r="A451" t="s">
        <v>927</v>
      </c>
      <c r="B451" t="s">
        <v>928</v>
      </c>
      <c r="C451" t="s">
        <v>898</v>
      </c>
      <c r="D451" t="s">
        <v>21</v>
      </c>
      <c r="E451">
        <v>21601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43691</v>
      </c>
      <c r="L451" t="s">
        <v>26</v>
      </c>
      <c r="N451" t="s">
        <v>24</v>
      </c>
    </row>
    <row r="452" spans="1:14" x14ac:dyDescent="0.25">
      <c r="A452" t="s">
        <v>929</v>
      </c>
      <c r="B452" t="s">
        <v>930</v>
      </c>
      <c r="C452" t="s">
        <v>931</v>
      </c>
      <c r="D452" t="s">
        <v>21</v>
      </c>
      <c r="E452">
        <v>21617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43691</v>
      </c>
      <c r="L452" t="s">
        <v>26</v>
      </c>
      <c r="N452" t="s">
        <v>24</v>
      </c>
    </row>
    <row r="453" spans="1:14" x14ac:dyDescent="0.25">
      <c r="A453" t="s">
        <v>196</v>
      </c>
      <c r="B453" t="s">
        <v>932</v>
      </c>
      <c r="C453" t="s">
        <v>933</v>
      </c>
      <c r="D453" t="s">
        <v>21</v>
      </c>
      <c r="E453">
        <v>21619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43691</v>
      </c>
      <c r="L453" t="s">
        <v>26</v>
      </c>
      <c r="N453" t="s">
        <v>24</v>
      </c>
    </row>
    <row r="454" spans="1:14" x14ac:dyDescent="0.25">
      <c r="A454" t="s">
        <v>934</v>
      </c>
      <c r="B454" t="s">
        <v>935</v>
      </c>
      <c r="C454" t="s">
        <v>291</v>
      </c>
      <c r="D454" t="s">
        <v>21</v>
      </c>
      <c r="E454">
        <v>21701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43691</v>
      </c>
      <c r="L454" t="s">
        <v>26</v>
      </c>
      <c r="N454" t="s">
        <v>24</v>
      </c>
    </row>
    <row r="455" spans="1:14" x14ac:dyDescent="0.25">
      <c r="A455" t="s">
        <v>87</v>
      </c>
      <c r="B455" t="s">
        <v>936</v>
      </c>
      <c r="C455" t="s">
        <v>937</v>
      </c>
      <c r="D455" t="s">
        <v>21</v>
      </c>
      <c r="E455">
        <v>21657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43691</v>
      </c>
      <c r="L455" t="s">
        <v>26</v>
      </c>
      <c r="N455" t="s">
        <v>24</v>
      </c>
    </row>
    <row r="456" spans="1:14" x14ac:dyDescent="0.25">
      <c r="A456" t="s">
        <v>938</v>
      </c>
      <c r="B456" t="s">
        <v>939</v>
      </c>
      <c r="C456" t="s">
        <v>291</v>
      </c>
      <c r="D456" t="s">
        <v>21</v>
      </c>
      <c r="E456">
        <v>21704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43691</v>
      </c>
      <c r="L456" t="s">
        <v>26</v>
      </c>
      <c r="N456" t="s">
        <v>24</v>
      </c>
    </row>
    <row r="457" spans="1:14" x14ac:dyDescent="0.25">
      <c r="A457" t="s">
        <v>940</v>
      </c>
      <c r="B457" t="s">
        <v>941</v>
      </c>
      <c r="C457" t="s">
        <v>931</v>
      </c>
      <c r="D457" t="s">
        <v>21</v>
      </c>
      <c r="E457">
        <v>21617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43691</v>
      </c>
      <c r="L457" t="s">
        <v>26</v>
      </c>
      <c r="N457" t="s">
        <v>24</v>
      </c>
    </row>
    <row r="458" spans="1:14" x14ac:dyDescent="0.25">
      <c r="A458" t="s">
        <v>940</v>
      </c>
      <c r="B458" t="s">
        <v>942</v>
      </c>
      <c r="C458" t="s">
        <v>182</v>
      </c>
      <c r="D458" t="s">
        <v>21</v>
      </c>
      <c r="E458">
        <v>21666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43691</v>
      </c>
      <c r="L458" t="s">
        <v>26</v>
      </c>
      <c r="N458" t="s">
        <v>24</v>
      </c>
    </row>
    <row r="459" spans="1:14" x14ac:dyDescent="0.25">
      <c r="A459" t="s">
        <v>288</v>
      </c>
      <c r="B459" t="s">
        <v>943</v>
      </c>
      <c r="C459" t="s">
        <v>898</v>
      </c>
      <c r="D459" t="s">
        <v>21</v>
      </c>
      <c r="E459">
        <v>21601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43691</v>
      </c>
      <c r="L459" t="s">
        <v>26</v>
      </c>
      <c r="N459" t="s">
        <v>24</v>
      </c>
    </row>
    <row r="460" spans="1:14" x14ac:dyDescent="0.25">
      <c r="A460" t="s">
        <v>944</v>
      </c>
      <c r="B460" t="s">
        <v>945</v>
      </c>
      <c r="C460" t="s">
        <v>937</v>
      </c>
      <c r="D460" t="s">
        <v>21</v>
      </c>
      <c r="E460">
        <v>21657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43691</v>
      </c>
      <c r="L460" t="s">
        <v>26</v>
      </c>
      <c r="N460" t="s">
        <v>24</v>
      </c>
    </row>
    <row r="461" spans="1:14" x14ac:dyDescent="0.25">
      <c r="A461" t="s">
        <v>97</v>
      </c>
      <c r="B461" t="s">
        <v>946</v>
      </c>
      <c r="C461" t="s">
        <v>931</v>
      </c>
      <c r="D461" t="s">
        <v>21</v>
      </c>
      <c r="E461">
        <v>21617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43691</v>
      </c>
      <c r="L461" t="s">
        <v>26</v>
      </c>
      <c r="N461" t="s">
        <v>24</v>
      </c>
    </row>
    <row r="462" spans="1:14" x14ac:dyDescent="0.25">
      <c r="A462" t="s">
        <v>439</v>
      </c>
      <c r="B462" t="s">
        <v>440</v>
      </c>
      <c r="C462" t="s">
        <v>29</v>
      </c>
      <c r="D462" t="s">
        <v>21</v>
      </c>
      <c r="E462">
        <v>21229</v>
      </c>
      <c r="F462" t="s">
        <v>22</v>
      </c>
      <c r="G462" t="s">
        <v>22</v>
      </c>
      <c r="H462" t="s">
        <v>101</v>
      </c>
      <c r="I462" t="s">
        <v>241</v>
      </c>
      <c r="J462" t="s">
        <v>210</v>
      </c>
      <c r="K462" s="1">
        <v>43690</v>
      </c>
      <c r="L462" t="s">
        <v>211</v>
      </c>
      <c r="M462" t="str">
        <f>HYPERLINK("https://www.regulations.gov/docket?D=FDA-2019-H-3773")</f>
        <v>https://www.regulations.gov/docket?D=FDA-2019-H-3773</v>
      </c>
      <c r="N462" t="s">
        <v>210</v>
      </c>
    </row>
    <row r="463" spans="1:14" x14ac:dyDescent="0.25">
      <c r="A463" t="s">
        <v>947</v>
      </c>
      <c r="B463" t="s">
        <v>948</v>
      </c>
      <c r="C463" t="s">
        <v>949</v>
      </c>
      <c r="D463" t="s">
        <v>21</v>
      </c>
      <c r="E463">
        <v>21620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43690</v>
      </c>
      <c r="L463" t="s">
        <v>26</v>
      </c>
      <c r="N463" t="s">
        <v>24</v>
      </c>
    </row>
    <row r="464" spans="1:14" x14ac:dyDescent="0.25">
      <c r="A464" t="s">
        <v>708</v>
      </c>
      <c r="B464" t="s">
        <v>950</v>
      </c>
      <c r="C464" t="s">
        <v>949</v>
      </c>
      <c r="D464" t="s">
        <v>21</v>
      </c>
      <c r="E464">
        <v>21620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43690</v>
      </c>
      <c r="L464" t="s">
        <v>26</v>
      </c>
      <c r="N464" t="s">
        <v>24</v>
      </c>
    </row>
    <row r="465" spans="1:14" x14ac:dyDescent="0.25">
      <c r="A465" t="s">
        <v>336</v>
      </c>
      <c r="B465" t="s">
        <v>951</v>
      </c>
      <c r="C465" t="s">
        <v>949</v>
      </c>
      <c r="D465" t="s">
        <v>21</v>
      </c>
      <c r="E465">
        <v>21620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43690</v>
      </c>
      <c r="L465" t="s">
        <v>26</v>
      </c>
      <c r="N465" t="s">
        <v>24</v>
      </c>
    </row>
    <row r="466" spans="1:14" x14ac:dyDescent="0.25">
      <c r="A466" t="s">
        <v>952</v>
      </c>
      <c r="B466" t="s">
        <v>953</v>
      </c>
      <c r="C466" t="s">
        <v>931</v>
      </c>
      <c r="D466" t="s">
        <v>21</v>
      </c>
      <c r="E466">
        <v>21617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43690</v>
      </c>
      <c r="L466" t="s">
        <v>26</v>
      </c>
      <c r="N466" t="s">
        <v>24</v>
      </c>
    </row>
    <row r="467" spans="1:14" x14ac:dyDescent="0.25">
      <c r="A467" t="s">
        <v>921</v>
      </c>
      <c r="B467" t="s">
        <v>954</v>
      </c>
      <c r="C467" t="s">
        <v>949</v>
      </c>
      <c r="D467" t="s">
        <v>21</v>
      </c>
      <c r="E467">
        <v>21620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43689</v>
      </c>
      <c r="L467" t="s">
        <v>26</v>
      </c>
      <c r="N467" t="s">
        <v>24</v>
      </c>
    </row>
    <row r="468" spans="1:14" x14ac:dyDescent="0.25">
      <c r="A468" t="s">
        <v>955</v>
      </c>
      <c r="B468" t="s">
        <v>956</v>
      </c>
      <c r="C468" t="s">
        <v>949</v>
      </c>
      <c r="D468" t="s">
        <v>21</v>
      </c>
      <c r="E468">
        <v>21620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43689</v>
      </c>
      <c r="L468" t="s">
        <v>26</v>
      </c>
      <c r="N468" t="s">
        <v>24</v>
      </c>
    </row>
    <row r="469" spans="1:14" x14ac:dyDescent="0.25">
      <c r="A469" t="s">
        <v>76</v>
      </c>
      <c r="B469" t="s">
        <v>957</v>
      </c>
      <c r="C469" t="s">
        <v>958</v>
      </c>
      <c r="D469" t="s">
        <v>21</v>
      </c>
      <c r="E469">
        <v>21113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43689</v>
      </c>
      <c r="L469" t="s">
        <v>26</v>
      </c>
      <c r="N469" t="s">
        <v>24</v>
      </c>
    </row>
    <row r="470" spans="1:14" x14ac:dyDescent="0.25">
      <c r="A470" t="s">
        <v>959</v>
      </c>
      <c r="B470" t="s">
        <v>960</v>
      </c>
      <c r="C470" t="s">
        <v>949</v>
      </c>
      <c r="D470" t="s">
        <v>21</v>
      </c>
      <c r="E470">
        <v>21620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43689</v>
      </c>
      <c r="L470" t="s">
        <v>26</v>
      </c>
      <c r="N470" t="s">
        <v>24</v>
      </c>
    </row>
    <row r="471" spans="1:14" x14ac:dyDescent="0.25">
      <c r="A471" t="s">
        <v>961</v>
      </c>
      <c r="B471" t="s">
        <v>962</v>
      </c>
      <c r="C471" t="s">
        <v>949</v>
      </c>
      <c r="D471" t="s">
        <v>21</v>
      </c>
      <c r="E471">
        <v>21620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43689</v>
      </c>
      <c r="L471" t="s">
        <v>26</v>
      </c>
      <c r="N471" t="s">
        <v>24</v>
      </c>
    </row>
    <row r="472" spans="1:14" x14ac:dyDescent="0.25">
      <c r="A472" t="s">
        <v>963</v>
      </c>
      <c r="B472" t="s">
        <v>964</v>
      </c>
      <c r="C472" t="s">
        <v>949</v>
      </c>
      <c r="D472" t="s">
        <v>21</v>
      </c>
      <c r="E472">
        <v>21620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43689</v>
      </c>
      <c r="L472" t="s">
        <v>26</v>
      </c>
      <c r="N472" t="s">
        <v>24</v>
      </c>
    </row>
    <row r="473" spans="1:14" x14ac:dyDescent="0.25">
      <c r="A473" t="s">
        <v>97</v>
      </c>
      <c r="B473" t="s">
        <v>965</v>
      </c>
      <c r="C473" t="s">
        <v>949</v>
      </c>
      <c r="D473" t="s">
        <v>21</v>
      </c>
      <c r="E473">
        <v>21620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43689</v>
      </c>
      <c r="L473" t="s">
        <v>26</v>
      </c>
      <c r="N473" t="s">
        <v>24</v>
      </c>
    </row>
    <row r="474" spans="1:14" x14ac:dyDescent="0.25">
      <c r="A474" t="s">
        <v>966</v>
      </c>
      <c r="B474" t="s">
        <v>967</v>
      </c>
      <c r="C474" t="s">
        <v>968</v>
      </c>
      <c r="D474" t="s">
        <v>21</v>
      </c>
      <c r="E474">
        <v>21225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43686</v>
      </c>
      <c r="L474" t="s">
        <v>26</v>
      </c>
      <c r="N474" t="s">
        <v>24</v>
      </c>
    </row>
    <row r="475" spans="1:14" x14ac:dyDescent="0.25">
      <c r="A475" t="s">
        <v>969</v>
      </c>
      <c r="B475" t="s">
        <v>970</v>
      </c>
      <c r="C475" t="s">
        <v>29</v>
      </c>
      <c r="D475" t="s">
        <v>21</v>
      </c>
      <c r="E475">
        <v>21216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43686</v>
      </c>
      <c r="L475" t="s">
        <v>26</v>
      </c>
      <c r="N475" t="s">
        <v>24</v>
      </c>
    </row>
    <row r="476" spans="1:14" x14ac:dyDescent="0.25">
      <c r="A476" t="s">
        <v>971</v>
      </c>
      <c r="B476" t="s">
        <v>972</v>
      </c>
      <c r="C476" t="s">
        <v>29</v>
      </c>
      <c r="D476" t="s">
        <v>21</v>
      </c>
      <c r="E476">
        <v>21224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43686</v>
      </c>
      <c r="L476" t="s">
        <v>26</v>
      </c>
      <c r="N476" t="s">
        <v>24</v>
      </c>
    </row>
    <row r="477" spans="1:14" x14ac:dyDescent="0.25">
      <c r="A477" t="s">
        <v>973</v>
      </c>
      <c r="B477" t="s">
        <v>974</v>
      </c>
      <c r="C477" t="s">
        <v>29</v>
      </c>
      <c r="D477" t="s">
        <v>21</v>
      </c>
      <c r="E477">
        <v>21217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43686</v>
      </c>
      <c r="L477" t="s">
        <v>26</v>
      </c>
      <c r="N477" t="s">
        <v>24</v>
      </c>
    </row>
    <row r="478" spans="1:14" x14ac:dyDescent="0.25">
      <c r="A478" t="s">
        <v>975</v>
      </c>
      <c r="B478" t="s">
        <v>976</v>
      </c>
      <c r="C478" t="s">
        <v>29</v>
      </c>
      <c r="D478" t="s">
        <v>21</v>
      </c>
      <c r="E478">
        <v>21217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43686</v>
      </c>
      <c r="L478" t="s">
        <v>26</v>
      </c>
      <c r="N478" t="s">
        <v>24</v>
      </c>
    </row>
    <row r="479" spans="1:14" x14ac:dyDescent="0.25">
      <c r="A479" t="s">
        <v>977</v>
      </c>
      <c r="B479" t="s">
        <v>978</v>
      </c>
      <c r="C479" t="s">
        <v>29</v>
      </c>
      <c r="D479" t="s">
        <v>21</v>
      </c>
      <c r="E479">
        <v>21216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43686</v>
      </c>
      <c r="L479" t="s">
        <v>26</v>
      </c>
      <c r="N479" t="s">
        <v>24</v>
      </c>
    </row>
    <row r="480" spans="1:14" x14ac:dyDescent="0.25">
      <c r="A480" t="s">
        <v>146</v>
      </c>
      <c r="B480" t="s">
        <v>979</v>
      </c>
      <c r="C480" t="s">
        <v>29</v>
      </c>
      <c r="D480" t="s">
        <v>21</v>
      </c>
      <c r="E480">
        <v>21229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43686</v>
      </c>
      <c r="L480" t="s">
        <v>26</v>
      </c>
      <c r="N480" t="s">
        <v>24</v>
      </c>
    </row>
    <row r="481" spans="1:14" x14ac:dyDescent="0.25">
      <c r="A481" t="s">
        <v>980</v>
      </c>
      <c r="B481" t="s">
        <v>981</v>
      </c>
      <c r="C481" t="s">
        <v>173</v>
      </c>
      <c r="D481" t="s">
        <v>21</v>
      </c>
      <c r="E481">
        <v>20745</v>
      </c>
      <c r="F481" t="s">
        <v>22</v>
      </c>
      <c r="G481" t="s">
        <v>22</v>
      </c>
      <c r="H481" t="s">
        <v>101</v>
      </c>
      <c r="I481" t="s">
        <v>241</v>
      </c>
      <c r="J481" s="1">
        <v>43657</v>
      </c>
      <c r="K481" s="1">
        <v>43685</v>
      </c>
      <c r="L481" t="s">
        <v>103</v>
      </c>
      <c r="N481" t="s">
        <v>104</v>
      </c>
    </row>
    <row r="482" spans="1:14" x14ac:dyDescent="0.25">
      <c r="A482" t="s">
        <v>982</v>
      </c>
      <c r="B482" t="s">
        <v>983</v>
      </c>
      <c r="C482" t="s">
        <v>173</v>
      </c>
      <c r="D482" t="s">
        <v>21</v>
      </c>
      <c r="E482">
        <v>20745</v>
      </c>
      <c r="F482" t="s">
        <v>22</v>
      </c>
      <c r="G482" t="s">
        <v>22</v>
      </c>
      <c r="H482" t="s">
        <v>110</v>
      </c>
      <c r="I482" t="s">
        <v>111</v>
      </c>
      <c r="J482" s="1">
        <v>43658</v>
      </c>
      <c r="K482" s="1">
        <v>43685</v>
      </c>
      <c r="L482" t="s">
        <v>103</v>
      </c>
      <c r="N482" t="s">
        <v>104</v>
      </c>
    </row>
    <row r="483" spans="1:14" x14ac:dyDescent="0.25">
      <c r="A483" t="s">
        <v>984</v>
      </c>
      <c r="B483" t="s">
        <v>985</v>
      </c>
      <c r="C483" t="s">
        <v>173</v>
      </c>
      <c r="D483" t="s">
        <v>21</v>
      </c>
      <c r="E483">
        <v>20745</v>
      </c>
      <c r="F483" t="s">
        <v>22</v>
      </c>
      <c r="G483" t="s">
        <v>22</v>
      </c>
      <c r="H483" t="s">
        <v>101</v>
      </c>
      <c r="I483" t="s">
        <v>241</v>
      </c>
      <c r="J483" s="1">
        <v>43658</v>
      </c>
      <c r="K483" s="1">
        <v>43685</v>
      </c>
      <c r="L483" t="s">
        <v>103</v>
      </c>
      <c r="N483" t="s">
        <v>104</v>
      </c>
    </row>
    <row r="484" spans="1:14" x14ac:dyDescent="0.25">
      <c r="A484" t="s">
        <v>155</v>
      </c>
      <c r="B484" t="s">
        <v>986</v>
      </c>
      <c r="C484" t="s">
        <v>987</v>
      </c>
      <c r="D484" t="s">
        <v>21</v>
      </c>
      <c r="E484">
        <v>21090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43685</v>
      </c>
      <c r="L484" t="s">
        <v>26</v>
      </c>
      <c r="N484" t="s">
        <v>24</v>
      </c>
    </row>
    <row r="485" spans="1:14" x14ac:dyDescent="0.25">
      <c r="A485" t="s">
        <v>988</v>
      </c>
      <c r="B485" t="s">
        <v>989</v>
      </c>
      <c r="C485" t="s">
        <v>990</v>
      </c>
      <c r="D485" t="s">
        <v>21</v>
      </c>
      <c r="E485">
        <v>21737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43685</v>
      </c>
      <c r="L485" t="s">
        <v>26</v>
      </c>
      <c r="N485" t="s">
        <v>24</v>
      </c>
    </row>
    <row r="486" spans="1:14" x14ac:dyDescent="0.25">
      <c r="A486" t="s">
        <v>991</v>
      </c>
      <c r="B486" t="s">
        <v>992</v>
      </c>
      <c r="C486" t="s">
        <v>173</v>
      </c>
      <c r="D486" t="s">
        <v>21</v>
      </c>
      <c r="E486">
        <v>20745</v>
      </c>
      <c r="F486" t="s">
        <v>22</v>
      </c>
      <c r="G486" t="s">
        <v>22</v>
      </c>
      <c r="H486" t="s">
        <v>101</v>
      </c>
      <c r="I486" t="s">
        <v>102</v>
      </c>
      <c r="J486" s="1">
        <v>43659</v>
      </c>
      <c r="K486" s="1">
        <v>43685</v>
      </c>
      <c r="L486" t="s">
        <v>103</v>
      </c>
      <c r="N486" t="s">
        <v>104</v>
      </c>
    </row>
    <row r="487" spans="1:14" x14ac:dyDescent="0.25">
      <c r="A487" t="s">
        <v>993</v>
      </c>
      <c r="B487" t="s">
        <v>994</v>
      </c>
      <c r="C487" t="s">
        <v>683</v>
      </c>
      <c r="D487" t="s">
        <v>21</v>
      </c>
      <c r="E487">
        <v>21716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43685</v>
      </c>
      <c r="L487" t="s">
        <v>26</v>
      </c>
      <c r="N487" t="s">
        <v>24</v>
      </c>
    </row>
    <row r="488" spans="1:14" x14ac:dyDescent="0.25">
      <c r="A488" t="s">
        <v>995</v>
      </c>
      <c r="B488" t="s">
        <v>996</v>
      </c>
      <c r="C488" t="s">
        <v>424</v>
      </c>
      <c r="D488" t="s">
        <v>21</v>
      </c>
      <c r="E488">
        <v>21042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43685</v>
      </c>
      <c r="L488" t="s">
        <v>26</v>
      </c>
      <c r="N488" t="s">
        <v>24</v>
      </c>
    </row>
    <row r="489" spans="1:14" x14ac:dyDescent="0.25">
      <c r="A489" t="s">
        <v>997</v>
      </c>
      <c r="B489" t="s">
        <v>998</v>
      </c>
      <c r="C489" t="s">
        <v>999</v>
      </c>
      <c r="D489" t="s">
        <v>21</v>
      </c>
      <c r="E489">
        <v>21782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43685</v>
      </c>
      <c r="L489" t="s">
        <v>26</v>
      </c>
      <c r="N489" t="s">
        <v>24</v>
      </c>
    </row>
    <row r="490" spans="1:14" x14ac:dyDescent="0.25">
      <c r="A490" t="s">
        <v>1000</v>
      </c>
      <c r="B490" t="s">
        <v>1001</v>
      </c>
      <c r="C490" t="s">
        <v>683</v>
      </c>
      <c r="D490" t="s">
        <v>21</v>
      </c>
      <c r="E490">
        <v>21716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43685</v>
      </c>
      <c r="L490" t="s">
        <v>26</v>
      </c>
      <c r="N490" t="s">
        <v>24</v>
      </c>
    </row>
    <row r="491" spans="1:14" x14ac:dyDescent="0.25">
      <c r="A491" t="s">
        <v>1002</v>
      </c>
      <c r="B491" t="s">
        <v>1003</v>
      </c>
      <c r="C491" t="s">
        <v>29</v>
      </c>
      <c r="D491" t="s">
        <v>21</v>
      </c>
      <c r="E491">
        <v>21224</v>
      </c>
      <c r="F491" t="s">
        <v>22</v>
      </c>
      <c r="G491" t="s">
        <v>22</v>
      </c>
      <c r="H491" t="s">
        <v>208</v>
      </c>
      <c r="I491" t="s">
        <v>209</v>
      </c>
      <c r="J491" t="s">
        <v>210</v>
      </c>
      <c r="K491" s="1">
        <v>43685</v>
      </c>
      <c r="L491" t="s">
        <v>211</v>
      </c>
      <c r="M491" t="str">
        <f>HYPERLINK("https://www.regulations.gov/docket?D=FDA-2019-H-3713")</f>
        <v>https://www.regulations.gov/docket?D=FDA-2019-H-3713</v>
      </c>
      <c r="N491" t="s">
        <v>210</v>
      </c>
    </row>
    <row r="492" spans="1:14" x14ac:dyDescent="0.25">
      <c r="A492" t="s">
        <v>1004</v>
      </c>
      <c r="B492" t="s">
        <v>1005</v>
      </c>
      <c r="C492" t="s">
        <v>51</v>
      </c>
      <c r="D492" t="s">
        <v>21</v>
      </c>
      <c r="E492">
        <v>21136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43685</v>
      </c>
      <c r="L492" t="s">
        <v>26</v>
      </c>
      <c r="N492" t="s">
        <v>24</v>
      </c>
    </row>
    <row r="493" spans="1:14" x14ac:dyDescent="0.25">
      <c r="A493" t="s">
        <v>1006</v>
      </c>
      <c r="B493" t="s">
        <v>1007</v>
      </c>
      <c r="C493" t="s">
        <v>173</v>
      </c>
      <c r="D493" t="s">
        <v>21</v>
      </c>
      <c r="E493">
        <v>20745</v>
      </c>
      <c r="F493" t="s">
        <v>22</v>
      </c>
      <c r="G493" t="s">
        <v>22</v>
      </c>
      <c r="H493" t="s">
        <v>110</v>
      </c>
      <c r="I493" t="s">
        <v>111</v>
      </c>
      <c r="J493" s="1">
        <v>43657</v>
      </c>
      <c r="K493" s="1">
        <v>43685</v>
      </c>
      <c r="L493" t="s">
        <v>103</v>
      </c>
      <c r="N493" t="s">
        <v>104</v>
      </c>
    </row>
    <row r="494" spans="1:14" x14ac:dyDescent="0.25">
      <c r="A494" t="s">
        <v>1008</v>
      </c>
      <c r="B494" t="s">
        <v>1007</v>
      </c>
      <c r="C494" t="s">
        <v>173</v>
      </c>
      <c r="D494" t="s">
        <v>21</v>
      </c>
      <c r="E494">
        <v>20745</v>
      </c>
      <c r="F494" t="s">
        <v>22</v>
      </c>
      <c r="G494" t="s">
        <v>22</v>
      </c>
      <c r="H494" t="s">
        <v>101</v>
      </c>
      <c r="I494" t="s">
        <v>241</v>
      </c>
      <c r="J494" s="1">
        <v>43657</v>
      </c>
      <c r="K494" s="1">
        <v>43685</v>
      </c>
      <c r="L494" t="s">
        <v>103</v>
      </c>
      <c r="N494" t="s">
        <v>104</v>
      </c>
    </row>
    <row r="495" spans="1:14" x14ac:dyDescent="0.25">
      <c r="A495" t="s">
        <v>1009</v>
      </c>
      <c r="B495" t="s">
        <v>1010</v>
      </c>
      <c r="C495" t="s">
        <v>1011</v>
      </c>
      <c r="D495" t="s">
        <v>21</v>
      </c>
      <c r="E495">
        <v>21090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43685</v>
      </c>
      <c r="L495" t="s">
        <v>26</v>
      </c>
      <c r="N495" t="s">
        <v>24</v>
      </c>
    </row>
    <row r="496" spans="1:14" x14ac:dyDescent="0.25">
      <c r="A496" t="s">
        <v>196</v>
      </c>
      <c r="B496" t="s">
        <v>1012</v>
      </c>
      <c r="C496" t="s">
        <v>1013</v>
      </c>
      <c r="D496" t="s">
        <v>21</v>
      </c>
      <c r="E496">
        <v>21029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43685</v>
      </c>
      <c r="L496" t="s">
        <v>26</v>
      </c>
      <c r="N496" t="s">
        <v>24</v>
      </c>
    </row>
    <row r="497" spans="1:14" x14ac:dyDescent="0.25">
      <c r="A497" t="s">
        <v>1014</v>
      </c>
      <c r="B497" t="s">
        <v>1015</v>
      </c>
      <c r="C497" t="s">
        <v>424</v>
      </c>
      <c r="D497" t="s">
        <v>21</v>
      </c>
      <c r="E497">
        <v>21042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43685</v>
      </c>
      <c r="L497" t="s">
        <v>26</v>
      </c>
      <c r="N497" t="s">
        <v>24</v>
      </c>
    </row>
    <row r="498" spans="1:14" x14ac:dyDescent="0.25">
      <c r="A498" t="s">
        <v>212</v>
      </c>
      <c r="B498" t="s">
        <v>1016</v>
      </c>
      <c r="C498" t="s">
        <v>29</v>
      </c>
      <c r="D498" t="s">
        <v>21</v>
      </c>
      <c r="E498">
        <v>21215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43685</v>
      </c>
      <c r="L498" t="s">
        <v>26</v>
      </c>
      <c r="N498" t="s">
        <v>24</v>
      </c>
    </row>
    <row r="499" spans="1:14" x14ac:dyDescent="0.25">
      <c r="A499" t="s">
        <v>87</v>
      </c>
      <c r="B499" t="s">
        <v>1017</v>
      </c>
      <c r="C499" t="s">
        <v>990</v>
      </c>
      <c r="D499" t="s">
        <v>21</v>
      </c>
      <c r="E499">
        <v>21737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43685</v>
      </c>
      <c r="L499" t="s">
        <v>26</v>
      </c>
      <c r="N499" t="s">
        <v>24</v>
      </c>
    </row>
    <row r="500" spans="1:14" x14ac:dyDescent="0.25">
      <c r="A500" t="s">
        <v>1018</v>
      </c>
      <c r="B500" t="s">
        <v>1019</v>
      </c>
      <c r="C500" t="s">
        <v>1020</v>
      </c>
      <c r="D500" t="s">
        <v>21</v>
      </c>
      <c r="E500">
        <v>21157</v>
      </c>
      <c r="F500" t="s">
        <v>22</v>
      </c>
      <c r="G500" t="s">
        <v>22</v>
      </c>
      <c r="H500" t="s">
        <v>110</v>
      </c>
      <c r="I500" t="s">
        <v>111</v>
      </c>
      <c r="J500" s="1">
        <v>43657</v>
      </c>
      <c r="K500" s="1">
        <v>43685</v>
      </c>
      <c r="L500" t="s">
        <v>103</v>
      </c>
      <c r="N500" t="s">
        <v>104</v>
      </c>
    </row>
    <row r="501" spans="1:14" x14ac:dyDescent="0.25">
      <c r="A501" t="s">
        <v>1021</v>
      </c>
      <c r="B501" t="s">
        <v>1022</v>
      </c>
      <c r="C501" t="s">
        <v>1020</v>
      </c>
      <c r="D501" t="s">
        <v>21</v>
      </c>
      <c r="E501">
        <v>21157</v>
      </c>
      <c r="F501" t="s">
        <v>22</v>
      </c>
      <c r="G501" t="s">
        <v>22</v>
      </c>
      <c r="H501" t="s">
        <v>110</v>
      </c>
      <c r="I501" t="s">
        <v>111</v>
      </c>
      <c r="J501" s="1">
        <v>43661</v>
      </c>
      <c r="K501" s="1">
        <v>43685</v>
      </c>
      <c r="L501" t="s">
        <v>103</v>
      </c>
      <c r="N501" t="s">
        <v>104</v>
      </c>
    </row>
    <row r="502" spans="1:14" x14ac:dyDescent="0.25">
      <c r="A502" t="s">
        <v>746</v>
      </c>
      <c r="B502" t="s">
        <v>1023</v>
      </c>
      <c r="C502" t="s">
        <v>1013</v>
      </c>
      <c r="D502" t="s">
        <v>21</v>
      </c>
      <c r="E502">
        <v>21029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43685</v>
      </c>
      <c r="L502" t="s">
        <v>26</v>
      </c>
      <c r="N502" t="s">
        <v>24</v>
      </c>
    </row>
    <row r="503" spans="1:14" x14ac:dyDescent="0.25">
      <c r="A503" t="s">
        <v>250</v>
      </c>
      <c r="B503" t="s">
        <v>1024</v>
      </c>
      <c r="C503" t="s">
        <v>424</v>
      </c>
      <c r="D503" t="s">
        <v>21</v>
      </c>
      <c r="E503">
        <v>21043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43685</v>
      </c>
      <c r="L503" t="s">
        <v>26</v>
      </c>
      <c r="N503" t="s">
        <v>24</v>
      </c>
    </row>
    <row r="504" spans="1:14" x14ac:dyDescent="0.25">
      <c r="A504" t="s">
        <v>1025</v>
      </c>
      <c r="B504" t="s">
        <v>1026</v>
      </c>
      <c r="C504" t="s">
        <v>424</v>
      </c>
      <c r="D504" t="s">
        <v>21</v>
      </c>
      <c r="E504">
        <v>21043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43685</v>
      </c>
      <c r="L504" t="s">
        <v>26</v>
      </c>
      <c r="N504" t="s">
        <v>24</v>
      </c>
    </row>
    <row r="505" spans="1:14" x14ac:dyDescent="0.25">
      <c r="A505" t="s">
        <v>1027</v>
      </c>
      <c r="B505" t="s">
        <v>1028</v>
      </c>
      <c r="C505" t="s">
        <v>424</v>
      </c>
      <c r="D505" t="s">
        <v>21</v>
      </c>
      <c r="E505">
        <v>21042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43685</v>
      </c>
      <c r="L505" t="s">
        <v>26</v>
      </c>
      <c r="N505" t="s">
        <v>24</v>
      </c>
    </row>
    <row r="506" spans="1:14" x14ac:dyDescent="0.25">
      <c r="A506" t="s">
        <v>1029</v>
      </c>
      <c r="B506" t="s">
        <v>1030</v>
      </c>
      <c r="C506" t="s">
        <v>990</v>
      </c>
      <c r="D506" t="s">
        <v>21</v>
      </c>
      <c r="E506">
        <v>21737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43685</v>
      </c>
      <c r="L506" t="s">
        <v>26</v>
      </c>
      <c r="N506" t="s">
        <v>24</v>
      </c>
    </row>
    <row r="507" spans="1:14" x14ac:dyDescent="0.25">
      <c r="A507" t="s">
        <v>1031</v>
      </c>
      <c r="B507" t="s">
        <v>1032</v>
      </c>
      <c r="C507" t="s">
        <v>424</v>
      </c>
      <c r="D507" t="s">
        <v>21</v>
      </c>
      <c r="E507">
        <v>21043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43685</v>
      </c>
      <c r="L507" t="s">
        <v>26</v>
      </c>
      <c r="N507" t="s">
        <v>24</v>
      </c>
    </row>
    <row r="508" spans="1:14" x14ac:dyDescent="0.25">
      <c r="A508" t="s">
        <v>1033</v>
      </c>
      <c r="B508" t="s">
        <v>1034</v>
      </c>
      <c r="C508" t="s">
        <v>958</v>
      </c>
      <c r="D508" t="s">
        <v>21</v>
      </c>
      <c r="E508">
        <v>21113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43685</v>
      </c>
      <c r="L508" t="s">
        <v>26</v>
      </c>
      <c r="N508" t="s">
        <v>24</v>
      </c>
    </row>
    <row r="509" spans="1:14" x14ac:dyDescent="0.25">
      <c r="A509" t="s">
        <v>1035</v>
      </c>
      <c r="B509" t="s">
        <v>1036</v>
      </c>
      <c r="C509" t="s">
        <v>424</v>
      </c>
      <c r="D509" t="s">
        <v>21</v>
      </c>
      <c r="E509">
        <v>21042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43685</v>
      </c>
      <c r="L509" t="s">
        <v>26</v>
      </c>
      <c r="N509" t="s">
        <v>24</v>
      </c>
    </row>
    <row r="510" spans="1:14" x14ac:dyDescent="0.25">
      <c r="A510" t="s">
        <v>1035</v>
      </c>
      <c r="B510" t="s">
        <v>1037</v>
      </c>
      <c r="C510" t="s">
        <v>29</v>
      </c>
      <c r="D510" t="s">
        <v>21</v>
      </c>
      <c r="E510">
        <v>21207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43685</v>
      </c>
      <c r="L510" t="s">
        <v>26</v>
      </c>
      <c r="N510" t="s">
        <v>24</v>
      </c>
    </row>
    <row r="511" spans="1:14" x14ac:dyDescent="0.25">
      <c r="A511" t="s">
        <v>1038</v>
      </c>
      <c r="B511" t="s">
        <v>1039</v>
      </c>
      <c r="C511" t="s">
        <v>1040</v>
      </c>
      <c r="D511" t="s">
        <v>21</v>
      </c>
      <c r="E511">
        <v>21793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43684</v>
      </c>
      <c r="L511" t="s">
        <v>26</v>
      </c>
      <c r="N511" t="s">
        <v>24</v>
      </c>
    </row>
    <row r="512" spans="1:14" x14ac:dyDescent="0.25">
      <c r="A512" t="s">
        <v>995</v>
      </c>
      <c r="B512" t="s">
        <v>1041</v>
      </c>
      <c r="C512" t="s">
        <v>29</v>
      </c>
      <c r="D512" t="s">
        <v>21</v>
      </c>
      <c r="E512">
        <v>21236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43684</v>
      </c>
      <c r="L512" t="s">
        <v>26</v>
      </c>
      <c r="N512" t="s">
        <v>24</v>
      </c>
    </row>
    <row r="513" spans="1:14" x14ac:dyDescent="0.25">
      <c r="A513" t="s">
        <v>1042</v>
      </c>
      <c r="B513" t="s">
        <v>1043</v>
      </c>
      <c r="C513" t="s">
        <v>390</v>
      </c>
      <c r="D513" t="s">
        <v>21</v>
      </c>
      <c r="E513">
        <v>21613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43684</v>
      </c>
      <c r="L513" t="s">
        <v>26</v>
      </c>
      <c r="N513" t="s">
        <v>24</v>
      </c>
    </row>
    <row r="514" spans="1:14" x14ac:dyDescent="0.25">
      <c r="A514" t="s">
        <v>76</v>
      </c>
      <c r="B514" t="s">
        <v>1044</v>
      </c>
      <c r="C514" t="s">
        <v>29</v>
      </c>
      <c r="D514" t="s">
        <v>21</v>
      </c>
      <c r="E514">
        <v>21218</v>
      </c>
      <c r="F514" t="s">
        <v>22</v>
      </c>
      <c r="G514" t="s">
        <v>22</v>
      </c>
      <c r="H514" t="s">
        <v>101</v>
      </c>
      <c r="I514" t="s">
        <v>241</v>
      </c>
      <c r="J514" t="s">
        <v>210</v>
      </c>
      <c r="K514" s="1">
        <v>43684</v>
      </c>
      <c r="L514" t="s">
        <v>211</v>
      </c>
      <c r="M514" t="str">
        <f>HYPERLINK("https://www.regulations.gov/docket?D=FDA-2019-H-3699")</f>
        <v>https://www.regulations.gov/docket?D=FDA-2019-H-3699</v>
      </c>
      <c r="N514" t="s">
        <v>210</v>
      </c>
    </row>
    <row r="515" spans="1:14" x14ac:dyDescent="0.25">
      <c r="A515" t="s">
        <v>1045</v>
      </c>
      <c r="B515" t="s">
        <v>1046</v>
      </c>
      <c r="C515" t="s">
        <v>1047</v>
      </c>
      <c r="D515" t="s">
        <v>21</v>
      </c>
      <c r="E515">
        <v>21236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43684</v>
      </c>
      <c r="L515" t="s">
        <v>26</v>
      </c>
      <c r="N515" t="s">
        <v>24</v>
      </c>
    </row>
    <row r="516" spans="1:14" x14ac:dyDescent="0.25">
      <c r="A516" t="s">
        <v>1048</v>
      </c>
      <c r="B516" t="s">
        <v>1049</v>
      </c>
      <c r="C516" t="s">
        <v>1040</v>
      </c>
      <c r="D516" t="s">
        <v>21</v>
      </c>
      <c r="E516">
        <v>21793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43684</v>
      </c>
      <c r="L516" t="s">
        <v>26</v>
      </c>
      <c r="N516" t="s">
        <v>24</v>
      </c>
    </row>
    <row r="517" spans="1:14" x14ac:dyDescent="0.25">
      <c r="A517" t="s">
        <v>1050</v>
      </c>
      <c r="B517" t="s">
        <v>1051</v>
      </c>
      <c r="C517" t="s">
        <v>1052</v>
      </c>
      <c r="D517" t="s">
        <v>21</v>
      </c>
      <c r="E517">
        <v>21632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43684</v>
      </c>
      <c r="L517" t="s">
        <v>26</v>
      </c>
      <c r="N517" t="s">
        <v>24</v>
      </c>
    </row>
    <row r="518" spans="1:14" x14ac:dyDescent="0.25">
      <c r="A518" t="s">
        <v>1053</v>
      </c>
      <c r="B518" t="s">
        <v>1054</v>
      </c>
      <c r="C518" t="s">
        <v>564</v>
      </c>
      <c r="D518" t="s">
        <v>21</v>
      </c>
      <c r="E518">
        <v>21629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43684</v>
      </c>
      <c r="L518" t="s">
        <v>26</v>
      </c>
      <c r="N518" t="s">
        <v>24</v>
      </c>
    </row>
    <row r="519" spans="1:14" x14ac:dyDescent="0.25">
      <c r="A519" t="s">
        <v>336</v>
      </c>
      <c r="B519" t="s">
        <v>1055</v>
      </c>
      <c r="C519" t="s">
        <v>580</v>
      </c>
      <c r="D519" t="s">
        <v>21</v>
      </c>
      <c r="E519">
        <v>21783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43684</v>
      </c>
      <c r="L519" t="s">
        <v>26</v>
      </c>
      <c r="N519" t="s">
        <v>24</v>
      </c>
    </row>
    <row r="520" spans="1:14" x14ac:dyDescent="0.25">
      <c r="A520" t="s">
        <v>1056</v>
      </c>
      <c r="B520" t="s">
        <v>1057</v>
      </c>
      <c r="C520" t="s">
        <v>1047</v>
      </c>
      <c r="D520" t="s">
        <v>21</v>
      </c>
      <c r="E520">
        <v>21236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43684</v>
      </c>
      <c r="L520" t="s">
        <v>26</v>
      </c>
      <c r="N520" t="s">
        <v>24</v>
      </c>
    </row>
    <row r="521" spans="1:14" x14ac:dyDescent="0.25">
      <c r="A521" t="s">
        <v>196</v>
      </c>
      <c r="B521" t="s">
        <v>1058</v>
      </c>
      <c r="C521" t="s">
        <v>390</v>
      </c>
      <c r="D521" t="s">
        <v>21</v>
      </c>
      <c r="E521">
        <v>21613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43684</v>
      </c>
      <c r="L521" t="s">
        <v>26</v>
      </c>
      <c r="N521" t="s">
        <v>24</v>
      </c>
    </row>
    <row r="522" spans="1:14" x14ac:dyDescent="0.25">
      <c r="A522" t="s">
        <v>87</v>
      </c>
      <c r="B522" t="s">
        <v>1059</v>
      </c>
      <c r="C522" t="s">
        <v>564</v>
      </c>
      <c r="D522" t="s">
        <v>21</v>
      </c>
      <c r="E522">
        <v>21629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43684</v>
      </c>
      <c r="L522" t="s">
        <v>26</v>
      </c>
      <c r="N522" t="s">
        <v>24</v>
      </c>
    </row>
    <row r="523" spans="1:14" x14ac:dyDescent="0.25">
      <c r="A523" t="s">
        <v>87</v>
      </c>
      <c r="B523" t="s">
        <v>1060</v>
      </c>
      <c r="C523" t="s">
        <v>390</v>
      </c>
      <c r="D523" t="s">
        <v>21</v>
      </c>
      <c r="E523">
        <v>21613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43684</v>
      </c>
      <c r="L523" t="s">
        <v>26</v>
      </c>
      <c r="N523" t="s">
        <v>24</v>
      </c>
    </row>
    <row r="524" spans="1:14" x14ac:dyDescent="0.25">
      <c r="A524" t="s">
        <v>87</v>
      </c>
      <c r="B524" t="s">
        <v>1061</v>
      </c>
      <c r="C524" t="s">
        <v>564</v>
      </c>
      <c r="D524" t="s">
        <v>21</v>
      </c>
      <c r="E524">
        <v>21629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43684</v>
      </c>
      <c r="L524" t="s">
        <v>26</v>
      </c>
      <c r="N524" t="s">
        <v>24</v>
      </c>
    </row>
    <row r="525" spans="1:14" x14ac:dyDescent="0.25">
      <c r="A525" t="s">
        <v>940</v>
      </c>
      <c r="B525" t="s">
        <v>1062</v>
      </c>
      <c r="C525" t="s">
        <v>390</v>
      </c>
      <c r="D525" t="s">
        <v>21</v>
      </c>
      <c r="E525">
        <v>21613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43684</v>
      </c>
      <c r="L525" t="s">
        <v>26</v>
      </c>
      <c r="N525" t="s">
        <v>24</v>
      </c>
    </row>
    <row r="526" spans="1:14" x14ac:dyDescent="0.25">
      <c r="A526" t="s">
        <v>940</v>
      </c>
      <c r="B526" t="s">
        <v>1063</v>
      </c>
      <c r="C526" t="s">
        <v>564</v>
      </c>
      <c r="D526" t="s">
        <v>21</v>
      </c>
      <c r="E526">
        <v>21629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43684</v>
      </c>
      <c r="L526" t="s">
        <v>26</v>
      </c>
      <c r="N526" t="s">
        <v>24</v>
      </c>
    </row>
    <row r="527" spans="1:14" x14ac:dyDescent="0.25">
      <c r="A527" t="s">
        <v>1064</v>
      </c>
      <c r="B527" t="s">
        <v>1065</v>
      </c>
      <c r="C527" t="s">
        <v>29</v>
      </c>
      <c r="D527" t="s">
        <v>21</v>
      </c>
      <c r="E527">
        <v>21206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43684</v>
      </c>
      <c r="L527" t="s">
        <v>26</v>
      </c>
      <c r="N527" t="s">
        <v>24</v>
      </c>
    </row>
    <row r="528" spans="1:14" x14ac:dyDescent="0.25">
      <c r="A528" t="s">
        <v>940</v>
      </c>
      <c r="B528" t="s">
        <v>1066</v>
      </c>
      <c r="C528" t="s">
        <v>29</v>
      </c>
      <c r="D528" t="s">
        <v>21</v>
      </c>
      <c r="E528">
        <v>21236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43684</v>
      </c>
      <c r="L528" t="s">
        <v>26</v>
      </c>
      <c r="N528" t="s">
        <v>24</v>
      </c>
    </row>
    <row r="529" spans="1:14" x14ac:dyDescent="0.25">
      <c r="A529" t="s">
        <v>250</v>
      </c>
      <c r="B529" t="s">
        <v>1067</v>
      </c>
      <c r="C529" t="s">
        <v>29</v>
      </c>
      <c r="D529" t="s">
        <v>21</v>
      </c>
      <c r="E529">
        <v>21236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43684</v>
      </c>
      <c r="L529" t="s">
        <v>26</v>
      </c>
      <c r="N529" t="s">
        <v>24</v>
      </c>
    </row>
    <row r="530" spans="1:14" x14ac:dyDescent="0.25">
      <c r="A530" t="s">
        <v>1068</v>
      </c>
      <c r="B530" t="s">
        <v>1069</v>
      </c>
      <c r="C530" t="s">
        <v>580</v>
      </c>
      <c r="D530" t="s">
        <v>21</v>
      </c>
      <c r="E530">
        <v>21783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43684</v>
      </c>
      <c r="L530" t="s">
        <v>26</v>
      </c>
      <c r="N530" t="s">
        <v>24</v>
      </c>
    </row>
    <row r="531" spans="1:14" x14ac:dyDescent="0.25">
      <c r="A531" t="s">
        <v>260</v>
      </c>
      <c r="B531" t="s">
        <v>1070</v>
      </c>
      <c r="C531" t="s">
        <v>390</v>
      </c>
      <c r="D531" t="s">
        <v>21</v>
      </c>
      <c r="E531">
        <v>21613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43684</v>
      </c>
      <c r="L531" t="s">
        <v>26</v>
      </c>
      <c r="N531" t="s">
        <v>24</v>
      </c>
    </row>
    <row r="532" spans="1:14" x14ac:dyDescent="0.25">
      <c r="A532" t="s">
        <v>1071</v>
      </c>
      <c r="B532" t="s">
        <v>1072</v>
      </c>
      <c r="C532" t="s">
        <v>1047</v>
      </c>
      <c r="D532" t="s">
        <v>21</v>
      </c>
      <c r="E532">
        <v>21236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43684</v>
      </c>
      <c r="L532" t="s">
        <v>26</v>
      </c>
      <c r="N532" t="s">
        <v>24</v>
      </c>
    </row>
    <row r="533" spans="1:14" x14ac:dyDescent="0.25">
      <c r="A533" t="s">
        <v>152</v>
      </c>
      <c r="B533" t="s">
        <v>1073</v>
      </c>
      <c r="C533" t="s">
        <v>29</v>
      </c>
      <c r="D533" t="s">
        <v>21</v>
      </c>
      <c r="E533">
        <v>21236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43684</v>
      </c>
      <c r="L533" t="s">
        <v>26</v>
      </c>
      <c r="N533" t="s">
        <v>24</v>
      </c>
    </row>
    <row r="534" spans="1:14" x14ac:dyDescent="0.25">
      <c r="A534" t="s">
        <v>97</v>
      </c>
      <c r="B534" t="s">
        <v>1074</v>
      </c>
      <c r="C534" t="s">
        <v>29</v>
      </c>
      <c r="D534" t="s">
        <v>21</v>
      </c>
      <c r="E534">
        <v>21236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43684</v>
      </c>
      <c r="L534" t="s">
        <v>26</v>
      </c>
      <c r="N534" t="s">
        <v>24</v>
      </c>
    </row>
    <row r="535" spans="1:14" x14ac:dyDescent="0.25">
      <c r="A535" t="s">
        <v>588</v>
      </c>
      <c r="B535" t="s">
        <v>1075</v>
      </c>
      <c r="C535" t="s">
        <v>70</v>
      </c>
      <c r="D535" t="s">
        <v>21</v>
      </c>
      <c r="E535">
        <v>21401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43683</v>
      </c>
      <c r="L535" t="s">
        <v>26</v>
      </c>
      <c r="N535" t="s">
        <v>24</v>
      </c>
    </row>
    <row r="536" spans="1:14" x14ac:dyDescent="0.25">
      <c r="A536" t="s">
        <v>1076</v>
      </c>
      <c r="B536" t="s">
        <v>1077</v>
      </c>
      <c r="C536" t="s">
        <v>70</v>
      </c>
      <c r="D536" t="s">
        <v>21</v>
      </c>
      <c r="E536">
        <v>21401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43683</v>
      </c>
      <c r="L536" t="s">
        <v>26</v>
      </c>
      <c r="N536" t="s">
        <v>24</v>
      </c>
    </row>
    <row r="537" spans="1:14" x14ac:dyDescent="0.25">
      <c r="A537" t="s">
        <v>1078</v>
      </c>
      <c r="B537" t="s">
        <v>1079</v>
      </c>
      <c r="C537" t="s">
        <v>29</v>
      </c>
      <c r="D537" t="s">
        <v>21</v>
      </c>
      <c r="E537">
        <v>21205</v>
      </c>
      <c r="F537" t="s">
        <v>22</v>
      </c>
      <c r="G537" t="s">
        <v>22</v>
      </c>
      <c r="H537" t="s">
        <v>101</v>
      </c>
      <c r="I537" t="s">
        <v>241</v>
      </c>
      <c r="J537" t="s">
        <v>210</v>
      </c>
      <c r="K537" s="1">
        <v>43683</v>
      </c>
      <c r="L537" t="s">
        <v>211</v>
      </c>
      <c r="M537" t="str">
        <f>HYPERLINK("https://www.regulations.gov/docket?D=FDA-2019-H-3653")</f>
        <v>https://www.regulations.gov/docket?D=FDA-2019-H-3653</v>
      </c>
      <c r="N537" t="s">
        <v>210</v>
      </c>
    </row>
    <row r="538" spans="1:14" x14ac:dyDescent="0.25">
      <c r="A538" t="s">
        <v>1080</v>
      </c>
      <c r="B538" t="s">
        <v>1081</v>
      </c>
      <c r="C538" t="s">
        <v>70</v>
      </c>
      <c r="D538" t="s">
        <v>21</v>
      </c>
      <c r="E538">
        <v>21403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43683</v>
      </c>
      <c r="L538" t="s">
        <v>26</v>
      </c>
      <c r="N538" t="s">
        <v>24</v>
      </c>
    </row>
    <row r="539" spans="1:14" x14ac:dyDescent="0.25">
      <c r="A539" t="s">
        <v>1082</v>
      </c>
      <c r="B539" t="s">
        <v>1083</v>
      </c>
      <c r="C539" t="s">
        <v>54</v>
      </c>
      <c r="D539" t="s">
        <v>21</v>
      </c>
      <c r="E539">
        <v>21061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43683</v>
      </c>
      <c r="L539" t="s">
        <v>26</v>
      </c>
      <c r="N539" t="s">
        <v>24</v>
      </c>
    </row>
    <row r="540" spans="1:14" x14ac:dyDescent="0.25">
      <c r="A540" t="s">
        <v>1084</v>
      </c>
      <c r="B540" t="s">
        <v>1085</v>
      </c>
      <c r="C540" t="s">
        <v>551</v>
      </c>
      <c r="D540" t="s">
        <v>21</v>
      </c>
      <c r="E540">
        <v>21801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43683</v>
      </c>
      <c r="L540" t="s">
        <v>26</v>
      </c>
      <c r="N540" t="s">
        <v>24</v>
      </c>
    </row>
    <row r="541" spans="1:14" x14ac:dyDescent="0.25">
      <c r="A541" t="s">
        <v>212</v>
      </c>
      <c r="B541" t="s">
        <v>1086</v>
      </c>
      <c r="C541" t="s">
        <v>551</v>
      </c>
      <c r="D541" t="s">
        <v>21</v>
      </c>
      <c r="E541">
        <v>21801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43683</v>
      </c>
      <c r="L541" t="s">
        <v>26</v>
      </c>
      <c r="N541" t="s">
        <v>24</v>
      </c>
    </row>
    <row r="542" spans="1:14" x14ac:dyDescent="0.25">
      <c r="A542" t="s">
        <v>87</v>
      </c>
      <c r="B542" t="s">
        <v>1087</v>
      </c>
      <c r="C542" t="s">
        <v>551</v>
      </c>
      <c r="D542" t="s">
        <v>21</v>
      </c>
      <c r="E542">
        <v>21804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43683</v>
      </c>
      <c r="L542" t="s">
        <v>26</v>
      </c>
      <c r="N542" t="s">
        <v>24</v>
      </c>
    </row>
    <row r="543" spans="1:14" x14ac:dyDescent="0.25">
      <c r="A543" t="s">
        <v>87</v>
      </c>
      <c r="B543" t="s">
        <v>1088</v>
      </c>
      <c r="C543" t="s">
        <v>1089</v>
      </c>
      <c r="D543" t="s">
        <v>21</v>
      </c>
      <c r="E543">
        <v>21108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43683</v>
      </c>
      <c r="L543" t="s">
        <v>26</v>
      </c>
      <c r="N543" t="s">
        <v>24</v>
      </c>
    </row>
    <row r="544" spans="1:14" x14ac:dyDescent="0.25">
      <c r="A544" t="s">
        <v>940</v>
      </c>
      <c r="B544" t="s">
        <v>1090</v>
      </c>
      <c r="C544" t="s">
        <v>551</v>
      </c>
      <c r="D544" t="s">
        <v>21</v>
      </c>
      <c r="E544">
        <v>21804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43683</v>
      </c>
      <c r="L544" t="s">
        <v>26</v>
      </c>
      <c r="N544" t="s">
        <v>24</v>
      </c>
    </row>
    <row r="545" spans="1:14" x14ac:dyDescent="0.25">
      <c r="A545" t="s">
        <v>1091</v>
      </c>
      <c r="B545" t="s">
        <v>1092</v>
      </c>
      <c r="C545" t="s">
        <v>29</v>
      </c>
      <c r="D545" t="s">
        <v>21</v>
      </c>
      <c r="E545">
        <v>21224</v>
      </c>
      <c r="F545" t="s">
        <v>22</v>
      </c>
      <c r="G545" t="s">
        <v>22</v>
      </c>
      <c r="H545" t="s">
        <v>208</v>
      </c>
      <c r="I545" t="s">
        <v>209</v>
      </c>
      <c r="J545" t="s">
        <v>210</v>
      </c>
      <c r="K545" s="1">
        <v>43683</v>
      </c>
      <c r="L545" t="s">
        <v>211</v>
      </c>
      <c r="M545" t="str">
        <f>HYPERLINK("https://www.regulations.gov/docket?D=FDA-2019-H-3667")</f>
        <v>https://www.regulations.gov/docket?D=FDA-2019-H-3667</v>
      </c>
      <c r="N545" t="s">
        <v>210</v>
      </c>
    </row>
    <row r="546" spans="1:14" x14ac:dyDescent="0.25">
      <c r="A546" t="s">
        <v>1093</v>
      </c>
      <c r="B546" t="s">
        <v>1094</v>
      </c>
      <c r="C546" t="s">
        <v>154</v>
      </c>
      <c r="D546" t="s">
        <v>21</v>
      </c>
      <c r="E546">
        <v>20707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43683</v>
      </c>
      <c r="L546" t="s">
        <v>26</v>
      </c>
      <c r="N546" t="s">
        <v>24</v>
      </c>
    </row>
    <row r="547" spans="1:14" x14ac:dyDescent="0.25">
      <c r="A547" t="s">
        <v>1095</v>
      </c>
      <c r="B547" t="s">
        <v>1096</v>
      </c>
      <c r="C547" t="s">
        <v>70</v>
      </c>
      <c r="D547" t="s">
        <v>21</v>
      </c>
      <c r="E547">
        <v>21401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43683</v>
      </c>
      <c r="L547" t="s">
        <v>26</v>
      </c>
      <c r="N547" t="s">
        <v>24</v>
      </c>
    </row>
    <row r="548" spans="1:14" x14ac:dyDescent="0.25">
      <c r="A548" t="s">
        <v>260</v>
      </c>
      <c r="B548" t="s">
        <v>1097</v>
      </c>
      <c r="C548" t="s">
        <v>551</v>
      </c>
      <c r="D548" t="s">
        <v>21</v>
      </c>
      <c r="E548">
        <v>21804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43683</v>
      </c>
      <c r="L548" t="s">
        <v>26</v>
      </c>
      <c r="N548" t="s">
        <v>24</v>
      </c>
    </row>
    <row r="549" spans="1:14" x14ac:dyDescent="0.25">
      <c r="A549" t="s">
        <v>201</v>
      </c>
      <c r="B549" t="s">
        <v>1098</v>
      </c>
      <c r="C549" t="s">
        <v>70</v>
      </c>
      <c r="D549" t="s">
        <v>21</v>
      </c>
      <c r="E549">
        <v>21403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43683</v>
      </c>
      <c r="L549" t="s">
        <v>26</v>
      </c>
      <c r="N549" t="s">
        <v>24</v>
      </c>
    </row>
    <row r="550" spans="1:14" x14ac:dyDescent="0.25">
      <c r="A550" t="s">
        <v>1099</v>
      </c>
      <c r="B550" t="s">
        <v>1100</v>
      </c>
      <c r="C550" t="s">
        <v>154</v>
      </c>
      <c r="D550" t="s">
        <v>21</v>
      </c>
      <c r="E550">
        <v>20723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43683</v>
      </c>
      <c r="L550" t="s">
        <v>26</v>
      </c>
      <c r="N550" t="s">
        <v>24</v>
      </c>
    </row>
    <row r="551" spans="1:14" x14ac:dyDescent="0.25">
      <c r="A551" t="s">
        <v>1101</v>
      </c>
      <c r="B551" t="s">
        <v>1102</v>
      </c>
      <c r="C551" t="s">
        <v>1103</v>
      </c>
      <c r="D551" t="s">
        <v>21</v>
      </c>
      <c r="E551">
        <v>21811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43682</v>
      </c>
      <c r="L551" t="s">
        <v>26</v>
      </c>
      <c r="N551" t="s">
        <v>24</v>
      </c>
    </row>
    <row r="552" spans="1:14" x14ac:dyDescent="0.25">
      <c r="A552" t="s">
        <v>1104</v>
      </c>
      <c r="B552" t="s">
        <v>1105</v>
      </c>
      <c r="C552" t="s">
        <v>551</v>
      </c>
      <c r="D552" t="s">
        <v>21</v>
      </c>
      <c r="E552">
        <v>21801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43682</v>
      </c>
      <c r="L552" t="s">
        <v>26</v>
      </c>
      <c r="N552" t="s">
        <v>24</v>
      </c>
    </row>
    <row r="553" spans="1:14" x14ac:dyDescent="0.25">
      <c r="A553" t="s">
        <v>126</v>
      </c>
      <c r="B553" t="s">
        <v>1106</v>
      </c>
      <c r="C553" t="s">
        <v>154</v>
      </c>
      <c r="D553" t="s">
        <v>21</v>
      </c>
      <c r="E553">
        <v>20707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43682</v>
      </c>
      <c r="L553" t="s">
        <v>26</v>
      </c>
      <c r="N553" t="s">
        <v>24</v>
      </c>
    </row>
    <row r="554" spans="1:14" x14ac:dyDescent="0.25">
      <c r="A554" t="s">
        <v>1107</v>
      </c>
      <c r="B554" t="s">
        <v>1108</v>
      </c>
      <c r="C554" t="s">
        <v>154</v>
      </c>
      <c r="D554" t="s">
        <v>21</v>
      </c>
      <c r="E554">
        <v>20707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43682</v>
      </c>
      <c r="L554" t="s">
        <v>26</v>
      </c>
      <c r="N554" t="s">
        <v>24</v>
      </c>
    </row>
    <row r="555" spans="1:14" x14ac:dyDescent="0.25">
      <c r="A555" t="s">
        <v>196</v>
      </c>
      <c r="B555" t="s">
        <v>1109</v>
      </c>
      <c r="C555" t="s">
        <v>804</v>
      </c>
      <c r="D555" t="s">
        <v>21</v>
      </c>
      <c r="E555">
        <v>20814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43682</v>
      </c>
      <c r="L555" t="s">
        <v>26</v>
      </c>
      <c r="N555" t="s">
        <v>24</v>
      </c>
    </row>
    <row r="556" spans="1:14" x14ac:dyDescent="0.25">
      <c r="A556" t="s">
        <v>869</v>
      </c>
      <c r="B556" t="s">
        <v>1110</v>
      </c>
      <c r="C556" t="s">
        <v>551</v>
      </c>
      <c r="D556" t="s">
        <v>21</v>
      </c>
      <c r="E556">
        <v>21801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43682</v>
      </c>
      <c r="L556" t="s">
        <v>26</v>
      </c>
      <c r="N556" t="s">
        <v>24</v>
      </c>
    </row>
    <row r="557" spans="1:14" x14ac:dyDescent="0.25">
      <c r="A557" t="s">
        <v>940</v>
      </c>
      <c r="B557" t="s">
        <v>1111</v>
      </c>
      <c r="C557" t="s">
        <v>551</v>
      </c>
      <c r="D557" t="s">
        <v>21</v>
      </c>
      <c r="E557">
        <v>21801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43682</v>
      </c>
      <c r="L557" t="s">
        <v>26</v>
      </c>
      <c r="N557" t="s">
        <v>24</v>
      </c>
    </row>
    <row r="558" spans="1:14" x14ac:dyDescent="0.25">
      <c r="A558" t="s">
        <v>1112</v>
      </c>
      <c r="B558" t="s">
        <v>1113</v>
      </c>
      <c r="C558" t="s">
        <v>551</v>
      </c>
      <c r="D558" t="s">
        <v>21</v>
      </c>
      <c r="E558">
        <v>21804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43682</v>
      </c>
      <c r="L558" t="s">
        <v>26</v>
      </c>
      <c r="N558" t="s">
        <v>24</v>
      </c>
    </row>
    <row r="559" spans="1:14" x14ac:dyDescent="0.25">
      <c r="A559" t="s">
        <v>1114</v>
      </c>
      <c r="B559" t="s">
        <v>1115</v>
      </c>
      <c r="C559" t="s">
        <v>1116</v>
      </c>
      <c r="D559" t="s">
        <v>21</v>
      </c>
      <c r="E559">
        <v>20748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43679</v>
      </c>
      <c r="L559" t="s">
        <v>26</v>
      </c>
      <c r="N559" t="s">
        <v>24</v>
      </c>
    </row>
    <row r="560" spans="1:14" x14ac:dyDescent="0.25">
      <c r="A560" t="s">
        <v>1117</v>
      </c>
      <c r="B560" t="s">
        <v>1118</v>
      </c>
      <c r="C560" t="s">
        <v>198</v>
      </c>
      <c r="D560" t="s">
        <v>21</v>
      </c>
      <c r="E560">
        <v>20746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43679</v>
      </c>
      <c r="L560" t="s">
        <v>26</v>
      </c>
      <c r="N560" t="s">
        <v>24</v>
      </c>
    </row>
    <row r="561" spans="1:14" x14ac:dyDescent="0.25">
      <c r="A561" t="s">
        <v>155</v>
      </c>
      <c r="B561" t="s">
        <v>1119</v>
      </c>
      <c r="C561" t="s">
        <v>29</v>
      </c>
      <c r="D561" t="s">
        <v>21</v>
      </c>
      <c r="E561">
        <v>21224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43679</v>
      </c>
      <c r="L561" t="s">
        <v>26</v>
      </c>
      <c r="N561" t="s">
        <v>24</v>
      </c>
    </row>
    <row r="562" spans="1:14" x14ac:dyDescent="0.25">
      <c r="A562" t="s">
        <v>1120</v>
      </c>
      <c r="B562" t="s">
        <v>1121</v>
      </c>
      <c r="C562" t="s">
        <v>1122</v>
      </c>
      <c r="D562" t="s">
        <v>21</v>
      </c>
      <c r="E562">
        <v>20815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43679</v>
      </c>
      <c r="L562" t="s">
        <v>26</v>
      </c>
      <c r="N562" t="s">
        <v>24</v>
      </c>
    </row>
    <row r="563" spans="1:14" x14ac:dyDescent="0.25">
      <c r="A563" t="s">
        <v>1123</v>
      </c>
      <c r="B563" t="s">
        <v>1124</v>
      </c>
      <c r="C563" t="s">
        <v>1125</v>
      </c>
      <c r="D563" t="s">
        <v>21</v>
      </c>
      <c r="E563">
        <v>21221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43679</v>
      </c>
      <c r="L563" t="s">
        <v>26</v>
      </c>
      <c r="N563" t="s">
        <v>24</v>
      </c>
    </row>
    <row r="564" spans="1:14" x14ac:dyDescent="0.25">
      <c r="A564" t="s">
        <v>196</v>
      </c>
      <c r="B564" t="s">
        <v>1126</v>
      </c>
      <c r="C564" t="s">
        <v>67</v>
      </c>
      <c r="D564" t="s">
        <v>21</v>
      </c>
      <c r="E564">
        <v>20910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43679</v>
      </c>
      <c r="L564" t="s">
        <v>26</v>
      </c>
      <c r="N564" t="s">
        <v>24</v>
      </c>
    </row>
    <row r="565" spans="1:14" x14ac:dyDescent="0.25">
      <c r="A565" t="s">
        <v>87</v>
      </c>
      <c r="B565" t="s">
        <v>1127</v>
      </c>
      <c r="C565" t="s">
        <v>29</v>
      </c>
      <c r="D565" t="s">
        <v>21</v>
      </c>
      <c r="E565">
        <v>21221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43679</v>
      </c>
      <c r="L565" t="s">
        <v>26</v>
      </c>
      <c r="N565" t="s">
        <v>24</v>
      </c>
    </row>
    <row r="566" spans="1:14" x14ac:dyDescent="0.25">
      <c r="A566" t="s">
        <v>146</v>
      </c>
      <c r="B566" t="s">
        <v>1128</v>
      </c>
      <c r="C566" t="s">
        <v>29</v>
      </c>
      <c r="D566" t="s">
        <v>21</v>
      </c>
      <c r="E566">
        <v>21223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43679</v>
      </c>
      <c r="L566" t="s">
        <v>26</v>
      </c>
      <c r="N566" t="s">
        <v>24</v>
      </c>
    </row>
    <row r="567" spans="1:14" x14ac:dyDescent="0.25">
      <c r="A567" t="s">
        <v>1129</v>
      </c>
      <c r="B567" t="s">
        <v>1130</v>
      </c>
      <c r="C567" t="s">
        <v>138</v>
      </c>
      <c r="D567" t="s">
        <v>21</v>
      </c>
      <c r="E567">
        <v>21220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43679</v>
      </c>
      <c r="L567" t="s">
        <v>26</v>
      </c>
      <c r="N567" t="s">
        <v>24</v>
      </c>
    </row>
    <row r="568" spans="1:14" x14ac:dyDescent="0.25">
      <c r="A568" t="s">
        <v>201</v>
      </c>
      <c r="B568" t="s">
        <v>1131</v>
      </c>
      <c r="C568" t="s">
        <v>652</v>
      </c>
      <c r="D568" t="s">
        <v>21</v>
      </c>
      <c r="E568">
        <v>20743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43679</v>
      </c>
      <c r="L568" t="s">
        <v>26</v>
      </c>
      <c r="N568" t="s">
        <v>24</v>
      </c>
    </row>
    <row r="569" spans="1:14" x14ac:dyDescent="0.25">
      <c r="A569" t="s">
        <v>1132</v>
      </c>
      <c r="B569" t="s">
        <v>1133</v>
      </c>
      <c r="C569" t="s">
        <v>29</v>
      </c>
      <c r="D569" t="s">
        <v>21</v>
      </c>
      <c r="E569">
        <v>21207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43678</v>
      </c>
      <c r="L569" t="s">
        <v>26</v>
      </c>
      <c r="N569" t="s">
        <v>24</v>
      </c>
    </row>
    <row r="570" spans="1:14" x14ac:dyDescent="0.25">
      <c r="A570" t="s">
        <v>367</v>
      </c>
      <c r="B570" t="s">
        <v>1134</v>
      </c>
      <c r="C570" t="s">
        <v>29</v>
      </c>
      <c r="D570" t="s">
        <v>21</v>
      </c>
      <c r="E570">
        <v>21207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43678</v>
      </c>
      <c r="L570" t="s">
        <v>26</v>
      </c>
      <c r="N570" t="s">
        <v>24</v>
      </c>
    </row>
    <row r="571" spans="1:14" x14ac:dyDescent="0.25">
      <c r="A571" t="s">
        <v>76</v>
      </c>
      <c r="B571" t="s">
        <v>1135</v>
      </c>
      <c r="C571" t="s">
        <v>29</v>
      </c>
      <c r="D571" t="s">
        <v>21</v>
      </c>
      <c r="E571">
        <v>21286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43678</v>
      </c>
      <c r="L571" t="s">
        <v>26</v>
      </c>
      <c r="N571" t="s">
        <v>24</v>
      </c>
    </row>
    <row r="572" spans="1:14" x14ac:dyDescent="0.25">
      <c r="A572" t="s">
        <v>76</v>
      </c>
      <c r="B572" t="s">
        <v>1136</v>
      </c>
      <c r="C572" t="s">
        <v>29</v>
      </c>
      <c r="D572" t="s">
        <v>21</v>
      </c>
      <c r="E572">
        <v>21225</v>
      </c>
      <c r="F572" t="s">
        <v>22</v>
      </c>
      <c r="G572" t="s">
        <v>22</v>
      </c>
      <c r="H572" t="s">
        <v>101</v>
      </c>
      <c r="I572" t="s">
        <v>241</v>
      </c>
      <c r="J572" s="1">
        <v>43591</v>
      </c>
      <c r="K572" s="1">
        <v>43678</v>
      </c>
      <c r="L572" t="s">
        <v>103</v>
      </c>
      <c r="N572" t="s">
        <v>104</v>
      </c>
    </row>
    <row r="573" spans="1:14" x14ac:dyDescent="0.25">
      <c r="A573" t="s">
        <v>1137</v>
      </c>
      <c r="B573" t="s">
        <v>1138</v>
      </c>
      <c r="C573" t="s">
        <v>29</v>
      </c>
      <c r="D573" t="s">
        <v>21</v>
      </c>
      <c r="E573">
        <v>21213</v>
      </c>
      <c r="F573" t="s">
        <v>22</v>
      </c>
      <c r="G573" t="s">
        <v>22</v>
      </c>
      <c r="H573" t="s">
        <v>208</v>
      </c>
      <c r="I573" t="s">
        <v>209</v>
      </c>
      <c r="J573" s="1">
        <v>43654</v>
      </c>
      <c r="K573" s="1">
        <v>43678</v>
      </c>
      <c r="L573" t="s">
        <v>103</v>
      </c>
      <c r="N573" t="s">
        <v>104</v>
      </c>
    </row>
    <row r="574" spans="1:14" x14ac:dyDescent="0.25">
      <c r="A574" t="s">
        <v>1139</v>
      </c>
      <c r="B574" t="s">
        <v>1140</v>
      </c>
      <c r="C574" t="s">
        <v>291</v>
      </c>
      <c r="D574" t="s">
        <v>21</v>
      </c>
      <c r="E574">
        <v>21702</v>
      </c>
      <c r="F574" t="s">
        <v>22</v>
      </c>
      <c r="G574" t="s">
        <v>22</v>
      </c>
      <c r="H574" t="s">
        <v>101</v>
      </c>
      <c r="I574" t="s">
        <v>241</v>
      </c>
      <c r="J574" s="1">
        <v>43642</v>
      </c>
      <c r="K574" s="1">
        <v>43678</v>
      </c>
      <c r="L574" t="s">
        <v>103</v>
      </c>
      <c r="N574" t="s">
        <v>104</v>
      </c>
    </row>
    <row r="575" spans="1:14" x14ac:dyDescent="0.25">
      <c r="A575" t="s">
        <v>1141</v>
      </c>
      <c r="B575" t="s">
        <v>1142</v>
      </c>
      <c r="C575" t="s">
        <v>29</v>
      </c>
      <c r="D575" t="s">
        <v>21</v>
      </c>
      <c r="E575">
        <v>21206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43678</v>
      </c>
      <c r="L575" t="s">
        <v>26</v>
      </c>
      <c r="N575" t="s">
        <v>24</v>
      </c>
    </row>
    <row r="576" spans="1:14" x14ac:dyDescent="0.25">
      <c r="A576" t="s">
        <v>1143</v>
      </c>
      <c r="B576" t="s">
        <v>1144</v>
      </c>
      <c r="C576" t="s">
        <v>254</v>
      </c>
      <c r="D576" t="s">
        <v>21</v>
      </c>
      <c r="E576">
        <v>21286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43678</v>
      </c>
      <c r="L576" t="s">
        <v>26</v>
      </c>
      <c r="N576" t="s">
        <v>24</v>
      </c>
    </row>
    <row r="577" spans="1:14" x14ac:dyDescent="0.25">
      <c r="A577" t="s">
        <v>1145</v>
      </c>
      <c r="B577" t="s">
        <v>1146</v>
      </c>
      <c r="C577" t="s">
        <v>73</v>
      </c>
      <c r="D577" t="s">
        <v>21</v>
      </c>
      <c r="E577">
        <v>21207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43678</v>
      </c>
      <c r="L577" t="s">
        <v>26</v>
      </c>
      <c r="N577" t="s">
        <v>24</v>
      </c>
    </row>
    <row r="578" spans="1:14" x14ac:dyDescent="0.25">
      <c r="A578" t="s">
        <v>1147</v>
      </c>
      <c r="B578" t="s">
        <v>1148</v>
      </c>
      <c r="C578" t="s">
        <v>29</v>
      </c>
      <c r="D578" t="s">
        <v>21</v>
      </c>
      <c r="E578">
        <v>21207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43678</v>
      </c>
      <c r="L578" t="s">
        <v>26</v>
      </c>
      <c r="N578" t="s">
        <v>24</v>
      </c>
    </row>
    <row r="579" spans="1:14" x14ac:dyDescent="0.25">
      <c r="A579" t="s">
        <v>1149</v>
      </c>
      <c r="B579" t="s">
        <v>1150</v>
      </c>
      <c r="C579" t="s">
        <v>29</v>
      </c>
      <c r="D579" t="s">
        <v>21</v>
      </c>
      <c r="E579">
        <v>21206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43678</v>
      </c>
      <c r="L579" t="s">
        <v>26</v>
      </c>
      <c r="N579" t="s">
        <v>24</v>
      </c>
    </row>
    <row r="580" spans="1:14" x14ac:dyDescent="0.25">
      <c r="A580" t="s">
        <v>407</v>
      </c>
      <c r="B580" t="s">
        <v>1151</v>
      </c>
      <c r="C580" t="s">
        <v>20</v>
      </c>
      <c r="D580" t="s">
        <v>21</v>
      </c>
      <c r="E580">
        <v>21236</v>
      </c>
      <c r="F580" t="s">
        <v>22</v>
      </c>
      <c r="G580" t="s">
        <v>22</v>
      </c>
      <c r="H580" t="s">
        <v>101</v>
      </c>
      <c r="I580" t="s">
        <v>241</v>
      </c>
      <c r="J580" s="1">
        <v>43654</v>
      </c>
      <c r="K580" s="1">
        <v>43678</v>
      </c>
      <c r="L580" t="s">
        <v>103</v>
      </c>
      <c r="N580" t="s">
        <v>104</v>
      </c>
    </row>
    <row r="581" spans="1:14" x14ac:dyDescent="0.25">
      <c r="A581" t="s">
        <v>1152</v>
      </c>
      <c r="B581" t="s">
        <v>1153</v>
      </c>
      <c r="C581" t="s">
        <v>29</v>
      </c>
      <c r="D581" t="s">
        <v>21</v>
      </c>
      <c r="E581">
        <v>21223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43678</v>
      </c>
      <c r="L581" t="s">
        <v>26</v>
      </c>
      <c r="N581" t="s">
        <v>24</v>
      </c>
    </row>
    <row r="582" spans="1:14" x14ac:dyDescent="0.25">
      <c r="A582" t="s">
        <v>146</v>
      </c>
      <c r="B582" t="s">
        <v>1154</v>
      </c>
      <c r="C582" t="s">
        <v>254</v>
      </c>
      <c r="D582" t="s">
        <v>21</v>
      </c>
      <c r="E582">
        <v>21286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43678</v>
      </c>
      <c r="L582" t="s">
        <v>26</v>
      </c>
      <c r="N582" t="s">
        <v>24</v>
      </c>
    </row>
    <row r="583" spans="1:14" x14ac:dyDescent="0.25">
      <c r="A583" t="s">
        <v>260</v>
      </c>
      <c r="B583" t="s">
        <v>1155</v>
      </c>
      <c r="C583" t="s">
        <v>254</v>
      </c>
      <c r="D583" t="s">
        <v>21</v>
      </c>
      <c r="E583">
        <v>21286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43678</v>
      </c>
      <c r="L583" t="s">
        <v>26</v>
      </c>
      <c r="N583" t="s">
        <v>24</v>
      </c>
    </row>
    <row r="584" spans="1:14" x14ac:dyDescent="0.25">
      <c r="A584" t="s">
        <v>456</v>
      </c>
      <c r="B584" t="s">
        <v>1156</v>
      </c>
      <c r="C584" t="s">
        <v>254</v>
      </c>
      <c r="D584" t="s">
        <v>21</v>
      </c>
      <c r="E584">
        <v>21286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43678</v>
      </c>
      <c r="L584" t="s">
        <v>26</v>
      </c>
      <c r="N584" t="s">
        <v>24</v>
      </c>
    </row>
    <row r="585" spans="1:14" x14ac:dyDescent="0.25">
      <c r="A585" t="s">
        <v>1157</v>
      </c>
      <c r="B585" t="s">
        <v>1158</v>
      </c>
      <c r="C585" t="s">
        <v>176</v>
      </c>
      <c r="D585" t="s">
        <v>21</v>
      </c>
      <c r="E585">
        <v>21740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43677</v>
      </c>
      <c r="L585" t="s">
        <v>26</v>
      </c>
      <c r="N585" t="s">
        <v>24</v>
      </c>
    </row>
    <row r="586" spans="1:14" x14ac:dyDescent="0.25">
      <c r="A586" t="s">
        <v>1159</v>
      </c>
      <c r="B586" t="s">
        <v>1160</v>
      </c>
      <c r="C586" t="s">
        <v>29</v>
      </c>
      <c r="D586" t="s">
        <v>21</v>
      </c>
      <c r="E586">
        <v>21229</v>
      </c>
      <c r="F586" t="s">
        <v>22</v>
      </c>
      <c r="G586" t="s">
        <v>22</v>
      </c>
      <c r="H586" t="s">
        <v>101</v>
      </c>
      <c r="I586" t="s">
        <v>241</v>
      </c>
      <c r="J586" t="s">
        <v>210</v>
      </c>
      <c r="K586" s="1">
        <v>43677</v>
      </c>
      <c r="L586" t="s">
        <v>211</v>
      </c>
      <c r="M586" t="str">
        <f>HYPERLINK("https://www.regulations.gov/docket?D=FDA-2019-H-3597")</f>
        <v>https://www.regulations.gov/docket?D=FDA-2019-H-3597</v>
      </c>
      <c r="N586" t="s">
        <v>210</v>
      </c>
    </row>
    <row r="587" spans="1:14" x14ac:dyDescent="0.25">
      <c r="A587" t="s">
        <v>1161</v>
      </c>
      <c r="B587" t="s">
        <v>1162</v>
      </c>
      <c r="C587" t="s">
        <v>29</v>
      </c>
      <c r="D587" t="s">
        <v>21</v>
      </c>
      <c r="E587">
        <v>21212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43677</v>
      </c>
      <c r="L587" t="s">
        <v>26</v>
      </c>
      <c r="N587" t="s">
        <v>24</v>
      </c>
    </row>
    <row r="588" spans="1:14" x14ac:dyDescent="0.25">
      <c r="A588" t="s">
        <v>1163</v>
      </c>
      <c r="B588" t="s">
        <v>1164</v>
      </c>
      <c r="C588" t="s">
        <v>775</v>
      </c>
      <c r="D588" t="s">
        <v>21</v>
      </c>
      <c r="E588">
        <v>21015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43677</v>
      </c>
      <c r="L588" t="s">
        <v>26</v>
      </c>
      <c r="N588" t="s">
        <v>24</v>
      </c>
    </row>
    <row r="589" spans="1:14" x14ac:dyDescent="0.25">
      <c r="A589" t="s">
        <v>1165</v>
      </c>
      <c r="B589" t="s">
        <v>1166</v>
      </c>
      <c r="C589" t="s">
        <v>176</v>
      </c>
      <c r="D589" t="s">
        <v>21</v>
      </c>
      <c r="E589">
        <v>21742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43677</v>
      </c>
      <c r="L589" t="s">
        <v>26</v>
      </c>
      <c r="N589" t="s">
        <v>24</v>
      </c>
    </row>
    <row r="590" spans="1:14" x14ac:dyDescent="0.25">
      <c r="A590" t="s">
        <v>1167</v>
      </c>
      <c r="B590" t="s">
        <v>1168</v>
      </c>
      <c r="C590" t="s">
        <v>745</v>
      </c>
      <c r="D590" t="s">
        <v>21</v>
      </c>
      <c r="E590">
        <v>21001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43676</v>
      </c>
      <c r="L590" t="s">
        <v>26</v>
      </c>
      <c r="N590" t="s">
        <v>24</v>
      </c>
    </row>
    <row r="591" spans="1:14" x14ac:dyDescent="0.25">
      <c r="A591" t="s">
        <v>1169</v>
      </c>
      <c r="B591" t="s">
        <v>1170</v>
      </c>
      <c r="C591" t="s">
        <v>1171</v>
      </c>
      <c r="D591" t="s">
        <v>21</v>
      </c>
      <c r="E591">
        <v>20705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43676</v>
      </c>
      <c r="L591" t="s">
        <v>26</v>
      </c>
      <c r="N591" t="s">
        <v>24</v>
      </c>
    </row>
    <row r="592" spans="1:14" x14ac:dyDescent="0.25">
      <c r="A592" t="s">
        <v>1172</v>
      </c>
      <c r="B592" t="s">
        <v>1173</v>
      </c>
      <c r="C592" t="s">
        <v>29</v>
      </c>
      <c r="D592" t="s">
        <v>21</v>
      </c>
      <c r="E592">
        <v>21212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43676</v>
      </c>
      <c r="L592" t="s">
        <v>26</v>
      </c>
      <c r="N592" t="s">
        <v>24</v>
      </c>
    </row>
    <row r="593" spans="1:14" x14ac:dyDescent="0.25">
      <c r="A593" t="s">
        <v>1174</v>
      </c>
      <c r="B593" t="s">
        <v>1175</v>
      </c>
      <c r="C593" t="s">
        <v>190</v>
      </c>
      <c r="D593" t="s">
        <v>21</v>
      </c>
      <c r="E593">
        <v>20850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43676</v>
      </c>
      <c r="L593" t="s">
        <v>26</v>
      </c>
      <c r="N593" t="s">
        <v>24</v>
      </c>
    </row>
    <row r="594" spans="1:14" x14ac:dyDescent="0.25">
      <c r="A594" t="s">
        <v>196</v>
      </c>
      <c r="B594" t="s">
        <v>1176</v>
      </c>
      <c r="C594" t="s">
        <v>745</v>
      </c>
      <c r="D594" t="s">
        <v>21</v>
      </c>
      <c r="E594">
        <v>21001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43676</v>
      </c>
      <c r="L594" t="s">
        <v>26</v>
      </c>
      <c r="N594" t="s">
        <v>24</v>
      </c>
    </row>
    <row r="595" spans="1:14" x14ac:dyDescent="0.25">
      <c r="A595" t="s">
        <v>1177</v>
      </c>
      <c r="B595" t="s">
        <v>1178</v>
      </c>
      <c r="C595" t="s">
        <v>190</v>
      </c>
      <c r="D595" t="s">
        <v>21</v>
      </c>
      <c r="E595">
        <v>20850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43676</v>
      </c>
      <c r="L595" t="s">
        <v>26</v>
      </c>
      <c r="N595" t="s">
        <v>24</v>
      </c>
    </row>
    <row r="596" spans="1:14" x14ac:dyDescent="0.25">
      <c r="A596" t="s">
        <v>1179</v>
      </c>
      <c r="B596" t="s">
        <v>1180</v>
      </c>
      <c r="C596" t="s">
        <v>369</v>
      </c>
      <c r="D596" t="s">
        <v>21</v>
      </c>
      <c r="E596">
        <v>21040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43676</v>
      </c>
      <c r="L596" t="s">
        <v>26</v>
      </c>
      <c r="N596" t="s">
        <v>24</v>
      </c>
    </row>
    <row r="597" spans="1:14" x14ac:dyDescent="0.25">
      <c r="A597" t="s">
        <v>1181</v>
      </c>
      <c r="B597" t="s">
        <v>1182</v>
      </c>
      <c r="C597" t="s">
        <v>775</v>
      </c>
      <c r="D597" t="s">
        <v>21</v>
      </c>
      <c r="E597">
        <v>21015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43676</v>
      </c>
      <c r="L597" t="s">
        <v>26</v>
      </c>
      <c r="N597" t="s">
        <v>24</v>
      </c>
    </row>
    <row r="598" spans="1:14" x14ac:dyDescent="0.25">
      <c r="A598" t="s">
        <v>1183</v>
      </c>
      <c r="B598" t="s">
        <v>1184</v>
      </c>
      <c r="C598" t="s">
        <v>29</v>
      </c>
      <c r="D598" t="s">
        <v>21</v>
      </c>
      <c r="E598">
        <v>21212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43676</v>
      </c>
      <c r="L598" t="s">
        <v>26</v>
      </c>
      <c r="N598" t="s">
        <v>24</v>
      </c>
    </row>
    <row r="599" spans="1:14" x14ac:dyDescent="0.25">
      <c r="A599" t="s">
        <v>146</v>
      </c>
      <c r="B599" t="s">
        <v>1185</v>
      </c>
      <c r="C599" t="s">
        <v>29</v>
      </c>
      <c r="D599" t="s">
        <v>21</v>
      </c>
      <c r="E599">
        <v>21218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43676</v>
      </c>
      <c r="L599" t="s">
        <v>26</v>
      </c>
      <c r="N599" t="s">
        <v>24</v>
      </c>
    </row>
    <row r="600" spans="1:14" x14ac:dyDescent="0.25">
      <c r="A600" t="s">
        <v>146</v>
      </c>
      <c r="B600" t="s">
        <v>1186</v>
      </c>
      <c r="C600" t="s">
        <v>29</v>
      </c>
      <c r="D600" t="s">
        <v>21</v>
      </c>
      <c r="E600">
        <v>21212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43676</v>
      </c>
      <c r="L600" t="s">
        <v>26</v>
      </c>
      <c r="N600" t="s">
        <v>24</v>
      </c>
    </row>
    <row r="601" spans="1:14" x14ac:dyDescent="0.25">
      <c r="A601" t="s">
        <v>1187</v>
      </c>
      <c r="B601" t="s">
        <v>1188</v>
      </c>
      <c r="C601" t="s">
        <v>190</v>
      </c>
      <c r="D601" t="s">
        <v>21</v>
      </c>
      <c r="E601">
        <v>20853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43676</v>
      </c>
      <c r="L601" t="s">
        <v>26</v>
      </c>
      <c r="N601" t="s">
        <v>24</v>
      </c>
    </row>
    <row r="602" spans="1:14" x14ac:dyDescent="0.25">
      <c r="A602" t="s">
        <v>201</v>
      </c>
      <c r="B602" t="s">
        <v>1189</v>
      </c>
      <c r="C602" t="s">
        <v>1171</v>
      </c>
      <c r="D602" t="s">
        <v>21</v>
      </c>
      <c r="E602">
        <v>20705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43676</v>
      </c>
      <c r="L602" t="s">
        <v>26</v>
      </c>
      <c r="N602" t="s">
        <v>24</v>
      </c>
    </row>
    <row r="603" spans="1:14" x14ac:dyDescent="0.25">
      <c r="A603" t="s">
        <v>1190</v>
      </c>
      <c r="B603" t="s">
        <v>1191</v>
      </c>
      <c r="C603" t="s">
        <v>67</v>
      </c>
      <c r="D603" t="s">
        <v>21</v>
      </c>
      <c r="E603">
        <v>20903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43676</v>
      </c>
      <c r="L603" t="s">
        <v>26</v>
      </c>
      <c r="N603" t="s">
        <v>24</v>
      </c>
    </row>
    <row r="604" spans="1:14" x14ac:dyDescent="0.25">
      <c r="A604" t="s">
        <v>1192</v>
      </c>
      <c r="B604" t="s">
        <v>1193</v>
      </c>
      <c r="C604" t="s">
        <v>291</v>
      </c>
      <c r="D604" t="s">
        <v>21</v>
      </c>
      <c r="E604">
        <v>21701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43675</v>
      </c>
      <c r="L604" t="s">
        <v>26</v>
      </c>
      <c r="N604" t="s">
        <v>24</v>
      </c>
    </row>
    <row r="605" spans="1:14" x14ac:dyDescent="0.25">
      <c r="A605" t="s">
        <v>1194</v>
      </c>
      <c r="B605" t="s">
        <v>1195</v>
      </c>
      <c r="C605" t="s">
        <v>291</v>
      </c>
      <c r="D605" t="s">
        <v>21</v>
      </c>
      <c r="E605">
        <v>21702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43675</v>
      </c>
      <c r="L605" t="s">
        <v>26</v>
      </c>
      <c r="N605" t="s">
        <v>24</v>
      </c>
    </row>
    <row r="606" spans="1:14" x14ac:dyDescent="0.25">
      <c r="A606" t="s">
        <v>1196</v>
      </c>
      <c r="B606" t="s">
        <v>1197</v>
      </c>
      <c r="C606" t="s">
        <v>1198</v>
      </c>
      <c r="D606" t="s">
        <v>21</v>
      </c>
      <c r="E606">
        <v>21226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43675</v>
      </c>
      <c r="L606" t="s">
        <v>26</v>
      </c>
      <c r="N606" t="s">
        <v>24</v>
      </c>
    </row>
    <row r="607" spans="1:14" x14ac:dyDescent="0.25">
      <c r="A607" t="s">
        <v>1199</v>
      </c>
      <c r="B607" t="s">
        <v>1200</v>
      </c>
      <c r="C607" t="s">
        <v>29</v>
      </c>
      <c r="D607" t="s">
        <v>21</v>
      </c>
      <c r="E607">
        <v>21215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43675</v>
      </c>
      <c r="L607" t="s">
        <v>26</v>
      </c>
      <c r="N607" t="s">
        <v>24</v>
      </c>
    </row>
    <row r="608" spans="1:14" x14ac:dyDescent="0.25">
      <c r="A608" t="s">
        <v>1201</v>
      </c>
      <c r="B608" t="s">
        <v>1202</v>
      </c>
      <c r="C608" t="s">
        <v>1203</v>
      </c>
      <c r="D608" t="s">
        <v>21</v>
      </c>
      <c r="E608">
        <v>21777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43675</v>
      </c>
      <c r="L608" t="s">
        <v>26</v>
      </c>
      <c r="N608" t="s">
        <v>24</v>
      </c>
    </row>
    <row r="609" spans="1:14" x14ac:dyDescent="0.25">
      <c r="A609" t="s">
        <v>30</v>
      </c>
      <c r="B609" t="s">
        <v>1204</v>
      </c>
      <c r="C609" t="s">
        <v>59</v>
      </c>
      <c r="D609" t="s">
        <v>21</v>
      </c>
      <c r="E609">
        <v>21133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43675</v>
      </c>
      <c r="L609" t="s">
        <v>26</v>
      </c>
      <c r="N609" t="s">
        <v>24</v>
      </c>
    </row>
    <row r="610" spans="1:14" x14ac:dyDescent="0.25">
      <c r="A610" t="s">
        <v>196</v>
      </c>
      <c r="B610" t="s">
        <v>1205</v>
      </c>
      <c r="C610" t="s">
        <v>29</v>
      </c>
      <c r="D610" t="s">
        <v>21</v>
      </c>
      <c r="E610">
        <v>21212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43675</v>
      </c>
      <c r="L610" t="s">
        <v>26</v>
      </c>
      <c r="N610" t="s">
        <v>24</v>
      </c>
    </row>
    <row r="611" spans="1:14" x14ac:dyDescent="0.25">
      <c r="A611" t="s">
        <v>405</v>
      </c>
      <c r="B611" t="s">
        <v>1206</v>
      </c>
      <c r="C611" t="s">
        <v>51</v>
      </c>
      <c r="D611" t="s">
        <v>21</v>
      </c>
      <c r="E611">
        <v>21136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43675</v>
      </c>
      <c r="L611" t="s">
        <v>26</v>
      </c>
      <c r="N611" t="s">
        <v>24</v>
      </c>
    </row>
    <row r="612" spans="1:14" x14ac:dyDescent="0.25">
      <c r="A612" t="s">
        <v>1207</v>
      </c>
      <c r="B612" t="s">
        <v>1208</v>
      </c>
      <c r="C612" t="s">
        <v>1209</v>
      </c>
      <c r="D612" t="s">
        <v>21</v>
      </c>
      <c r="E612">
        <v>21244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43675</v>
      </c>
      <c r="L612" t="s">
        <v>26</v>
      </c>
      <c r="N612" t="s">
        <v>24</v>
      </c>
    </row>
    <row r="613" spans="1:14" x14ac:dyDescent="0.25">
      <c r="A613" t="s">
        <v>155</v>
      </c>
      <c r="B613" t="s">
        <v>1210</v>
      </c>
      <c r="C613" t="s">
        <v>624</v>
      </c>
      <c r="D613" t="s">
        <v>21</v>
      </c>
      <c r="E613">
        <v>20678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43673</v>
      </c>
      <c r="L613" t="s">
        <v>26</v>
      </c>
      <c r="N613" t="s">
        <v>24</v>
      </c>
    </row>
    <row r="614" spans="1:14" x14ac:dyDescent="0.25">
      <c r="A614" t="s">
        <v>1211</v>
      </c>
      <c r="B614" t="s">
        <v>1212</v>
      </c>
      <c r="C614" t="s">
        <v>765</v>
      </c>
      <c r="D614" t="s">
        <v>21</v>
      </c>
      <c r="E614">
        <v>20639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43673</v>
      </c>
      <c r="L614" t="s">
        <v>26</v>
      </c>
      <c r="N614" t="s">
        <v>24</v>
      </c>
    </row>
    <row r="615" spans="1:14" x14ac:dyDescent="0.25">
      <c r="A615" t="s">
        <v>1213</v>
      </c>
      <c r="B615" t="s">
        <v>1214</v>
      </c>
      <c r="C615" t="s">
        <v>624</v>
      </c>
      <c r="D615" t="s">
        <v>21</v>
      </c>
      <c r="E615">
        <v>20678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43673</v>
      </c>
      <c r="L615" t="s">
        <v>26</v>
      </c>
      <c r="N615" t="s">
        <v>24</v>
      </c>
    </row>
    <row r="616" spans="1:14" x14ac:dyDescent="0.25">
      <c r="A616" t="s">
        <v>708</v>
      </c>
      <c r="B616" t="s">
        <v>1215</v>
      </c>
      <c r="C616" t="s">
        <v>624</v>
      </c>
      <c r="D616" t="s">
        <v>21</v>
      </c>
      <c r="E616">
        <v>20678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43673</v>
      </c>
      <c r="L616" t="s">
        <v>26</v>
      </c>
      <c r="N616" t="s">
        <v>24</v>
      </c>
    </row>
    <row r="617" spans="1:14" x14ac:dyDescent="0.25">
      <c r="A617" t="s">
        <v>1216</v>
      </c>
      <c r="B617" t="s">
        <v>1217</v>
      </c>
      <c r="C617" t="s">
        <v>624</v>
      </c>
      <c r="D617" t="s">
        <v>21</v>
      </c>
      <c r="E617">
        <v>20678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43673</v>
      </c>
      <c r="L617" t="s">
        <v>26</v>
      </c>
      <c r="N617" t="s">
        <v>24</v>
      </c>
    </row>
    <row r="618" spans="1:14" x14ac:dyDescent="0.25">
      <c r="A618" t="s">
        <v>250</v>
      </c>
      <c r="B618" t="s">
        <v>1218</v>
      </c>
      <c r="C618" t="s">
        <v>624</v>
      </c>
      <c r="D618" t="s">
        <v>21</v>
      </c>
      <c r="E618">
        <v>20678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43673</v>
      </c>
      <c r="L618" t="s">
        <v>26</v>
      </c>
      <c r="N618" t="s">
        <v>24</v>
      </c>
    </row>
    <row r="619" spans="1:14" x14ac:dyDescent="0.25">
      <c r="A619" t="s">
        <v>1219</v>
      </c>
      <c r="B619" t="s">
        <v>1220</v>
      </c>
      <c r="C619" t="s">
        <v>1221</v>
      </c>
      <c r="D619" t="s">
        <v>21</v>
      </c>
      <c r="E619">
        <v>21054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43672</v>
      </c>
      <c r="L619" t="s">
        <v>26</v>
      </c>
      <c r="N619" t="s">
        <v>24</v>
      </c>
    </row>
    <row r="620" spans="1:14" x14ac:dyDescent="0.25">
      <c r="A620" t="s">
        <v>1222</v>
      </c>
      <c r="B620" t="s">
        <v>1223</v>
      </c>
      <c r="C620" t="s">
        <v>770</v>
      </c>
      <c r="D620" t="s">
        <v>21</v>
      </c>
      <c r="E620">
        <v>20653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43672</v>
      </c>
      <c r="L620" t="s">
        <v>26</v>
      </c>
      <c r="N620" t="s">
        <v>24</v>
      </c>
    </row>
    <row r="621" spans="1:14" x14ac:dyDescent="0.25">
      <c r="A621" t="s">
        <v>1224</v>
      </c>
      <c r="B621" t="s">
        <v>1225</v>
      </c>
      <c r="C621" t="s">
        <v>1226</v>
      </c>
      <c r="D621" t="s">
        <v>21</v>
      </c>
      <c r="E621">
        <v>20650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43672</v>
      </c>
      <c r="L621" t="s">
        <v>26</v>
      </c>
      <c r="N621" t="s">
        <v>24</v>
      </c>
    </row>
    <row r="622" spans="1:14" x14ac:dyDescent="0.25">
      <c r="A622" t="s">
        <v>1227</v>
      </c>
      <c r="B622" t="s">
        <v>1228</v>
      </c>
      <c r="C622" t="s">
        <v>1011</v>
      </c>
      <c r="D622" t="s">
        <v>21</v>
      </c>
      <c r="E622">
        <v>21090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43672</v>
      </c>
      <c r="L622" t="s">
        <v>26</v>
      </c>
      <c r="N622" t="s">
        <v>24</v>
      </c>
    </row>
    <row r="623" spans="1:14" x14ac:dyDescent="0.25">
      <c r="A623" t="s">
        <v>76</v>
      </c>
      <c r="B623" t="s">
        <v>1229</v>
      </c>
      <c r="C623" t="s">
        <v>987</v>
      </c>
      <c r="D623" t="s">
        <v>21</v>
      </c>
      <c r="E623">
        <v>21090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43672</v>
      </c>
      <c r="L623" t="s">
        <v>26</v>
      </c>
      <c r="N623" t="s">
        <v>24</v>
      </c>
    </row>
    <row r="624" spans="1:14" x14ac:dyDescent="0.25">
      <c r="A624" t="s">
        <v>76</v>
      </c>
      <c r="B624" t="s">
        <v>1230</v>
      </c>
      <c r="C624" t="s">
        <v>1011</v>
      </c>
      <c r="D624" t="s">
        <v>21</v>
      </c>
      <c r="E624">
        <v>21090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43672</v>
      </c>
      <c r="L624" t="s">
        <v>26</v>
      </c>
      <c r="N624" t="s">
        <v>24</v>
      </c>
    </row>
    <row r="625" spans="1:14" x14ac:dyDescent="0.25">
      <c r="A625" t="s">
        <v>657</v>
      </c>
      <c r="B625" t="s">
        <v>1231</v>
      </c>
      <c r="C625" t="s">
        <v>86</v>
      </c>
      <c r="D625" t="s">
        <v>21</v>
      </c>
      <c r="E625">
        <v>21225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43672</v>
      </c>
      <c r="L625" t="s">
        <v>26</v>
      </c>
      <c r="N625" t="s">
        <v>24</v>
      </c>
    </row>
    <row r="626" spans="1:14" x14ac:dyDescent="0.25">
      <c r="A626" t="s">
        <v>1232</v>
      </c>
      <c r="B626" t="s">
        <v>1233</v>
      </c>
      <c r="C626" t="s">
        <v>54</v>
      </c>
      <c r="D626" t="s">
        <v>21</v>
      </c>
      <c r="E626">
        <v>21061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43672</v>
      </c>
      <c r="L626" t="s">
        <v>26</v>
      </c>
      <c r="N626" t="s">
        <v>24</v>
      </c>
    </row>
    <row r="627" spans="1:14" x14ac:dyDescent="0.25">
      <c r="A627" t="s">
        <v>345</v>
      </c>
      <c r="B627" t="s">
        <v>1234</v>
      </c>
      <c r="C627" t="s">
        <v>1226</v>
      </c>
      <c r="D627" t="s">
        <v>21</v>
      </c>
      <c r="E627">
        <v>20650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43672</v>
      </c>
      <c r="L627" t="s">
        <v>26</v>
      </c>
      <c r="N627" t="s">
        <v>24</v>
      </c>
    </row>
    <row r="628" spans="1:14" x14ac:dyDescent="0.25">
      <c r="A628" t="s">
        <v>1235</v>
      </c>
      <c r="B628" t="s">
        <v>1236</v>
      </c>
      <c r="C628" t="s">
        <v>29</v>
      </c>
      <c r="D628" t="s">
        <v>21</v>
      </c>
      <c r="E628">
        <v>21229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43672</v>
      </c>
      <c r="L628" t="s">
        <v>26</v>
      </c>
      <c r="N628" t="s">
        <v>24</v>
      </c>
    </row>
    <row r="629" spans="1:14" x14ac:dyDescent="0.25">
      <c r="A629" t="s">
        <v>703</v>
      </c>
      <c r="B629" t="s">
        <v>1237</v>
      </c>
      <c r="C629" t="s">
        <v>29</v>
      </c>
      <c r="D629" t="s">
        <v>21</v>
      </c>
      <c r="E629">
        <v>21234</v>
      </c>
      <c r="F629" t="s">
        <v>22</v>
      </c>
      <c r="G629" t="s">
        <v>22</v>
      </c>
      <c r="H629" t="s">
        <v>101</v>
      </c>
      <c r="I629" t="s">
        <v>241</v>
      </c>
      <c r="J629" t="s">
        <v>210</v>
      </c>
      <c r="K629" s="1">
        <v>43672</v>
      </c>
      <c r="L629" t="s">
        <v>211</v>
      </c>
      <c r="M629" t="str">
        <f>HYPERLINK("https://www.regulations.gov/docket?D=FDA-2019-H-3537")</f>
        <v>https://www.regulations.gov/docket?D=FDA-2019-H-3537</v>
      </c>
      <c r="N629" t="s">
        <v>210</v>
      </c>
    </row>
    <row r="630" spans="1:14" x14ac:dyDescent="0.25">
      <c r="A630" t="s">
        <v>1238</v>
      </c>
      <c r="B630" t="s">
        <v>1239</v>
      </c>
      <c r="C630" t="s">
        <v>1226</v>
      </c>
      <c r="D630" t="s">
        <v>21</v>
      </c>
      <c r="E630">
        <v>20650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43672</v>
      </c>
      <c r="L630" t="s">
        <v>26</v>
      </c>
      <c r="N630" t="s">
        <v>24</v>
      </c>
    </row>
    <row r="631" spans="1:14" x14ac:dyDescent="0.25">
      <c r="A631" t="s">
        <v>87</v>
      </c>
      <c r="B631" t="s">
        <v>1240</v>
      </c>
      <c r="C631" t="s">
        <v>1011</v>
      </c>
      <c r="D631" t="s">
        <v>21</v>
      </c>
      <c r="E631">
        <v>21090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43672</v>
      </c>
      <c r="L631" t="s">
        <v>26</v>
      </c>
      <c r="N631" t="s">
        <v>24</v>
      </c>
    </row>
    <row r="632" spans="1:14" x14ac:dyDescent="0.25">
      <c r="A632" t="s">
        <v>1241</v>
      </c>
      <c r="B632" t="s">
        <v>1242</v>
      </c>
      <c r="C632" t="s">
        <v>1243</v>
      </c>
      <c r="D632" t="s">
        <v>21</v>
      </c>
      <c r="E632">
        <v>20653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43672</v>
      </c>
      <c r="L632" t="s">
        <v>26</v>
      </c>
      <c r="N632" t="s">
        <v>24</v>
      </c>
    </row>
    <row r="633" spans="1:14" x14ac:dyDescent="0.25">
      <c r="A633" t="s">
        <v>511</v>
      </c>
      <c r="B633" t="s">
        <v>1244</v>
      </c>
      <c r="C633" t="s">
        <v>958</v>
      </c>
      <c r="D633" t="s">
        <v>21</v>
      </c>
      <c r="E633">
        <v>21113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43672</v>
      </c>
      <c r="L633" t="s">
        <v>26</v>
      </c>
      <c r="N633" t="s">
        <v>24</v>
      </c>
    </row>
    <row r="634" spans="1:14" x14ac:dyDescent="0.25">
      <c r="A634" t="s">
        <v>1245</v>
      </c>
      <c r="B634" t="s">
        <v>1246</v>
      </c>
      <c r="C634" t="s">
        <v>29</v>
      </c>
      <c r="D634" t="s">
        <v>21</v>
      </c>
      <c r="E634">
        <v>21230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43672</v>
      </c>
      <c r="L634" t="s">
        <v>26</v>
      </c>
      <c r="N634" t="s">
        <v>24</v>
      </c>
    </row>
    <row r="635" spans="1:14" x14ac:dyDescent="0.25">
      <c r="A635" t="s">
        <v>1247</v>
      </c>
      <c r="B635" t="s">
        <v>1248</v>
      </c>
      <c r="C635" t="s">
        <v>1226</v>
      </c>
      <c r="D635" t="s">
        <v>21</v>
      </c>
      <c r="E635">
        <v>20650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43672</v>
      </c>
      <c r="L635" t="s">
        <v>26</v>
      </c>
      <c r="N635" t="s">
        <v>24</v>
      </c>
    </row>
    <row r="636" spans="1:14" x14ac:dyDescent="0.25">
      <c r="A636" t="s">
        <v>1249</v>
      </c>
      <c r="B636" t="s">
        <v>1250</v>
      </c>
      <c r="C636" t="s">
        <v>1011</v>
      </c>
      <c r="D636" t="s">
        <v>21</v>
      </c>
      <c r="E636">
        <v>21090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43672</v>
      </c>
      <c r="L636" t="s">
        <v>26</v>
      </c>
      <c r="N636" t="s">
        <v>24</v>
      </c>
    </row>
    <row r="637" spans="1:14" x14ac:dyDescent="0.25">
      <c r="A637" t="s">
        <v>1251</v>
      </c>
      <c r="B637" t="s">
        <v>1252</v>
      </c>
      <c r="C637" t="s">
        <v>770</v>
      </c>
      <c r="D637" t="s">
        <v>21</v>
      </c>
      <c r="E637">
        <v>20653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43672</v>
      </c>
      <c r="L637" t="s">
        <v>26</v>
      </c>
      <c r="N637" t="s">
        <v>24</v>
      </c>
    </row>
    <row r="638" spans="1:14" x14ac:dyDescent="0.25">
      <c r="A638" t="s">
        <v>152</v>
      </c>
      <c r="B638" t="s">
        <v>1253</v>
      </c>
      <c r="C638" t="s">
        <v>54</v>
      </c>
      <c r="D638" t="s">
        <v>21</v>
      </c>
      <c r="E638">
        <v>21061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43672</v>
      </c>
      <c r="L638" t="s">
        <v>26</v>
      </c>
      <c r="N638" t="s">
        <v>24</v>
      </c>
    </row>
    <row r="639" spans="1:14" x14ac:dyDescent="0.25">
      <c r="A639" t="s">
        <v>93</v>
      </c>
      <c r="B639" t="s">
        <v>1254</v>
      </c>
      <c r="C639" t="s">
        <v>1226</v>
      </c>
      <c r="D639" t="s">
        <v>21</v>
      </c>
      <c r="E639">
        <v>20650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43672</v>
      </c>
      <c r="L639" t="s">
        <v>26</v>
      </c>
      <c r="N639" t="s">
        <v>24</v>
      </c>
    </row>
    <row r="640" spans="1:14" x14ac:dyDescent="0.25">
      <c r="A640" t="s">
        <v>1255</v>
      </c>
      <c r="B640" t="s">
        <v>1256</v>
      </c>
      <c r="C640" t="s">
        <v>291</v>
      </c>
      <c r="D640" t="s">
        <v>21</v>
      </c>
      <c r="E640">
        <v>21704</v>
      </c>
      <c r="F640" t="s">
        <v>22</v>
      </c>
      <c r="G640" t="s">
        <v>22</v>
      </c>
      <c r="H640" t="s">
        <v>208</v>
      </c>
      <c r="I640" t="s">
        <v>209</v>
      </c>
      <c r="J640" s="1">
        <v>43641</v>
      </c>
      <c r="K640" s="1">
        <v>43671</v>
      </c>
      <c r="L640" t="s">
        <v>103</v>
      </c>
      <c r="N640" t="s">
        <v>104</v>
      </c>
    </row>
    <row r="641" spans="1:14" x14ac:dyDescent="0.25">
      <c r="A641" t="s">
        <v>1257</v>
      </c>
      <c r="B641" t="s">
        <v>1258</v>
      </c>
      <c r="C641" t="s">
        <v>778</v>
      </c>
      <c r="D641" t="s">
        <v>21</v>
      </c>
      <c r="E641">
        <v>20601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43671</v>
      </c>
      <c r="L641" t="s">
        <v>26</v>
      </c>
      <c r="N641" t="s">
        <v>24</v>
      </c>
    </row>
    <row r="642" spans="1:14" x14ac:dyDescent="0.25">
      <c r="A642" t="s">
        <v>588</v>
      </c>
      <c r="B642" t="s">
        <v>1259</v>
      </c>
      <c r="C642" t="s">
        <v>1226</v>
      </c>
      <c r="D642" t="s">
        <v>21</v>
      </c>
      <c r="E642">
        <v>20650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43671</v>
      </c>
      <c r="L642" t="s">
        <v>26</v>
      </c>
      <c r="N642" t="s">
        <v>24</v>
      </c>
    </row>
    <row r="643" spans="1:14" x14ac:dyDescent="0.25">
      <c r="A643" t="s">
        <v>118</v>
      </c>
      <c r="B643" t="s">
        <v>119</v>
      </c>
      <c r="C643" t="s">
        <v>29</v>
      </c>
      <c r="D643" t="s">
        <v>21</v>
      </c>
      <c r="E643">
        <v>21215</v>
      </c>
      <c r="F643" t="s">
        <v>22</v>
      </c>
      <c r="G643" t="s">
        <v>22</v>
      </c>
      <c r="H643" t="s">
        <v>208</v>
      </c>
      <c r="I643" t="s">
        <v>209</v>
      </c>
      <c r="J643" s="1">
        <v>43641</v>
      </c>
      <c r="K643" s="1">
        <v>43671</v>
      </c>
      <c r="L643" t="s">
        <v>103</v>
      </c>
      <c r="N643" t="s">
        <v>104</v>
      </c>
    </row>
    <row r="644" spans="1:14" x14ac:dyDescent="0.25">
      <c r="A644" t="s">
        <v>1260</v>
      </c>
      <c r="B644" t="s">
        <v>1261</v>
      </c>
      <c r="C644" t="s">
        <v>291</v>
      </c>
      <c r="D644" t="s">
        <v>21</v>
      </c>
      <c r="E644">
        <v>21703</v>
      </c>
      <c r="F644" t="s">
        <v>22</v>
      </c>
      <c r="G644" t="s">
        <v>22</v>
      </c>
      <c r="H644" t="s">
        <v>208</v>
      </c>
      <c r="I644" t="s">
        <v>209</v>
      </c>
      <c r="J644" s="1">
        <v>43640</v>
      </c>
      <c r="K644" s="1">
        <v>43671</v>
      </c>
      <c r="L644" t="s">
        <v>103</v>
      </c>
      <c r="N644" t="s">
        <v>104</v>
      </c>
    </row>
    <row r="645" spans="1:14" x14ac:dyDescent="0.25">
      <c r="A645" t="s">
        <v>1262</v>
      </c>
      <c r="B645" t="s">
        <v>1263</v>
      </c>
      <c r="C645" t="s">
        <v>291</v>
      </c>
      <c r="D645" t="s">
        <v>21</v>
      </c>
      <c r="E645">
        <v>21703</v>
      </c>
      <c r="F645" t="s">
        <v>22</v>
      </c>
      <c r="G645" t="s">
        <v>22</v>
      </c>
      <c r="H645" t="s">
        <v>208</v>
      </c>
      <c r="I645" t="s">
        <v>209</v>
      </c>
      <c r="J645" s="1">
        <v>43640</v>
      </c>
      <c r="K645" s="1">
        <v>43671</v>
      </c>
      <c r="L645" t="s">
        <v>103</v>
      </c>
      <c r="N645" t="s">
        <v>104</v>
      </c>
    </row>
    <row r="646" spans="1:14" x14ac:dyDescent="0.25">
      <c r="A646" t="s">
        <v>1264</v>
      </c>
      <c r="B646" t="s">
        <v>1265</v>
      </c>
      <c r="C646" t="s">
        <v>1266</v>
      </c>
      <c r="D646" t="s">
        <v>21</v>
      </c>
      <c r="E646">
        <v>20744</v>
      </c>
      <c r="F646" t="s">
        <v>22</v>
      </c>
      <c r="G646" t="s">
        <v>22</v>
      </c>
      <c r="H646" t="s">
        <v>101</v>
      </c>
      <c r="I646" t="s">
        <v>241</v>
      </c>
      <c r="J646" s="1">
        <v>43637</v>
      </c>
      <c r="K646" s="1">
        <v>43671</v>
      </c>
      <c r="L646" t="s">
        <v>103</v>
      </c>
      <c r="N646" t="s">
        <v>104</v>
      </c>
    </row>
    <row r="647" spans="1:14" x14ac:dyDescent="0.25">
      <c r="A647" t="s">
        <v>1267</v>
      </c>
      <c r="B647" t="s">
        <v>1268</v>
      </c>
      <c r="C647" t="s">
        <v>778</v>
      </c>
      <c r="D647" t="s">
        <v>21</v>
      </c>
      <c r="E647">
        <v>20601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43671</v>
      </c>
      <c r="L647" t="s">
        <v>26</v>
      </c>
      <c r="N647" t="s">
        <v>24</v>
      </c>
    </row>
    <row r="648" spans="1:14" x14ac:dyDescent="0.25">
      <c r="A648" t="s">
        <v>1269</v>
      </c>
      <c r="B648" t="s">
        <v>1270</v>
      </c>
      <c r="C648" t="s">
        <v>775</v>
      </c>
      <c r="D648" t="s">
        <v>21</v>
      </c>
      <c r="E648">
        <v>21014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43671</v>
      </c>
      <c r="L648" t="s">
        <v>26</v>
      </c>
      <c r="N648" t="s">
        <v>24</v>
      </c>
    </row>
    <row r="649" spans="1:14" x14ac:dyDescent="0.25">
      <c r="A649" t="s">
        <v>1271</v>
      </c>
      <c r="B649" t="s">
        <v>1272</v>
      </c>
      <c r="C649" t="s">
        <v>775</v>
      </c>
      <c r="D649" t="s">
        <v>21</v>
      </c>
      <c r="E649">
        <v>21014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43671</v>
      </c>
      <c r="L649" t="s">
        <v>26</v>
      </c>
      <c r="N649" t="s">
        <v>24</v>
      </c>
    </row>
    <row r="650" spans="1:14" x14ac:dyDescent="0.25">
      <c r="A650" t="s">
        <v>1273</v>
      </c>
      <c r="B650" t="s">
        <v>1274</v>
      </c>
      <c r="C650" t="s">
        <v>1226</v>
      </c>
      <c r="D650" t="s">
        <v>21</v>
      </c>
      <c r="E650">
        <v>20650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43671</v>
      </c>
      <c r="L650" t="s">
        <v>26</v>
      </c>
      <c r="N650" t="s">
        <v>24</v>
      </c>
    </row>
    <row r="651" spans="1:14" x14ac:dyDescent="0.25">
      <c r="A651" t="s">
        <v>1275</v>
      </c>
      <c r="B651" t="s">
        <v>1276</v>
      </c>
      <c r="C651" t="s">
        <v>778</v>
      </c>
      <c r="D651" t="s">
        <v>21</v>
      </c>
      <c r="E651">
        <v>20601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43671</v>
      </c>
      <c r="L651" t="s">
        <v>26</v>
      </c>
      <c r="N651" t="s">
        <v>24</v>
      </c>
    </row>
    <row r="652" spans="1:14" x14ac:dyDescent="0.25">
      <c r="A652" t="s">
        <v>1277</v>
      </c>
      <c r="B652" t="s">
        <v>1278</v>
      </c>
      <c r="C652" t="s">
        <v>778</v>
      </c>
      <c r="D652" t="s">
        <v>21</v>
      </c>
      <c r="E652">
        <v>20601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43671</v>
      </c>
      <c r="L652" t="s">
        <v>26</v>
      </c>
      <c r="N652" t="s">
        <v>24</v>
      </c>
    </row>
    <row r="653" spans="1:14" x14ac:dyDescent="0.25">
      <c r="A653" t="s">
        <v>708</v>
      </c>
      <c r="B653" t="s">
        <v>1279</v>
      </c>
      <c r="C653" t="s">
        <v>1226</v>
      </c>
      <c r="D653" t="s">
        <v>21</v>
      </c>
      <c r="E653">
        <v>20650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43671</v>
      </c>
      <c r="L653" t="s">
        <v>26</v>
      </c>
      <c r="N653" t="s">
        <v>24</v>
      </c>
    </row>
    <row r="654" spans="1:14" x14ac:dyDescent="0.25">
      <c r="A654" t="s">
        <v>1280</v>
      </c>
      <c r="B654" t="s">
        <v>1281</v>
      </c>
      <c r="C654" t="s">
        <v>775</v>
      </c>
      <c r="D654" t="s">
        <v>21</v>
      </c>
      <c r="E654">
        <v>21014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43671</v>
      </c>
      <c r="L654" t="s">
        <v>26</v>
      </c>
      <c r="N654" t="s">
        <v>24</v>
      </c>
    </row>
    <row r="655" spans="1:14" x14ac:dyDescent="0.25">
      <c r="A655" t="s">
        <v>285</v>
      </c>
      <c r="B655" t="s">
        <v>1282</v>
      </c>
      <c r="C655" t="s">
        <v>51</v>
      </c>
      <c r="D655" t="s">
        <v>21</v>
      </c>
      <c r="E655">
        <v>21136</v>
      </c>
      <c r="F655" t="s">
        <v>22</v>
      </c>
      <c r="G655" t="s">
        <v>22</v>
      </c>
      <c r="H655" t="s">
        <v>110</v>
      </c>
      <c r="I655" t="s">
        <v>111</v>
      </c>
      <c r="J655" s="1">
        <v>43642</v>
      </c>
      <c r="K655" s="1">
        <v>43671</v>
      </c>
      <c r="L655" t="s">
        <v>103</v>
      </c>
      <c r="N655" t="s">
        <v>104</v>
      </c>
    </row>
    <row r="656" spans="1:14" x14ac:dyDescent="0.25">
      <c r="A656" t="s">
        <v>940</v>
      </c>
      <c r="B656" t="s">
        <v>1283</v>
      </c>
      <c r="C656" t="s">
        <v>778</v>
      </c>
      <c r="D656" t="s">
        <v>21</v>
      </c>
      <c r="E656">
        <v>20602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43671</v>
      </c>
      <c r="L656" t="s">
        <v>26</v>
      </c>
      <c r="N656" t="s">
        <v>24</v>
      </c>
    </row>
    <row r="657" spans="1:14" x14ac:dyDescent="0.25">
      <c r="A657" t="s">
        <v>940</v>
      </c>
      <c r="B657" t="s">
        <v>1284</v>
      </c>
      <c r="C657" t="s">
        <v>1226</v>
      </c>
      <c r="D657" t="s">
        <v>21</v>
      </c>
      <c r="E657">
        <v>20650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43671</v>
      </c>
      <c r="L657" t="s">
        <v>26</v>
      </c>
      <c r="N657" t="s">
        <v>24</v>
      </c>
    </row>
    <row r="658" spans="1:14" x14ac:dyDescent="0.25">
      <c r="A658" t="s">
        <v>1285</v>
      </c>
      <c r="B658" t="s">
        <v>1286</v>
      </c>
      <c r="C658" t="s">
        <v>29</v>
      </c>
      <c r="D658" t="s">
        <v>21</v>
      </c>
      <c r="E658">
        <v>21212</v>
      </c>
      <c r="F658" t="s">
        <v>22</v>
      </c>
      <c r="G658" t="s">
        <v>22</v>
      </c>
      <c r="H658" t="s">
        <v>101</v>
      </c>
      <c r="I658" t="s">
        <v>102</v>
      </c>
      <c r="J658" s="1">
        <v>43637</v>
      </c>
      <c r="K658" s="1">
        <v>43671</v>
      </c>
      <c r="L658" t="s">
        <v>103</v>
      </c>
      <c r="N658" t="s">
        <v>104</v>
      </c>
    </row>
    <row r="659" spans="1:14" x14ac:dyDescent="0.25">
      <c r="A659" t="s">
        <v>1287</v>
      </c>
      <c r="B659" t="s">
        <v>1288</v>
      </c>
      <c r="C659" t="s">
        <v>778</v>
      </c>
      <c r="D659" t="s">
        <v>21</v>
      </c>
      <c r="E659">
        <v>20601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43671</v>
      </c>
      <c r="L659" t="s">
        <v>26</v>
      </c>
      <c r="N659" t="s">
        <v>24</v>
      </c>
    </row>
    <row r="660" spans="1:14" x14ac:dyDescent="0.25">
      <c r="A660" t="s">
        <v>1289</v>
      </c>
      <c r="B660" t="s">
        <v>1290</v>
      </c>
      <c r="C660" t="s">
        <v>778</v>
      </c>
      <c r="D660" t="s">
        <v>21</v>
      </c>
      <c r="E660">
        <v>20601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43671</v>
      </c>
      <c r="L660" t="s">
        <v>26</v>
      </c>
      <c r="N660" t="s">
        <v>24</v>
      </c>
    </row>
    <row r="661" spans="1:14" x14ac:dyDescent="0.25">
      <c r="A661" t="s">
        <v>1291</v>
      </c>
      <c r="B661" t="s">
        <v>1292</v>
      </c>
      <c r="C661" t="s">
        <v>532</v>
      </c>
      <c r="D661" t="s">
        <v>21</v>
      </c>
      <c r="E661">
        <v>21234</v>
      </c>
      <c r="F661" t="s">
        <v>22</v>
      </c>
      <c r="G661" t="s">
        <v>22</v>
      </c>
      <c r="H661" t="s">
        <v>208</v>
      </c>
      <c r="I661" t="s">
        <v>209</v>
      </c>
      <c r="J661" s="1">
        <v>43644</v>
      </c>
      <c r="K661" s="1">
        <v>43671</v>
      </c>
      <c r="L661" t="s">
        <v>103</v>
      </c>
      <c r="N661" t="s">
        <v>104</v>
      </c>
    </row>
    <row r="662" spans="1:14" x14ac:dyDescent="0.25">
      <c r="A662" t="s">
        <v>845</v>
      </c>
      <c r="B662" t="s">
        <v>846</v>
      </c>
      <c r="C662" t="s">
        <v>70</v>
      </c>
      <c r="D662" t="s">
        <v>21</v>
      </c>
      <c r="E662">
        <v>21401</v>
      </c>
      <c r="F662" t="s">
        <v>22</v>
      </c>
      <c r="G662" t="s">
        <v>22</v>
      </c>
      <c r="H662" t="s">
        <v>101</v>
      </c>
      <c r="I662" t="s">
        <v>241</v>
      </c>
      <c r="J662" t="s">
        <v>210</v>
      </c>
      <c r="K662" s="1">
        <v>43671</v>
      </c>
      <c r="L662" t="s">
        <v>211</v>
      </c>
      <c r="M662" t="str">
        <f>HYPERLINK("https://www.regulations.gov/docket?D=FDA-2019-H-3522")</f>
        <v>https://www.regulations.gov/docket?D=FDA-2019-H-3522</v>
      </c>
      <c r="N662" t="s">
        <v>210</v>
      </c>
    </row>
    <row r="663" spans="1:14" x14ac:dyDescent="0.25">
      <c r="A663" t="s">
        <v>221</v>
      </c>
      <c r="B663" t="s">
        <v>1293</v>
      </c>
      <c r="C663" t="s">
        <v>778</v>
      </c>
      <c r="D663" t="s">
        <v>21</v>
      </c>
      <c r="E663">
        <v>20603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43671</v>
      </c>
      <c r="L663" t="s">
        <v>26</v>
      </c>
      <c r="N663" t="s">
        <v>24</v>
      </c>
    </row>
    <row r="664" spans="1:14" x14ac:dyDescent="0.25">
      <c r="A664" t="s">
        <v>201</v>
      </c>
      <c r="B664" t="s">
        <v>1294</v>
      </c>
      <c r="C664" t="s">
        <v>775</v>
      </c>
      <c r="D664" t="s">
        <v>21</v>
      </c>
      <c r="E664">
        <v>21015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43671</v>
      </c>
      <c r="L664" t="s">
        <v>26</v>
      </c>
      <c r="N664" t="s">
        <v>24</v>
      </c>
    </row>
    <row r="665" spans="1:14" x14ac:dyDescent="0.25">
      <c r="A665" t="s">
        <v>456</v>
      </c>
      <c r="B665" t="s">
        <v>1295</v>
      </c>
      <c r="C665" t="s">
        <v>775</v>
      </c>
      <c r="D665" t="s">
        <v>21</v>
      </c>
      <c r="E665">
        <v>21014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43671</v>
      </c>
      <c r="L665" t="s">
        <v>26</v>
      </c>
      <c r="N665" t="s">
        <v>24</v>
      </c>
    </row>
    <row r="666" spans="1:14" x14ac:dyDescent="0.25">
      <c r="A666" t="s">
        <v>1296</v>
      </c>
      <c r="B666" t="s">
        <v>1297</v>
      </c>
      <c r="C666" t="s">
        <v>775</v>
      </c>
      <c r="D666" t="s">
        <v>21</v>
      </c>
      <c r="E666">
        <v>21014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43670</v>
      </c>
      <c r="L666" t="s">
        <v>26</v>
      </c>
      <c r="N666" t="s">
        <v>24</v>
      </c>
    </row>
    <row r="667" spans="1:14" x14ac:dyDescent="0.25">
      <c r="A667" t="s">
        <v>1298</v>
      </c>
      <c r="B667" t="s">
        <v>1299</v>
      </c>
      <c r="C667" t="s">
        <v>775</v>
      </c>
      <c r="D667" t="s">
        <v>21</v>
      </c>
      <c r="E667">
        <v>21014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43670</v>
      </c>
      <c r="L667" t="s">
        <v>26</v>
      </c>
      <c r="N667" t="s">
        <v>24</v>
      </c>
    </row>
    <row r="668" spans="1:14" x14ac:dyDescent="0.25">
      <c r="A668" t="s">
        <v>146</v>
      </c>
      <c r="B668" t="s">
        <v>310</v>
      </c>
      <c r="C668" t="s">
        <v>29</v>
      </c>
      <c r="D668" t="s">
        <v>21</v>
      </c>
      <c r="E668">
        <v>21206</v>
      </c>
      <c r="F668" t="s">
        <v>22</v>
      </c>
      <c r="G668" t="s">
        <v>22</v>
      </c>
      <c r="H668" t="s">
        <v>101</v>
      </c>
      <c r="I668" t="s">
        <v>241</v>
      </c>
      <c r="J668" t="s">
        <v>210</v>
      </c>
      <c r="K668" s="1">
        <v>43670</v>
      </c>
      <c r="L668" t="s">
        <v>211</v>
      </c>
      <c r="M668" t="str">
        <f>HYPERLINK("https://www.regulations.gov/docket?D=FDA-2019-H-3508")</f>
        <v>https://www.regulations.gov/docket?D=FDA-2019-H-3508</v>
      </c>
      <c r="N668" t="s">
        <v>210</v>
      </c>
    </row>
    <row r="669" spans="1:14" x14ac:dyDescent="0.25">
      <c r="A669" t="s">
        <v>1300</v>
      </c>
      <c r="B669" t="s">
        <v>1301</v>
      </c>
      <c r="C669" t="s">
        <v>29</v>
      </c>
      <c r="D669" t="s">
        <v>21</v>
      </c>
      <c r="E669">
        <v>21202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43669</v>
      </c>
      <c r="L669" t="s">
        <v>26</v>
      </c>
      <c r="N669" t="s">
        <v>24</v>
      </c>
    </row>
    <row r="670" spans="1:14" x14ac:dyDescent="0.25">
      <c r="A670" t="s">
        <v>1302</v>
      </c>
      <c r="B670" t="s">
        <v>1303</v>
      </c>
      <c r="C670" t="s">
        <v>968</v>
      </c>
      <c r="D670" t="s">
        <v>21</v>
      </c>
      <c r="E670">
        <v>21225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43669</v>
      </c>
      <c r="L670" t="s">
        <v>26</v>
      </c>
      <c r="N670" t="s">
        <v>24</v>
      </c>
    </row>
    <row r="671" spans="1:14" x14ac:dyDescent="0.25">
      <c r="A671" t="s">
        <v>343</v>
      </c>
      <c r="B671" t="s">
        <v>344</v>
      </c>
      <c r="C671" t="s">
        <v>54</v>
      </c>
      <c r="D671" t="s">
        <v>21</v>
      </c>
      <c r="E671">
        <v>21061</v>
      </c>
      <c r="F671" t="s">
        <v>22</v>
      </c>
      <c r="G671" t="s">
        <v>22</v>
      </c>
      <c r="H671" t="s">
        <v>101</v>
      </c>
      <c r="I671" t="s">
        <v>241</v>
      </c>
      <c r="J671" t="s">
        <v>210</v>
      </c>
      <c r="K671" s="1">
        <v>43669</v>
      </c>
      <c r="L671" t="s">
        <v>211</v>
      </c>
      <c r="M671" t="str">
        <f>HYPERLINK("https://www.regulations.gov/docket?D=FDA-2019-H-3493")</f>
        <v>https://www.regulations.gov/docket?D=FDA-2019-H-3493</v>
      </c>
      <c r="N671" t="s">
        <v>210</v>
      </c>
    </row>
    <row r="672" spans="1:14" x14ac:dyDescent="0.25">
      <c r="A672" t="s">
        <v>1304</v>
      </c>
      <c r="B672" t="s">
        <v>1305</v>
      </c>
      <c r="C672" t="s">
        <v>29</v>
      </c>
      <c r="D672" t="s">
        <v>21</v>
      </c>
      <c r="E672">
        <v>21225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43669</v>
      </c>
      <c r="L672" t="s">
        <v>26</v>
      </c>
      <c r="N672" t="s">
        <v>24</v>
      </c>
    </row>
    <row r="673" spans="1:14" x14ac:dyDescent="0.25">
      <c r="A673" t="s">
        <v>1306</v>
      </c>
      <c r="B673" t="s">
        <v>1307</v>
      </c>
      <c r="C673" t="s">
        <v>29</v>
      </c>
      <c r="D673" t="s">
        <v>21</v>
      </c>
      <c r="E673">
        <v>21229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43669</v>
      </c>
      <c r="L673" t="s">
        <v>26</v>
      </c>
      <c r="N673" t="s">
        <v>24</v>
      </c>
    </row>
    <row r="674" spans="1:14" x14ac:dyDescent="0.25">
      <c r="A674" t="s">
        <v>1308</v>
      </c>
      <c r="B674" t="s">
        <v>1309</v>
      </c>
      <c r="C674" t="s">
        <v>1310</v>
      </c>
      <c r="D674" t="s">
        <v>21</v>
      </c>
      <c r="E674">
        <v>21750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43668</v>
      </c>
      <c r="L674" t="s">
        <v>26</v>
      </c>
      <c r="N674" t="s">
        <v>24</v>
      </c>
    </row>
    <row r="675" spans="1:14" x14ac:dyDescent="0.25">
      <c r="A675" t="s">
        <v>336</v>
      </c>
      <c r="B675" t="s">
        <v>1311</v>
      </c>
      <c r="C675" t="s">
        <v>1310</v>
      </c>
      <c r="D675" t="s">
        <v>21</v>
      </c>
      <c r="E675">
        <v>21750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43668</v>
      </c>
      <c r="L675" t="s">
        <v>26</v>
      </c>
      <c r="N675" t="s">
        <v>24</v>
      </c>
    </row>
    <row r="676" spans="1:14" x14ac:dyDescent="0.25">
      <c r="A676" t="s">
        <v>708</v>
      </c>
      <c r="B676" t="s">
        <v>1312</v>
      </c>
      <c r="C676" t="s">
        <v>1310</v>
      </c>
      <c r="D676" t="s">
        <v>21</v>
      </c>
      <c r="E676">
        <v>21750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43668</v>
      </c>
      <c r="L676" t="s">
        <v>26</v>
      </c>
      <c r="N676" t="s">
        <v>24</v>
      </c>
    </row>
    <row r="677" spans="1:14" x14ac:dyDescent="0.25">
      <c r="A677" t="s">
        <v>155</v>
      </c>
      <c r="B677" t="s">
        <v>1313</v>
      </c>
      <c r="C677" t="s">
        <v>833</v>
      </c>
      <c r="D677" t="s">
        <v>21</v>
      </c>
      <c r="E677">
        <v>20716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43665</v>
      </c>
      <c r="L677" t="s">
        <v>26</v>
      </c>
      <c r="N677" t="s">
        <v>24</v>
      </c>
    </row>
    <row r="678" spans="1:14" x14ac:dyDescent="0.25">
      <c r="A678" t="s">
        <v>155</v>
      </c>
      <c r="B678" t="s">
        <v>1314</v>
      </c>
      <c r="C678" t="s">
        <v>1315</v>
      </c>
      <c r="D678" t="s">
        <v>21</v>
      </c>
      <c r="E678">
        <v>20712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43665</v>
      </c>
      <c r="L678" t="s">
        <v>26</v>
      </c>
      <c r="N678" t="s">
        <v>24</v>
      </c>
    </row>
    <row r="679" spans="1:14" x14ac:dyDescent="0.25">
      <c r="A679" t="s">
        <v>588</v>
      </c>
      <c r="B679" t="s">
        <v>1316</v>
      </c>
      <c r="C679" t="s">
        <v>775</v>
      </c>
      <c r="D679" t="s">
        <v>21</v>
      </c>
      <c r="E679">
        <v>21015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43665</v>
      </c>
      <c r="L679" t="s">
        <v>26</v>
      </c>
      <c r="N679" t="s">
        <v>24</v>
      </c>
    </row>
    <row r="680" spans="1:14" x14ac:dyDescent="0.25">
      <c r="A680" t="s">
        <v>1317</v>
      </c>
      <c r="B680" t="s">
        <v>1318</v>
      </c>
      <c r="C680" t="s">
        <v>775</v>
      </c>
      <c r="D680" t="s">
        <v>21</v>
      </c>
      <c r="E680">
        <v>21015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43665</v>
      </c>
      <c r="L680" t="s">
        <v>26</v>
      </c>
      <c r="N680" t="s">
        <v>24</v>
      </c>
    </row>
    <row r="681" spans="1:14" x14ac:dyDescent="0.25">
      <c r="A681" t="s">
        <v>1319</v>
      </c>
      <c r="B681" t="s">
        <v>1320</v>
      </c>
      <c r="C681" t="s">
        <v>833</v>
      </c>
      <c r="D681" t="s">
        <v>21</v>
      </c>
      <c r="E681">
        <v>20715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43665</v>
      </c>
      <c r="L681" t="s">
        <v>26</v>
      </c>
      <c r="N681" t="s">
        <v>24</v>
      </c>
    </row>
    <row r="682" spans="1:14" x14ac:dyDescent="0.25">
      <c r="A682" t="s">
        <v>1321</v>
      </c>
      <c r="B682" t="s">
        <v>1322</v>
      </c>
      <c r="C682" t="s">
        <v>775</v>
      </c>
      <c r="D682" t="s">
        <v>21</v>
      </c>
      <c r="E682">
        <v>21015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43665</v>
      </c>
      <c r="L682" t="s">
        <v>26</v>
      </c>
      <c r="N682" t="s">
        <v>24</v>
      </c>
    </row>
    <row r="683" spans="1:14" x14ac:dyDescent="0.25">
      <c r="A683" t="s">
        <v>1323</v>
      </c>
      <c r="B683" t="s">
        <v>1324</v>
      </c>
      <c r="C683" t="s">
        <v>833</v>
      </c>
      <c r="D683" t="s">
        <v>21</v>
      </c>
      <c r="E683">
        <v>20716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43665</v>
      </c>
      <c r="L683" t="s">
        <v>26</v>
      </c>
      <c r="N683" t="s">
        <v>24</v>
      </c>
    </row>
    <row r="684" spans="1:14" x14ac:dyDescent="0.25">
      <c r="A684" t="s">
        <v>1325</v>
      </c>
      <c r="B684" t="s">
        <v>1326</v>
      </c>
      <c r="C684" t="s">
        <v>833</v>
      </c>
      <c r="D684" t="s">
        <v>21</v>
      </c>
      <c r="E684">
        <v>20715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43665</v>
      </c>
      <c r="L684" t="s">
        <v>26</v>
      </c>
      <c r="N684" t="s">
        <v>24</v>
      </c>
    </row>
    <row r="685" spans="1:14" x14ac:dyDescent="0.25">
      <c r="A685" t="s">
        <v>87</v>
      </c>
      <c r="B685" t="s">
        <v>1327</v>
      </c>
      <c r="C685" t="s">
        <v>775</v>
      </c>
      <c r="D685" t="s">
        <v>21</v>
      </c>
      <c r="E685">
        <v>21015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43665</v>
      </c>
      <c r="L685" t="s">
        <v>26</v>
      </c>
      <c r="N685" t="s">
        <v>24</v>
      </c>
    </row>
    <row r="686" spans="1:14" x14ac:dyDescent="0.25">
      <c r="A686" t="s">
        <v>940</v>
      </c>
      <c r="B686" t="s">
        <v>1328</v>
      </c>
      <c r="C686" t="s">
        <v>775</v>
      </c>
      <c r="D686" t="s">
        <v>21</v>
      </c>
      <c r="E686">
        <v>21015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43665</v>
      </c>
      <c r="L686" t="s">
        <v>26</v>
      </c>
      <c r="N686" t="s">
        <v>24</v>
      </c>
    </row>
    <row r="687" spans="1:14" x14ac:dyDescent="0.25">
      <c r="A687" t="s">
        <v>250</v>
      </c>
      <c r="B687" t="s">
        <v>1329</v>
      </c>
      <c r="C687" t="s">
        <v>833</v>
      </c>
      <c r="D687" t="s">
        <v>21</v>
      </c>
      <c r="E687">
        <v>20716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43665</v>
      </c>
      <c r="L687" t="s">
        <v>26</v>
      </c>
      <c r="N687" t="s">
        <v>24</v>
      </c>
    </row>
    <row r="688" spans="1:14" x14ac:dyDescent="0.25">
      <c r="A688" t="s">
        <v>1330</v>
      </c>
      <c r="B688" t="s">
        <v>1331</v>
      </c>
      <c r="C688" t="s">
        <v>775</v>
      </c>
      <c r="D688" t="s">
        <v>21</v>
      </c>
      <c r="E688">
        <v>21014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43665</v>
      </c>
      <c r="L688" t="s">
        <v>26</v>
      </c>
      <c r="N688" t="s">
        <v>24</v>
      </c>
    </row>
    <row r="689" spans="1:14" x14ac:dyDescent="0.25">
      <c r="A689" t="s">
        <v>1332</v>
      </c>
      <c r="B689" t="s">
        <v>1333</v>
      </c>
      <c r="C689" t="s">
        <v>833</v>
      </c>
      <c r="D689" t="s">
        <v>21</v>
      </c>
      <c r="E689">
        <v>20716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43665</v>
      </c>
      <c r="L689" t="s">
        <v>26</v>
      </c>
      <c r="N689" t="s">
        <v>24</v>
      </c>
    </row>
    <row r="690" spans="1:14" x14ac:dyDescent="0.25">
      <c r="A690" t="s">
        <v>221</v>
      </c>
      <c r="B690" t="s">
        <v>1334</v>
      </c>
      <c r="C690" t="s">
        <v>833</v>
      </c>
      <c r="D690" t="s">
        <v>21</v>
      </c>
      <c r="E690">
        <v>20715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43665</v>
      </c>
      <c r="L690" t="s">
        <v>26</v>
      </c>
      <c r="N690" t="s">
        <v>24</v>
      </c>
    </row>
    <row r="691" spans="1:14" x14ac:dyDescent="0.25">
      <c r="A691" t="s">
        <v>221</v>
      </c>
      <c r="B691" t="s">
        <v>1335</v>
      </c>
      <c r="C691" t="s">
        <v>775</v>
      </c>
      <c r="D691" t="s">
        <v>21</v>
      </c>
      <c r="E691">
        <v>21014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43665</v>
      </c>
      <c r="L691" t="s">
        <v>26</v>
      </c>
      <c r="N691" t="s">
        <v>24</v>
      </c>
    </row>
    <row r="692" spans="1:14" x14ac:dyDescent="0.25">
      <c r="A692" t="s">
        <v>1336</v>
      </c>
      <c r="B692" t="s">
        <v>1337</v>
      </c>
      <c r="C692" t="s">
        <v>833</v>
      </c>
      <c r="D692" t="s">
        <v>21</v>
      </c>
      <c r="E692">
        <v>20715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43665</v>
      </c>
      <c r="L692" t="s">
        <v>26</v>
      </c>
      <c r="N692" t="s">
        <v>24</v>
      </c>
    </row>
    <row r="693" spans="1:14" x14ac:dyDescent="0.25">
      <c r="A693" t="s">
        <v>456</v>
      </c>
      <c r="B693" t="s">
        <v>1338</v>
      </c>
      <c r="C693" t="s">
        <v>775</v>
      </c>
      <c r="D693" t="s">
        <v>21</v>
      </c>
      <c r="E693">
        <v>21015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43665</v>
      </c>
      <c r="L693" t="s">
        <v>26</v>
      </c>
      <c r="N693" t="s">
        <v>24</v>
      </c>
    </row>
    <row r="694" spans="1:14" x14ac:dyDescent="0.25">
      <c r="A694" t="s">
        <v>1339</v>
      </c>
      <c r="B694" t="s">
        <v>1340</v>
      </c>
      <c r="C694" t="s">
        <v>1341</v>
      </c>
      <c r="D694" t="s">
        <v>21</v>
      </c>
      <c r="E694">
        <v>21774</v>
      </c>
      <c r="F694" t="s">
        <v>22</v>
      </c>
      <c r="G694" t="s">
        <v>22</v>
      </c>
      <c r="H694" t="s">
        <v>208</v>
      </c>
      <c r="I694" t="s">
        <v>209</v>
      </c>
      <c r="J694" s="1">
        <v>43633</v>
      </c>
      <c r="K694" s="1">
        <v>43664</v>
      </c>
      <c r="L694" t="s">
        <v>103</v>
      </c>
      <c r="N694" t="s">
        <v>104</v>
      </c>
    </row>
    <row r="695" spans="1:14" x14ac:dyDescent="0.25">
      <c r="A695" t="s">
        <v>1342</v>
      </c>
      <c r="B695" t="s">
        <v>1343</v>
      </c>
      <c r="C695" t="s">
        <v>193</v>
      </c>
      <c r="D695" t="s">
        <v>21</v>
      </c>
      <c r="E695">
        <v>20748</v>
      </c>
      <c r="F695" t="s">
        <v>22</v>
      </c>
      <c r="G695" t="s">
        <v>22</v>
      </c>
      <c r="H695" t="s">
        <v>110</v>
      </c>
      <c r="I695" t="s">
        <v>111</v>
      </c>
      <c r="J695" s="1">
        <v>43635</v>
      </c>
      <c r="K695" s="1">
        <v>43664</v>
      </c>
      <c r="L695" t="s">
        <v>103</v>
      </c>
      <c r="N695" t="s">
        <v>104</v>
      </c>
    </row>
    <row r="696" spans="1:14" x14ac:dyDescent="0.25">
      <c r="A696" t="s">
        <v>1344</v>
      </c>
      <c r="B696" t="s">
        <v>1345</v>
      </c>
      <c r="C696" t="s">
        <v>291</v>
      </c>
      <c r="D696" t="s">
        <v>21</v>
      </c>
      <c r="E696">
        <v>21702</v>
      </c>
      <c r="F696" t="s">
        <v>22</v>
      </c>
      <c r="G696" t="s">
        <v>22</v>
      </c>
      <c r="H696" t="s">
        <v>110</v>
      </c>
      <c r="I696" t="s">
        <v>111</v>
      </c>
      <c r="J696" s="1">
        <v>43627</v>
      </c>
      <c r="K696" s="1">
        <v>43664</v>
      </c>
      <c r="L696" t="s">
        <v>103</v>
      </c>
      <c r="N696" t="s">
        <v>104</v>
      </c>
    </row>
    <row r="697" spans="1:14" x14ac:dyDescent="0.25">
      <c r="A697" t="s">
        <v>1346</v>
      </c>
      <c r="B697" t="s">
        <v>1347</v>
      </c>
      <c r="C697" t="s">
        <v>436</v>
      </c>
      <c r="D697" t="s">
        <v>21</v>
      </c>
      <c r="E697">
        <v>21075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43664</v>
      </c>
      <c r="L697" t="s">
        <v>26</v>
      </c>
      <c r="N697" t="s">
        <v>24</v>
      </c>
    </row>
    <row r="698" spans="1:14" x14ac:dyDescent="0.25">
      <c r="A698" t="s">
        <v>155</v>
      </c>
      <c r="B698" t="s">
        <v>1348</v>
      </c>
      <c r="C698" t="s">
        <v>436</v>
      </c>
      <c r="D698" t="s">
        <v>21</v>
      </c>
      <c r="E698">
        <v>21075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43664</v>
      </c>
      <c r="L698" t="s">
        <v>26</v>
      </c>
      <c r="N698" t="s">
        <v>24</v>
      </c>
    </row>
    <row r="699" spans="1:14" x14ac:dyDescent="0.25">
      <c r="A699" t="s">
        <v>1349</v>
      </c>
      <c r="B699" t="s">
        <v>1350</v>
      </c>
      <c r="C699" t="s">
        <v>193</v>
      </c>
      <c r="D699" t="s">
        <v>21</v>
      </c>
      <c r="E699">
        <v>20748</v>
      </c>
      <c r="F699" t="s">
        <v>22</v>
      </c>
      <c r="G699" t="s">
        <v>22</v>
      </c>
      <c r="H699" t="s">
        <v>208</v>
      </c>
      <c r="I699" t="s">
        <v>209</v>
      </c>
      <c r="J699" s="1">
        <v>43630</v>
      </c>
      <c r="K699" s="1">
        <v>43664</v>
      </c>
      <c r="L699" t="s">
        <v>103</v>
      </c>
      <c r="N699" t="s">
        <v>104</v>
      </c>
    </row>
    <row r="700" spans="1:14" x14ac:dyDescent="0.25">
      <c r="A700" t="s">
        <v>1351</v>
      </c>
      <c r="B700" t="s">
        <v>1352</v>
      </c>
      <c r="C700" t="s">
        <v>1315</v>
      </c>
      <c r="D700" t="s">
        <v>21</v>
      </c>
      <c r="E700">
        <v>20712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43664</v>
      </c>
      <c r="L700" t="s">
        <v>26</v>
      </c>
      <c r="N700" t="s">
        <v>24</v>
      </c>
    </row>
    <row r="701" spans="1:14" x14ac:dyDescent="0.25">
      <c r="A701" t="s">
        <v>1353</v>
      </c>
      <c r="B701" t="s">
        <v>1354</v>
      </c>
      <c r="C701" t="s">
        <v>436</v>
      </c>
      <c r="D701" t="s">
        <v>21</v>
      </c>
      <c r="E701">
        <v>21075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43664</v>
      </c>
      <c r="L701" t="s">
        <v>26</v>
      </c>
      <c r="N701" t="s">
        <v>24</v>
      </c>
    </row>
    <row r="702" spans="1:14" x14ac:dyDescent="0.25">
      <c r="A702" t="s">
        <v>1355</v>
      </c>
      <c r="B702" t="s">
        <v>1356</v>
      </c>
      <c r="C702" t="s">
        <v>179</v>
      </c>
      <c r="D702" t="s">
        <v>21</v>
      </c>
      <c r="E702">
        <v>20879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43664</v>
      </c>
      <c r="L702" t="s">
        <v>26</v>
      </c>
      <c r="N702" t="s">
        <v>24</v>
      </c>
    </row>
    <row r="703" spans="1:14" x14ac:dyDescent="0.25">
      <c r="A703" t="s">
        <v>600</v>
      </c>
      <c r="B703" t="s">
        <v>1357</v>
      </c>
      <c r="C703" t="s">
        <v>436</v>
      </c>
      <c r="D703" t="s">
        <v>21</v>
      </c>
      <c r="E703">
        <v>21075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43664</v>
      </c>
      <c r="L703" t="s">
        <v>26</v>
      </c>
      <c r="N703" t="s">
        <v>24</v>
      </c>
    </row>
    <row r="704" spans="1:14" x14ac:dyDescent="0.25">
      <c r="A704" t="s">
        <v>1358</v>
      </c>
      <c r="B704" t="s">
        <v>1359</v>
      </c>
      <c r="C704" t="s">
        <v>276</v>
      </c>
      <c r="D704" t="s">
        <v>21</v>
      </c>
      <c r="E704">
        <v>21093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43664</v>
      </c>
      <c r="L704" t="s">
        <v>26</v>
      </c>
      <c r="N704" t="s">
        <v>24</v>
      </c>
    </row>
    <row r="705" spans="1:14" x14ac:dyDescent="0.25">
      <c r="A705" t="s">
        <v>1360</v>
      </c>
      <c r="B705" t="s">
        <v>1361</v>
      </c>
      <c r="C705" t="s">
        <v>179</v>
      </c>
      <c r="D705" t="s">
        <v>21</v>
      </c>
      <c r="E705">
        <v>20877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43664</v>
      </c>
      <c r="L705" t="s">
        <v>26</v>
      </c>
      <c r="N705" t="s">
        <v>24</v>
      </c>
    </row>
    <row r="706" spans="1:14" x14ac:dyDescent="0.25">
      <c r="A706" t="s">
        <v>1362</v>
      </c>
      <c r="B706" t="s">
        <v>1363</v>
      </c>
      <c r="C706" t="s">
        <v>1364</v>
      </c>
      <c r="D706" t="s">
        <v>21</v>
      </c>
      <c r="E706">
        <v>20712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43664</v>
      </c>
      <c r="L706" t="s">
        <v>26</v>
      </c>
      <c r="N706" t="s">
        <v>24</v>
      </c>
    </row>
    <row r="707" spans="1:14" x14ac:dyDescent="0.25">
      <c r="A707" t="s">
        <v>1365</v>
      </c>
      <c r="B707" t="s">
        <v>1366</v>
      </c>
      <c r="C707" t="s">
        <v>436</v>
      </c>
      <c r="D707" t="s">
        <v>21</v>
      </c>
      <c r="E707">
        <v>21075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43664</v>
      </c>
      <c r="L707" t="s">
        <v>26</v>
      </c>
      <c r="N707" t="s">
        <v>24</v>
      </c>
    </row>
    <row r="708" spans="1:14" x14ac:dyDescent="0.25">
      <c r="A708" t="s">
        <v>1367</v>
      </c>
      <c r="B708" t="s">
        <v>1368</v>
      </c>
      <c r="C708" t="s">
        <v>1315</v>
      </c>
      <c r="D708" t="s">
        <v>21</v>
      </c>
      <c r="E708">
        <v>20712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43664</v>
      </c>
      <c r="L708" t="s">
        <v>26</v>
      </c>
      <c r="N708" t="s">
        <v>24</v>
      </c>
    </row>
    <row r="709" spans="1:14" x14ac:dyDescent="0.25">
      <c r="A709" t="s">
        <v>191</v>
      </c>
      <c r="B709" t="s">
        <v>192</v>
      </c>
      <c r="C709" t="s">
        <v>193</v>
      </c>
      <c r="D709" t="s">
        <v>21</v>
      </c>
      <c r="E709">
        <v>20748</v>
      </c>
      <c r="F709" t="s">
        <v>22</v>
      </c>
      <c r="G709" t="s">
        <v>22</v>
      </c>
      <c r="H709" t="s">
        <v>101</v>
      </c>
      <c r="I709" t="s">
        <v>241</v>
      </c>
      <c r="J709" s="1">
        <v>43635</v>
      </c>
      <c r="K709" s="1">
        <v>43664</v>
      </c>
      <c r="L709" t="s">
        <v>103</v>
      </c>
      <c r="N709" t="s">
        <v>104</v>
      </c>
    </row>
    <row r="710" spans="1:14" x14ac:dyDescent="0.25">
      <c r="A710" t="s">
        <v>1369</v>
      </c>
      <c r="B710" t="s">
        <v>1370</v>
      </c>
      <c r="C710" t="s">
        <v>29</v>
      </c>
      <c r="D710" t="s">
        <v>21</v>
      </c>
      <c r="E710">
        <v>21223</v>
      </c>
      <c r="F710" t="s">
        <v>22</v>
      </c>
      <c r="G710" t="s">
        <v>22</v>
      </c>
      <c r="H710" t="s">
        <v>208</v>
      </c>
      <c r="I710" t="s">
        <v>209</v>
      </c>
      <c r="J710" s="1">
        <v>43629</v>
      </c>
      <c r="K710" s="1">
        <v>43664</v>
      </c>
      <c r="L710" t="s">
        <v>103</v>
      </c>
      <c r="N710" t="s">
        <v>104</v>
      </c>
    </row>
    <row r="711" spans="1:14" x14ac:dyDescent="0.25">
      <c r="A711" t="s">
        <v>1371</v>
      </c>
      <c r="B711" t="s">
        <v>1372</v>
      </c>
      <c r="C711" t="s">
        <v>546</v>
      </c>
      <c r="D711" t="s">
        <v>21</v>
      </c>
      <c r="E711">
        <v>20774</v>
      </c>
      <c r="F711" t="s">
        <v>22</v>
      </c>
      <c r="G711" t="s">
        <v>22</v>
      </c>
      <c r="H711" t="s">
        <v>101</v>
      </c>
      <c r="I711" t="s">
        <v>241</v>
      </c>
      <c r="J711" s="1">
        <v>43634</v>
      </c>
      <c r="K711" s="1">
        <v>43664</v>
      </c>
      <c r="L711" t="s">
        <v>103</v>
      </c>
      <c r="N711" t="s">
        <v>104</v>
      </c>
    </row>
    <row r="712" spans="1:14" x14ac:dyDescent="0.25">
      <c r="A712" t="s">
        <v>1373</v>
      </c>
      <c r="B712" t="s">
        <v>1374</v>
      </c>
      <c r="C712" t="s">
        <v>193</v>
      </c>
      <c r="D712" t="s">
        <v>21</v>
      </c>
      <c r="E712">
        <v>20748</v>
      </c>
      <c r="F712" t="s">
        <v>22</v>
      </c>
      <c r="G712" t="s">
        <v>22</v>
      </c>
      <c r="H712" t="s">
        <v>110</v>
      </c>
      <c r="I712" t="s">
        <v>111</v>
      </c>
      <c r="J712" s="1">
        <v>43630</v>
      </c>
      <c r="K712" s="1">
        <v>43664</v>
      </c>
      <c r="L712" t="s">
        <v>103</v>
      </c>
      <c r="N712" t="s">
        <v>104</v>
      </c>
    </row>
    <row r="713" spans="1:14" x14ac:dyDescent="0.25">
      <c r="A713" t="s">
        <v>336</v>
      </c>
      <c r="B713" t="s">
        <v>1375</v>
      </c>
      <c r="C713" t="s">
        <v>1315</v>
      </c>
      <c r="D713" t="s">
        <v>21</v>
      </c>
      <c r="E713">
        <v>20712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43664</v>
      </c>
      <c r="L713" t="s">
        <v>26</v>
      </c>
      <c r="N713" t="s">
        <v>24</v>
      </c>
    </row>
    <row r="714" spans="1:14" x14ac:dyDescent="0.25">
      <c r="A714" t="s">
        <v>196</v>
      </c>
      <c r="B714" t="s">
        <v>197</v>
      </c>
      <c r="C714" t="s">
        <v>198</v>
      </c>
      <c r="D714" t="s">
        <v>21</v>
      </c>
      <c r="E714">
        <v>20746</v>
      </c>
      <c r="F714" t="s">
        <v>22</v>
      </c>
      <c r="G714" t="s">
        <v>22</v>
      </c>
      <c r="H714" t="s">
        <v>110</v>
      </c>
      <c r="I714" t="s">
        <v>132</v>
      </c>
      <c r="J714" s="1">
        <v>43633</v>
      </c>
      <c r="K714" s="1">
        <v>43664</v>
      </c>
      <c r="L714" t="s">
        <v>103</v>
      </c>
      <c r="N714" t="s">
        <v>104</v>
      </c>
    </row>
    <row r="715" spans="1:14" x14ac:dyDescent="0.25">
      <c r="A715" t="s">
        <v>196</v>
      </c>
      <c r="B715" t="s">
        <v>1376</v>
      </c>
      <c r="C715" t="s">
        <v>179</v>
      </c>
      <c r="D715" t="s">
        <v>21</v>
      </c>
      <c r="E715">
        <v>20878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43664</v>
      </c>
      <c r="L715" t="s">
        <v>26</v>
      </c>
      <c r="N715" t="s">
        <v>24</v>
      </c>
    </row>
    <row r="716" spans="1:14" x14ac:dyDescent="0.25">
      <c r="A716" t="s">
        <v>869</v>
      </c>
      <c r="B716" t="s">
        <v>1377</v>
      </c>
      <c r="C716" t="s">
        <v>436</v>
      </c>
      <c r="D716" t="s">
        <v>21</v>
      </c>
      <c r="E716">
        <v>21075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43664</v>
      </c>
      <c r="L716" t="s">
        <v>26</v>
      </c>
      <c r="N716" t="s">
        <v>24</v>
      </c>
    </row>
    <row r="717" spans="1:14" x14ac:dyDescent="0.25">
      <c r="A717" t="s">
        <v>1378</v>
      </c>
      <c r="B717" t="s">
        <v>1379</v>
      </c>
      <c r="C717" t="s">
        <v>198</v>
      </c>
      <c r="D717" t="s">
        <v>21</v>
      </c>
      <c r="E717">
        <v>20746</v>
      </c>
      <c r="F717" t="s">
        <v>22</v>
      </c>
      <c r="G717" t="s">
        <v>22</v>
      </c>
      <c r="H717" t="s">
        <v>101</v>
      </c>
      <c r="I717" t="s">
        <v>241</v>
      </c>
      <c r="J717" s="1">
        <v>43633</v>
      </c>
      <c r="K717" s="1">
        <v>43664</v>
      </c>
      <c r="L717" t="s">
        <v>103</v>
      </c>
      <c r="N717" t="s">
        <v>104</v>
      </c>
    </row>
    <row r="718" spans="1:14" x14ac:dyDescent="0.25">
      <c r="A718" t="s">
        <v>250</v>
      </c>
      <c r="B718" t="s">
        <v>1380</v>
      </c>
      <c r="C718" t="s">
        <v>179</v>
      </c>
      <c r="D718" t="s">
        <v>21</v>
      </c>
      <c r="E718">
        <v>20879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43664</v>
      </c>
      <c r="L718" t="s">
        <v>26</v>
      </c>
      <c r="N718" t="s">
        <v>24</v>
      </c>
    </row>
    <row r="719" spans="1:14" x14ac:dyDescent="0.25">
      <c r="A719" t="s">
        <v>1381</v>
      </c>
      <c r="B719" t="s">
        <v>1382</v>
      </c>
      <c r="C719" t="s">
        <v>29</v>
      </c>
      <c r="D719" t="s">
        <v>21</v>
      </c>
      <c r="E719">
        <v>21216</v>
      </c>
      <c r="F719" t="s">
        <v>22</v>
      </c>
      <c r="G719" t="s">
        <v>22</v>
      </c>
      <c r="H719" t="s">
        <v>101</v>
      </c>
      <c r="I719" t="s">
        <v>241</v>
      </c>
      <c r="J719" s="1">
        <v>43629</v>
      </c>
      <c r="K719" s="1">
        <v>43664</v>
      </c>
      <c r="L719" t="s">
        <v>103</v>
      </c>
      <c r="N719" t="s">
        <v>104</v>
      </c>
    </row>
    <row r="720" spans="1:14" x14ac:dyDescent="0.25">
      <c r="A720" t="s">
        <v>1383</v>
      </c>
      <c r="B720" t="s">
        <v>1384</v>
      </c>
      <c r="C720" t="s">
        <v>778</v>
      </c>
      <c r="D720" t="s">
        <v>21</v>
      </c>
      <c r="E720">
        <v>20601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43664</v>
      </c>
      <c r="L720" t="s">
        <v>26</v>
      </c>
      <c r="N720" t="s">
        <v>24</v>
      </c>
    </row>
    <row r="721" spans="1:14" x14ac:dyDescent="0.25">
      <c r="A721" t="s">
        <v>451</v>
      </c>
      <c r="B721" t="s">
        <v>1385</v>
      </c>
      <c r="C721" t="s">
        <v>1315</v>
      </c>
      <c r="D721" t="s">
        <v>21</v>
      </c>
      <c r="E721">
        <v>20712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43664</v>
      </c>
      <c r="L721" t="s">
        <v>26</v>
      </c>
      <c r="N721" t="s">
        <v>24</v>
      </c>
    </row>
    <row r="722" spans="1:14" x14ac:dyDescent="0.25">
      <c r="A722" t="s">
        <v>260</v>
      </c>
      <c r="B722" t="s">
        <v>1386</v>
      </c>
      <c r="C722" t="s">
        <v>36</v>
      </c>
      <c r="D722" t="s">
        <v>21</v>
      </c>
      <c r="E722">
        <v>21009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43664</v>
      </c>
      <c r="L722" t="s">
        <v>26</v>
      </c>
      <c r="N722" t="s">
        <v>24</v>
      </c>
    </row>
    <row r="723" spans="1:14" x14ac:dyDescent="0.25">
      <c r="A723" t="s">
        <v>1387</v>
      </c>
      <c r="B723" t="s">
        <v>1388</v>
      </c>
      <c r="C723" t="s">
        <v>912</v>
      </c>
      <c r="D723" t="s">
        <v>21</v>
      </c>
      <c r="E723">
        <v>20637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43664</v>
      </c>
      <c r="L723" t="s">
        <v>26</v>
      </c>
      <c r="N723" t="s">
        <v>24</v>
      </c>
    </row>
    <row r="724" spans="1:14" x14ac:dyDescent="0.25">
      <c r="A724" t="s">
        <v>294</v>
      </c>
      <c r="B724" t="s">
        <v>1389</v>
      </c>
      <c r="C724" t="s">
        <v>51</v>
      </c>
      <c r="D724" t="s">
        <v>21</v>
      </c>
      <c r="E724">
        <v>21136</v>
      </c>
      <c r="F724" t="s">
        <v>22</v>
      </c>
      <c r="G724" t="s">
        <v>22</v>
      </c>
      <c r="H724" t="s">
        <v>208</v>
      </c>
      <c r="I724" t="s">
        <v>209</v>
      </c>
      <c r="J724" s="1">
        <v>43627</v>
      </c>
      <c r="K724" s="1">
        <v>43664</v>
      </c>
      <c r="L724" t="s">
        <v>103</v>
      </c>
      <c r="N724" t="s">
        <v>104</v>
      </c>
    </row>
    <row r="725" spans="1:14" x14ac:dyDescent="0.25">
      <c r="A725" t="s">
        <v>1390</v>
      </c>
      <c r="B725" t="s">
        <v>1391</v>
      </c>
      <c r="C725" t="s">
        <v>193</v>
      </c>
      <c r="D725" t="s">
        <v>21</v>
      </c>
      <c r="E725">
        <v>20748</v>
      </c>
      <c r="F725" t="s">
        <v>22</v>
      </c>
      <c r="G725" t="s">
        <v>22</v>
      </c>
      <c r="H725" t="s">
        <v>110</v>
      </c>
      <c r="I725" t="s">
        <v>111</v>
      </c>
      <c r="J725" s="1">
        <v>43630</v>
      </c>
      <c r="K725" s="1">
        <v>43664</v>
      </c>
      <c r="L725" t="s">
        <v>103</v>
      </c>
      <c r="N725" t="s">
        <v>104</v>
      </c>
    </row>
    <row r="726" spans="1:14" x14ac:dyDescent="0.25">
      <c r="A726" t="s">
        <v>1392</v>
      </c>
      <c r="B726" t="s">
        <v>1393</v>
      </c>
      <c r="C726" t="s">
        <v>36</v>
      </c>
      <c r="D726" t="s">
        <v>21</v>
      </c>
      <c r="E726">
        <v>21009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43663</v>
      </c>
      <c r="L726" t="s">
        <v>26</v>
      </c>
      <c r="N726" t="s">
        <v>24</v>
      </c>
    </row>
    <row r="727" spans="1:14" x14ac:dyDescent="0.25">
      <c r="A727" t="s">
        <v>1394</v>
      </c>
      <c r="B727" t="s">
        <v>1395</v>
      </c>
      <c r="C727" t="s">
        <v>1396</v>
      </c>
      <c r="D727" t="s">
        <v>21</v>
      </c>
      <c r="E727">
        <v>21742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43663</v>
      </c>
      <c r="L727" t="s">
        <v>26</v>
      </c>
      <c r="N727" t="s">
        <v>24</v>
      </c>
    </row>
    <row r="728" spans="1:14" x14ac:dyDescent="0.25">
      <c r="A728" t="s">
        <v>1397</v>
      </c>
      <c r="B728" t="s">
        <v>1398</v>
      </c>
      <c r="C728" t="s">
        <v>36</v>
      </c>
      <c r="D728" t="s">
        <v>21</v>
      </c>
      <c r="E728">
        <v>21009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43663</v>
      </c>
      <c r="L728" t="s">
        <v>26</v>
      </c>
      <c r="N728" t="s">
        <v>24</v>
      </c>
    </row>
    <row r="729" spans="1:14" x14ac:dyDescent="0.25">
      <c r="A729" t="s">
        <v>1399</v>
      </c>
      <c r="B729" t="s">
        <v>1400</v>
      </c>
      <c r="C729" t="s">
        <v>176</v>
      </c>
      <c r="D729" t="s">
        <v>21</v>
      </c>
      <c r="E729">
        <v>21740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43663</v>
      </c>
      <c r="L729" t="s">
        <v>26</v>
      </c>
      <c r="N729" t="s">
        <v>24</v>
      </c>
    </row>
    <row r="730" spans="1:14" x14ac:dyDescent="0.25">
      <c r="A730" t="s">
        <v>1401</v>
      </c>
      <c r="B730" t="s">
        <v>1402</v>
      </c>
      <c r="C730" t="s">
        <v>173</v>
      </c>
      <c r="D730" t="s">
        <v>21</v>
      </c>
      <c r="E730">
        <v>20745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43663</v>
      </c>
      <c r="L730" t="s">
        <v>26</v>
      </c>
      <c r="N730" t="s">
        <v>24</v>
      </c>
    </row>
    <row r="731" spans="1:14" x14ac:dyDescent="0.25">
      <c r="A731" t="s">
        <v>1403</v>
      </c>
      <c r="B731" t="s">
        <v>1404</v>
      </c>
      <c r="C731" t="s">
        <v>436</v>
      </c>
      <c r="D731" t="s">
        <v>21</v>
      </c>
      <c r="E731">
        <v>21075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43663</v>
      </c>
      <c r="L731" t="s">
        <v>26</v>
      </c>
      <c r="N731" t="s">
        <v>24</v>
      </c>
    </row>
    <row r="732" spans="1:14" x14ac:dyDescent="0.25">
      <c r="A732" t="s">
        <v>212</v>
      </c>
      <c r="B732" t="s">
        <v>1405</v>
      </c>
      <c r="C732" t="s">
        <v>36</v>
      </c>
      <c r="D732" t="s">
        <v>21</v>
      </c>
      <c r="E732">
        <v>21009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43663</v>
      </c>
      <c r="L732" t="s">
        <v>26</v>
      </c>
      <c r="N732" t="s">
        <v>24</v>
      </c>
    </row>
    <row r="733" spans="1:14" x14ac:dyDescent="0.25">
      <c r="A733" t="s">
        <v>1406</v>
      </c>
      <c r="B733" t="s">
        <v>1407</v>
      </c>
      <c r="C733" t="s">
        <v>356</v>
      </c>
      <c r="D733" t="s">
        <v>21</v>
      </c>
      <c r="E733">
        <v>21114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43662</v>
      </c>
      <c r="L733" t="s">
        <v>26</v>
      </c>
      <c r="N733" t="s">
        <v>24</v>
      </c>
    </row>
    <row r="734" spans="1:14" x14ac:dyDescent="0.25">
      <c r="A734" t="s">
        <v>1408</v>
      </c>
      <c r="B734" t="s">
        <v>1409</v>
      </c>
      <c r="C734" t="s">
        <v>54</v>
      </c>
      <c r="D734" t="s">
        <v>21</v>
      </c>
      <c r="E734">
        <v>21061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43662</v>
      </c>
      <c r="L734" t="s">
        <v>26</v>
      </c>
      <c r="N734" t="s">
        <v>24</v>
      </c>
    </row>
    <row r="735" spans="1:14" x14ac:dyDescent="0.25">
      <c r="A735" t="s">
        <v>1410</v>
      </c>
      <c r="B735" t="s">
        <v>1411</v>
      </c>
      <c r="C735" t="s">
        <v>29</v>
      </c>
      <c r="D735" t="s">
        <v>21</v>
      </c>
      <c r="E735">
        <v>21206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43662</v>
      </c>
      <c r="L735" t="s">
        <v>26</v>
      </c>
      <c r="N735" t="s">
        <v>24</v>
      </c>
    </row>
    <row r="736" spans="1:14" x14ac:dyDescent="0.25">
      <c r="A736" t="s">
        <v>155</v>
      </c>
      <c r="B736" t="s">
        <v>1412</v>
      </c>
      <c r="C736" t="s">
        <v>1413</v>
      </c>
      <c r="D736" t="s">
        <v>21</v>
      </c>
      <c r="E736">
        <v>21146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43662</v>
      </c>
      <c r="L736" t="s">
        <v>26</v>
      </c>
      <c r="N736" t="s">
        <v>24</v>
      </c>
    </row>
    <row r="737" spans="1:14" x14ac:dyDescent="0.25">
      <c r="A737" t="s">
        <v>115</v>
      </c>
      <c r="B737" t="s">
        <v>1414</v>
      </c>
      <c r="C737" t="s">
        <v>617</v>
      </c>
      <c r="D737" t="s">
        <v>21</v>
      </c>
      <c r="E737">
        <v>21012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43662</v>
      </c>
      <c r="L737" t="s">
        <v>26</v>
      </c>
      <c r="N737" t="s">
        <v>24</v>
      </c>
    </row>
    <row r="738" spans="1:14" x14ac:dyDescent="0.25">
      <c r="A738" t="s">
        <v>1415</v>
      </c>
      <c r="B738" t="s">
        <v>1416</v>
      </c>
      <c r="C738" t="s">
        <v>176</v>
      </c>
      <c r="D738" t="s">
        <v>21</v>
      </c>
      <c r="E738">
        <v>21742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43662</v>
      </c>
      <c r="L738" t="s">
        <v>26</v>
      </c>
      <c r="N738" t="s">
        <v>24</v>
      </c>
    </row>
    <row r="739" spans="1:14" x14ac:dyDescent="0.25">
      <c r="A739" t="s">
        <v>1417</v>
      </c>
      <c r="B739" t="s">
        <v>1418</v>
      </c>
      <c r="C739" t="s">
        <v>29</v>
      </c>
      <c r="D739" t="s">
        <v>21</v>
      </c>
      <c r="E739">
        <v>21223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43662</v>
      </c>
      <c r="L739" t="s">
        <v>26</v>
      </c>
      <c r="N739" t="s">
        <v>24</v>
      </c>
    </row>
    <row r="740" spans="1:14" x14ac:dyDescent="0.25">
      <c r="A740" t="s">
        <v>1419</v>
      </c>
      <c r="B740" t="s">
        <v>1420</v>
      </c>
      <c r="C740" t="s">
        <v>176</v>
      </c>
      <c r="D740" t="s">
        <v>21</v>
      </c>
      <c r="E740">
        <v>21740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43662</v>
      </c>
      <c r="L740" t="s">
        <v>26</v>
      </c>
      <c r="N740" t="s">
        <v>24</v>
      </c>
    </row>
    <row r="741" spans="1:14" x14ac:dyDescent="0.25">
      <c r="A741" t="s">
        <v>76</v>
      </c>
      <c r="B741" t="s">
        <v>1421</v>
      </c>
      <c r="C741" t="s">
        <v>29</v>
      </c>
      <c r="D741" t="s">
        <v>21</v>
      </c>
      <c r="E741">
        <v>21230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43662</v>
      </c>
      <c r="L741" t="s">
        <v>26</v>
      </c>
      <c r="N741" t="s">
        <v>24</v>
      </c>
    </row>
    <row r="742" spans="1:14" x14ac:dyDescent="0.25">
      <c r="A742" t="s">
        <v>1422</v>
      </c>
      <c r="B742" t="s">
        <v>1423</v>
      </c>
      <c r="C742" t="s">
        <v>29</v>
      </c>
      <c r="D742" t="s">
        <v>21</v>
      </c>
      <c r="E742">
        <v>21206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43662</v>
      </c>
      <c r="L742" t="s">
        <v>26</v>
      </c>
      <c r="N742" t="s">
        <v>24</v>
      </c>
    </row>
    <row r="743" spans="1:14" x14ac:dyDescent="0.25">
      <c r="A743" t="s">
        <v>1424</v>
      </c>
      <c r="B743" t="s">
        <v>1425</v>
      </c>
      <c r="C743" t="s">
        <v>1426</v>
      </c>
      <c r="D743" t="s">
        <v>21</v>
      </c>
      <c r="E743">
        <v>21084</v>
      </c>
      <c r="F743" t="s">
        <v>22</v>
      </c>
      <c r="G743" t="s">
        <v>22</v>
      </c>
      <c r="H743" t="s">
        <v>101</v>
      </c>
      <c r="I743" t="s">
        <v>102</v>
      </c>
      <c r="J743" t="s">
        <v>210</v>
      </c>
      <c r="K743" s="1">
        <v>43662</v>
      </c>
      <c r="L743" t="s">
        <v>211</v>
      </c>
      <c r="M743" t="str">
        <f>HYPERLINK("https://www.regulations.gov/docket?D=FDA-2019-H-3379")</f>
        <v>https://www.regulations.gov/docket?D=FDA-2019-H-3379</v>
      </c>
      <c r="N743" t="s">
        <v>210</v>
      </c>
    </row>
    <row r="744" spans="1:14" x14ac:dyDescent="0.25">
      <c r="A744" t="s">
        <v>1427</v>
      </c>
      <c r="B744" t="s">
        <v>1428</v>
      </c>
      <c r="C744" t="s">
        <v>70</v>
      </c>
      <c r="D744" t="s">
        <v>21</v>
      </c>
      <c r="E744">
        <v>21409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43662</v>
      </c>
      <c r="L744" t="s">
        <v>26</v>
      </c>
      <c r="N744" t="s">
        <v>24</v>
      </c>
    </row>
    <row r="745" spans="1:14" x14ac:dyDescent="0.25">
      <c r="A745" t="s">
        <v>1429</v>
      </c>
      <c r="B745" t="s">
        <v>1430</v>
      </c>
      <c r="C745" t="s">
        <v>1020</v>
      </c>
      <c r="D745" t="s">
        <v>21</v>
      </c>
      <c r="E745">
        <v>21157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43661</v>
      </c>
      <c r="L745" t="s">
        <v>26</v>
      </c>
      <c r="N745" t="s">
        <v>24</v>
      </c>
    </row>
    <row r="746" spans="1:14" x14ac:dyDescent="0.25">
      <c r="A746" t="s">
        <v>250</v>
      </c>
      <c r="B746" t="s">
        <v>1431</v>
      </c>
      <c r="C746" t="s">
        <v>1020</v>
      </c>
      <c r="D746" t="s">
        <v>21</v>
      </c>
      <c r="E746">
        <v>21157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43661</v>
      </c>
      <c r="L746" t="s">
        <v>26</v>
      </c>
      <c r="N746" t="s">
        <v>24</v>
      </c>
    </row>
    <row r="747" spans="1:14" x14ac:dyDescent="0.25">
      <c r="A747" t="s">
        <v>288</v>
      </c>
      <c r="B747" t="s">
        <v>1432</v>
      </c>
      <c r="C747" t="s">
        <v>1433</v>
      </c>
      <c r="D747" t="s">
        <v>21</v>
      </c>
      <c r="E747">
        <v>20620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43661</v>
      </c>
      <c r="L747" t="s">
        <v>26</v>
      </c>
      <c r="N747" t="s">
        <v>24</v>
      </c>
    </row>
    <row r="748" spans="1:14" x14ac:dyDescent="0.25">
      <c r="A748" t="s">
        <v>1434</v>
      </c>
      <c r="B748" t="s">
        <v>1435</v>
      </c>
      <c r="C748" t="s">
        <v>173</v>
      </c>
      <c r="D748" t="s">
        <v>21</v>
      </c>
      <c r="E748">
        <v>20745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43661</v>
      </c>
      <c r="L748" t="s">
        <v>26</v>
      </c>
      <c r="N748" t="s">
        <v>24</v>
      </c>
    </row>
    <row r="749" spans="1:14" x14ac:dyDescent="0.25">
      <c r="A749" t="s">
        <v>1436</v>
      </c>
      <c r="B749" t="s">
        <v>1437</v>
      </c>
      <c r="C749" t="s">
        <v>1020</v>
      </c>
      <c r="D749" t="s">
        <v>21</v>
      </c>
      <c r="E749">
        <v>21157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43659</v>
      </c>
      <c r="L749" t="s">
        <v>26</v>
      </c>
      <c r="N749" t="s">
        <v>24</v>
      </c>
    </row>
    <row r="750" spans="1:14" x14ac:dyDescent="0.25">
      <c r="A750" t="s">
        <v>1438</v>
      </c>
      <c r="B750" t="s">
        <v>1439</v>
      </c>
      <c r="C750" t="s">
        <v>1020</v>
      </c>
      <c r="D750" t="s">
        <v>21</v>
      </c>
      <c r="E750">
        <v>21157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43659</v>
      </c>
      <c r="L750" t="s">
        <v>26</v>
      </c>
      <c r="N750" t="s">
        <v>24</v>
      </c>
    </row>
    <row r="751" spans="1:14" x14ac:dyDescent="0.25">
      <c r="A751" t="s">
        <v>1373</v>
      </c>
      <c r="B751" t="s">
        <v>1440</v>
      </c>
      <c r="C751" t="s">
        <v>173</v>
      </c>
      <c r="D751" t="s">
        <v>21</v>
      </c>
      <c r="E751">
        <v>20745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43659</v>
      </c>
      <c r="L751" t="s">
        <v>26</v>
      </c>
      <c r="N751" t="s">
        <v>24</v>
      </c>
    </row>
    <row r="752" spans="1:14" x14ac:dyDescent="0.25">
      <c r="A752" t="s">
        <v>1441</v>
      </c>
      <c r="B752" t="s">
        <v>1442</v>
      </c>
      <c r="C752" t="s">
        <v>1443</v>
      </c>
      <c r="D752" t="s">
        <v>21</v>
      </c>
      <c r="E752">
        <v>21157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43659</v>
      </c>
      <c r="L752" t="s">
        <v>26</v>
      </c>
      <c r="N752" t="s">
        <v>24</v>
      </c>
    </row>
    <row r="753" spans="1:14" x14ac:dyDescent="0.25">
      <c r="A753" t="s">
        <v>201</v>
      </c>
      <c r="B753" t="s">
        <v>1444</v>
      </c>
      <c r="C753" t="s">
        <v>29</v>
      </c>
      <c r="D753" t="s">
        <v>21</v>
      </c>
      <c r="E753">
        <v>21207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43659</v>
      </c>
      <c r="L753" t="s">
        <v>26</v>
      </c>
      <c r="N753" t="s">
        <v>24</v>
      </c>
    </row>
    <row r="754" spans="1:14" x14ac:dyDescent="0.25">
      <c r="A754" t="s">
        <v>1445</v>
      </c>
      <c r="B754" t="s">
        <v>1446</v>
      </c>
      <c r="C754" t="s">
        <v>51</v>
      </c>
      <c r="D754" t="s">
        <v>21</v>
      </c>
      <c r="E754">
        <v>21136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43659</v>
      </c>
      <c r="L754" t="s">
        <v>26</v>
      </c>
      <c r="N754" t="s">
        <v>24</v>
      </c>
    </row>
    <row r="755" spans="1:14" x14ac:dyDescent="0.25">
      <c r="A755" t="s">
        <v>1447</v>
      </c>
      <c r="B755" t="s">
        <v>1448</v>
      </c>
      <c r="C755" t="s">
        <v>51</v>
      </c>
      <c r="D755" t="s">
        <v>21</v>
      </c>
      <c r="E755">
        <v>21136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43659</v>
      </c>
      <c r="L755" t="s">
        <v>26</v>
      </c>
      <c r="N755" t="s">
        <v>24</v>
      </c>
    </row>
    <row r="756" spans="1:14" x14ac:dyDescent="0.25">
      <c r="A756" t="s">
        <v>1449</v>
      </c>
      <c r="B756" t="s">
        <v>1450</v>
      </c>
      <c r="C756" t="s">
        <v>29</v>
      </c>
      <c r="D756" t="s">
        <v>21</v>
      </c>
      <c r="E756">
        <v>21227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43658</v>
      </c>
      <c r="L756" t="s">
        <v>26</v>
      </c>
      <c r="N756" t="s">
        <v>24</v>
      </c>
    </row>
    <row r="757" spans="1:14" x14ac:dyDescent="0.25">
      <c r="A757" t="s">
        <v>1451</v>
      </c>
      <c r="B757" t="s">
        <v>1452</v>
      </c>
      <c r="C757" t="s">
        <v>29</v>
      </c>
      <c r="D757" t="s">
        <v>21</v>
      </c>
      <c r="E757">
        <v>21224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43658</v>
      </c>
      <c r="L757" t="s">
        <v>26</v>
      </c>
      <c r="N757" t="s">
        <v>24</v>
      </c>
    </row>
    <row r="758" spans="1:14" x14ac:dyDescent="0.25">
      <c r="A758" t="s">
        <v>1453</v>
      </c>
      <c r="B758" t="s">
        <v>1454</v>
      </c>
      <c r="C758" t="s">
        <v>29</v>
      </c>
      <c r="D758" t="s">
        <v>21</v>
      </c>
      <c r="E758">
        <v>21224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43658</v>
      </c>
      <c r="L758" t="s">
        <v>26</v>
      </c>
      <c r="N758" t="s">
        <v>24</v>
      </c>
    </row>
    <row r="759" spans="1:14" x14ac:dyDescent="0.25">
      <c r="A759" t="s">
        <v>1455</v>
      </c>
      <c r="B759" t="s">
        <v>1456</v>
      </c>
      <c r="C759" t="s">
        <v>29</v>
      </c>
      <c r="D759" t="s">
        <v>21</v>
      </c>
      <c r="E759">
        <v>21223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43658</v>
      </c>
      <c r="L759" t="s">
        <v>26</v>
      </c>
      <c r="N759" t="s">
        <v>24</v>
      </c>
    </row>
    <row r="760" spans="1:14" x14ac:dyDescent="0.25">
      <c r="A760" t="s">
        <v>139</v>
      </c>
      <c r="B760" t="s">
        <v>1457</v>
      </c>
      <c r="C760" t="s">
        <v>173</v>
      </c>
      <c r="D760" t="s">
        <v>21</v>
      </c>
      <c r="E760">
        <v>20745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43658</v>
      </c>
      <c r="L760" t="s">
        <v>26</v>
      </c>
      <c r="N760" t="s">
        <v>24</v>
      </c>
    </row>
    <row r="761" spans="1:14" x14ac:dyDescent="0.25">
      <c r="A761" t="s">
        <v>1458</v>
      </c>
      <c r="B761" t="s">
        <v>1459</v>
      </c>
      <c r="C761" t="s">
        <v>173</v>
      </c>
      <c r="D761" t="s">
        <v>21</v>
      </c>
      <c r="E761">
        <v>20745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43658</v>
      </c>
      <c r="L761" t="s">
        <v>26</v>
      </c>
      <c r="N761" t="s">
        <v>24</v>
      </c>
    </row>
    <row r="762" spans="1:14" x14ac:dyDescent="0.25">
      <c r="A762" t="s">
        <v>488</v>
      </c>
      <c r="B762" t="s">
        <v>489</v>
      </c>
      <c r="C762" t="s">
        <v>29</v>
      </c>
      <c r="D762" t="s">
        <v>21</v>
      </c>
      <c r="E762">
        <v>21215</v>
      </c>
      <c r="F762" t="s">
        <v>22</v>
      </c>
      <c r="G762" t="s">
        <v>22</v>
      </c>
      <c r="H762" t="s">
        <v>101</v>
      </c>
      <c r="I762" t="s">
        <v>241</v>
      </c>
      <c r="J762" s="1">
        <v>43622</v>
      </c>
      <c r="K762" s="1">
        <v>43657</v>
      </c>
      <c r="L762" t="s">
        <v>103</v>
      </c>
      <c r="N762" t="s">
        <v>104</v>
      </c>
    </row>
    <row r="763" spans="1:14" x14ac:dyDescent="0.25">
      <c r="A763" t="s">
        <v>1460</v>
      </c>
      <c r="B763" t="s">
        <v>1461</v>
      </c>
      <c r="C763" t="s">
        <v>29</v>
      </c>
      <c r="D763" t="s">
        <v>21</v>
      </c>
      <c r="E763">
        <v>21215</v>
      </c>
      <c r="F763" t="s">
        <v>22</v>
      </c>
      <c r="G763" t="s">
        <v>22</v>
      </c>
      <c r="H763" t="s">
        <v>208</v>
      </c>
      <c r="I763" t="s">
        <v>209</v>
      </c>
      <c r="J763" s="1">
        <v>43622</v>
      </c>
      <c r="K763" s="1">
        <v>43657</v>
      </c>
      <c r="L763" t="s">
        <v>103</v>
      </c>
      <c r="N763" t="s">
        <v>104</v>
      </c>
    </row>
    <row r="764" spans="1:14" x14ac:dyDescent="0.25">
      <c r="A764" t="s">
        <v>588</v>
      </c>
      <c r="B764" t="s">
        <v>1462</v>
      </c>
      <c r="C764" t="s">
        <v>114</v>
      </c>
      <c r="D764" t="s">
        <v>21</v>
      </c>
      <c r="E764">
        <v>21228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43657</v>
      </c>
      <c r="L764" t="s">
        <v>26</v>
      </c>
      <c r="N764" t="s">
        <v>24</v>
      </c>
    </row>
    <row r="765" spans="1:14" x14ac:dyDescent="0.25">
      <c r="A765" t="s">
        <v>1463</v>
      </c>
      <c r="B765" t="s">
        <v>1464</v>
      </c>
      <c r="C765" t="s">
        <v>29</v>
      </c>
      <c r="D765" t="s">
        <v>21</v>
      </c>
      <c r="E765">
        <v>21213</v>
      </c>
      <c r="F765" t="s">
        <v>22</v>
      </c>
      <c r="G765" t="s">
        <v>22</v>
      </c>
      <c r="H765" t="s">
        <v>208</v>
      </c>
      <c r="I765" t="s">
        <v>209</v>
      </c>
      <c r="J765" s="1">
        <v>43615</v>
      </c>
      <c r="K765" s="1">
        <v>43657</v>
      </c>
      <c r="L765" t="s">
        <v>103</v>
      </c>
      <c r="N765" t="s">
        <v>104</v>
      </c>
    </row>
    <row r="766" spans="1:14" x14ac:dyDescent="0.25">
      <c r="A766" t="s">
        <v>1465</v>
      </c>
      <c r="B766" t="s">
        <v>1466</v>
      </c>
      <c r="C766" t="s">
        <v>29</v>
      </c>
      <c r="D766" t="s">
        <v>21</v>
      </c>
      <c r="E766">
        <v>21206</v>
      </c>
      <c r="F766" t="s">
        <v>22</v>
      </c>
      <c r="G766" t="s">
        <v>22</v>
      </c>
      <c r="H766" t="s">
        <v>110</v>
      </c>
      <c r="I766" t="s">
        <v>111</v>
      </c>
      <c r="J766" s="1">
        <v>43623</v>
      </c>
      <c r="K766" s="1">
        <v>43657</v>
      </c>
      <c r="L766" t="s">
        <v>103</v>
      </c>
      <c r="N766" t="s">
        <v>104</v>
      </c>
    </row>
    <row r="767" spans="1:14" x14ac:dyDescent="0.25">
      <c r="A767" t="s">
        <v>1467</v>
      </c>
      <c r="B767" t="s">
        <v>1468</v>
      </c>
      <c r="C767" t="s">
        <v>176</v>
      </c>
      <c r="D767" t="s">
        <v>21</v>
      </c>
      <c r="E767">
        <v>21742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43657</v>
      </c>
      <c r="L767" t="s">
        <v>26</v>
      </c>
      <c r="N767" t="s">
        <v>24</v>
      </c>
    </row>
    <row r="768" spans="1:14" x14ac:dyDescent="0.25">
      <c r="A768" t="s">
        <v>1469</v>
      </c>
      <c r="B768" t="s">
        <v>1470</v>
      </c>
      <c r="C768" t="s">
        <v>114</v>
      </c>
      <c r="D768" t="s">
        <v>21</v>
      </c>
      <c r="E768">
        <v>21228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43657</v>
      </c>
      <c r="L768" t="s">
        <v>26</v>
      </c>
      <c r="N768" t="s">
        <v>24</v>
      </c>
    </row>
    <row r="769" spans="1:14" x14ac:dyDescent="0.25">
      <c r="A769" t="s">
        <v>461</v>
      </c>
      <c r="B769" t="s">
        <v>462</v>
      </c>
      <c r="C769" t="s">
        <v>29</v>
      </c>
      <c r="D769" t="s">
        <v>21</v>
      </c>
      <c r="E769">
        <v>21213</v>
      </c>
      <c r="F769" t="s">
        <v>22</v>
      </c>
      <c r="G769" t="s">
        <v>22</v>
      </c>
      <c r="H769" t="s">
        <v>208</v>
      </c>
      <c r="I769" t="s">
        <v>209</v>
      </c>
      <c r="J769" s="1">
        <v>43615</v>
      </c>
      <c r="K769" s="1">
        <v>43657</v>
      </c>
      <c r="L769" t="s">
        <v>103</v>
      </c>
      <c r="N769" t="s">
        <v>104</v>
      </c>
    </row>
    <row r="770" spans="1:14" x14ac:dyDescent="0.25">
      <c r="A770" t="s">
        <v>177</v>
      </c>
      <c r="B770" t="s">
        <v>1471</v>
      </c>
      <c r="C770" t="s">
        <v>29</v>
      </c>
      <c r="D770" t="s">
        <v>21</v>
      </c>
      <c r="E770">
        <v>21215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43657</v>
      </c>
      <c r="L770" t="s">
        <v>26</v>
      </c>
      <c r="N770" t="s">
        <v>24</v>
      </c>
    </row>
    <row r="771" spans="1:14" x14ac:dyDescent="0.25">
      <c r="A771" t="s">
        <v>1472</v>
      </c>
      <c r="B771" t="s">
        <v>1223</v>
      </c>
      <c r="C771" t="s">
        <v>770</v>
      </c>
      <c r="D771" t="s">
        <v>21</v>
      </c>
      <c r="E771">
        <v>20653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43657</v>
      </c>
      <c r="L771" t="s">
        <v>26</v>
      </c>
      <c r="N771" t="s">
        <v>24</v>
      </c>
    </row>
    <row r="772" spans="1:14" x14ac:dyDescent="0.25">
      <c r="A772" t="s">
        <v>1473</v>
      </c>
      <c r="B772" t="s">
        <v>1474</v>
      </c>
      <c r="C772" t="s">
        <v>29</v>
      </c>
      <c r="D772" t="s">
        <v>21</v>
      </c>
      <c r="E772">
        <v>21228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43657</v>
      </c>
      <c r="L772" t="s">
        <v>26</v>
      </c>
      <c r="N772" t="s">
        <v>24</v>
      </c>
    </row>
    <row r="773" spans="1:14" x14ac:dyDescent="0.25">
      <c r="A773" t="s">
        <v>708</v>
      </c>
      <c r="B773" t="s">
        <v>1475</v>
      </c>
      <c r="C773" t="s">
        <v>770</v>
      </c>
      <c r="D773" t="s">
        <v>21</v>
      </c>
      <c r="E773">
        <v>20653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43657</v>
      </c>
      <c r="L773" t="s">
        <v>26</v>
      </c>
      <c r="N773" t="s">
        <v>24</v>
      </c>
    </row>
    <row r="774" spans="1:14" x14ac:dyDescent="0.25">
      <c r="A774" t="s">
        <v>1476</v>
      </c>
      <c r="B774" t="s">
        <v>1477</v>
      </c>
      <c r="C774" t="s">
        <v>29</v>
      </c>
      <c r="D774" t="s">
        <v>21</v>
      </c>
      <c r="E774">
        <v>21204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43657</v>
      </c>
      <c r="L774" t="s">
        <v>26</v>
      </c>
      <c r="N774" t="s">
        <v>24</v>
      </c>
    </row>
    <row r="775" spans="1:14" x14ac:dyDescent="0.25">
      <c r="A775" t="s">
        <v>484</v>
      </c>
      <c r="B775" t="s">
        <v>889</v>
      </c>
      <c r="C775" t="s">
        <v>54</v>
      </c>
      <c r="D775" t="s">
        <v>21</v>
      </c>
      <c r="E775">
        <v>21060</v>
      </c>
      <c r="F775" t="s">
        <v>22</v>
      </c>
      <c r="G775" t="s">
        <v>22</v>
      </c>
      <c r="H775" t="s">
        <v>101</v>
      </c>
      <c r="I775" t="s">
        <v>241</v>
      </c>
      <c r="J775" t="s">
        <v>210</v>
      </c>
      <c r="K775" s="1">
        <v>43657</v>
      </c>
      <c r="L775" t="s">
        <v>211</v>
      </c>
      <c r="M775" t="str">
        <f>HYPERLINK("https://www.regulations.gov/docket?D=FDA-2019-H-3308")</f>
        <v>https://www.regulations.gov/docket?D=FDA-2019-H-3308</v>
      </c>
      <c r="N775" t="s">
        <v>210</v>
      </c>
    </row>
    <row r="776" spans="1:14" x14ac:dyDescent="0.25">
      <c r="A776" t="s">
        <v>1478</v>
      </c>
      <c r="B776" t="s">
        <v>1479</v>
      </c>
      <c r="C776" t="s">
        <v>29</v>
      </c>
      <c r="D776" t="s">
        <v>21</v>
      </c>
      <c r="E776">
        <v>21207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43657</v>
      </c>
      <c r="L776" t="s">
        <v>26</v>
      </c>
      <c r="N776" t="s">
        <v>24</v>
      </c>
    </row>
    <row r="777" spans="1:14" x14ac:dyDescent="0.25">
      <c r="A777" t="s">
        <v>1480</v>
      </c>
      <c r="B777" t="s">
        <v>1223</v>
      </c>
      <c r="C777" t="s">
        <v>770</v>
      </c>
      <c r="D777" t="s">
        <v>21</v>
      </c>
      <c r="E777">
        <v>20653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43657</v>
      </c>
      <c r="L777" t="s">
        <v>26</v>
      </c>
      <c r="N777" t="s">
        <v>24</v>
      </c>
    </row>
    <row r="778" spans="1:14" x14ac:dyDescent="0.25">
      <c r="A778" t="s">
        <v>1481</v>
      </c>
      <c r="B778" t="s">
        <v>1482</v>
      </c>
      <c r="C778" t="s">
        <v>770</v>
      </c>
      <c r="D778" t="s">
        <v>21</v>
      </c>
      <c r="E778">
        <v>20653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43657</v>
      </c>
      <c r="L778" t="s">
        <v>26</v>
      </c>
      <c r="N778" t="s">
        <v>24</v>
      </c>
    </row>
    <row r="779" spans="1:14" x14ac:dyDescent="0.25">
      <c r="A779" t="s">
        <v>1483</v>
      </c>
      <c r="B779" t="s">
        <v>1484</v>
      </c>
      <c r="C779" t="s">
        <v>173</v>
      </c>
      <c r="D779" t="s">
        <v>21</v>
      </c>
      <c r="E779">
        <v>20745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43657</v>
      </c>
      <c r="L779" t="s">
        <v>26</v>
      </c>
      <c r="N779" t="s">
        <v>24</v>
      </c>
    </row>
    <row r="780" spans="1:14" x14ac:dyDescent="0.25">
      <c r="A780" t="s">
        <v>288</v>
      </c>
      <c r="B780" t="s">
        <v>1485</v>
      </c>
      <c r="C780" t="s">
        <v>770</v>
      </c>
      <c r="D780" t="s">
        <v>21</v>
      </c>
      <c r="E780">
        <v>20653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43657</v>
      </c>
      <c r="L780" t="s">
        <v>26</v>
      </c>
      <c r="N780" t="s">
        <v>24</v>
      </c>
    </row>
    <row r="781" spans="1:14" x14ac:dyDescent="0.25">
      <c r="A781" t="s">
        <v>260</v>
      </c>
      <c r="B781" t="s">
        <v>1486</v>
      </c>
      <c r="C781" t="s">
        <v>176</v>
      </c>
      <c r="D781" t="s">
        <v>21</v>
      </c>
      <c r="E781">
        <v>21740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43657</v>
      </c>
      <c r="L781" t="s">
        <v>26</v>
      </c>
      <c r="N781" t="s">
        <v>24</v>
      </c>
    </row>
    <row r="782" spans="1:14" x14ac:dyDescent="0.25">
      <c r="A782" t="s">
        <v>91</v>
      </c>
      <c r="B782" t="s">
        <v>1487</v>
      </c>
      <c r="C782" t="s">
        <v>532</v>
      </c>
      <c r="D782" t="s">
        <v>21</v>
      </c>
      <c r="E782">
        <v>21234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43657</v>
      </c>
      <c r="L782" t="s">
        <v>26</v>
      </c>
      <c r="N782" t="s">
        <v>24</v>
      </c>
    </row>
    <row r="783" spans="1:14" x14ac:dyDescent="0.25">
      <c r="A783" t="s">
        <v>1488</v>
      </c>
      <c r="B783" t="s">
        <v>1489</v>
      </c>
      <c r="C783" t="s">
        <v>320</v>
      </c>
      <c r="D783" t="s">
        <v>21</v>
      </c>
      <c r="E783">
        <v>20607</v>
      </c>
      <c r="F783" t="s">
        <v>22</v>
      </c>
      <c r="G783" t="s">
        <v>22</v>
      </c>
      <c r="H783" t="s">
        <v>110</v>
      </c>
      <c r="I783" t="s">
        <v>111</v>
      </c>
      <c r="J783" s="1">
        <v>43623</v>
      </c>
      <c r="K783" s="1">
        <v>43657</v>
      </c>
      <c r="L783" t="s">
        <v>103</v>
      </c>
      <c r="N783" t="s">
        <v>104</v>
      </c>
    </row>
    <row r="784" spans="1:14" x14ac:dyDescent="0.25">
      <c r="A784" t="s">
        <v>1490</v>
      </c>
      <c r="B784" t="s">
        <v>1491</v>
      </c>
      <c r="C784" t="s">
        <v>770</v>
      </c>
      <c r="D784" t="s">
        <v>21</v>
      </c>
      <c r="E784">
        <v>20653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43657</v>
      </c>
      <c r="L784" t="s">
        <v>26</v>
      </c>
      <c r="N784" t="s">
        <v>24</v>
      </c>
    </row>
    <row r="785" spans="1:14" x14ac:dyDescent="0.25">
      <c r="A785" t="s">
        <v>1492</v>
      </c>
      <c r="B785" t="s">
        <v>1493</v>
      </c>
      <c r="C785" t="s">
        <v>190</v>
      </c>
      <c r="D785" t="s">
        <v>21</v>
      </c>
      <c r="E785">
        <v>20850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43655</v>
      </c>
      <c r="L785" t="s">
        <v>26</v>
      </c>
      <c r="N785" t="s">
        <v>24</v>
      </c>
    </row>
    <row r="786" spans="1:14" x14ac:dyDescent="0.25">
      <c r="A786" t="s">
        <v>1494</v>
      </c>
      <c r="B786" t="s">
        <v>1495</v>
      </c>
      <c r="C786" t="s">
        <v>778</v>
      </c>
      <c r="D786" t="s">
        <v>21</v>
      </c>
      <c r="E786">
        <v>20601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43655</v>
      </c>
      <c r="L786" t="s">
        <v>26</v>
      </c>
      <c r="N786" t="s">
        <v>24</v>
      </c>
    </row>
    <row r="787" spans="1:14" x14ac:dyDescent="0.25">
      <c r="A787" t="s">
        <v>155</v>
      </c>
      <c r="B787" t="s">
        <v>1496</v>
      </c>
      <c r="C787" t="s">
        <v>778</v>
      </c>
      <c r="D787" t="s">
        <v>21</v>
      </c>
      <c r="E787">
        <v>20601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43655</v>
      </c>
      <c r="L787" t="s">
        <v>26</v>
      </c>
      <c r="N787" t="s">
        <v>24</v>
      </c>
    </row>
    <row r="788" spans="1:14" x14ac:dyDescent="0.25">
      <c r="A788" t="s">
        <v>1497</v>
      </c>
      <c r="B788" t="s">
        <v>1498</v>
      </c>
      <c r="C788" t="s">
        <v>778</v>
      </c>
      <c r="D788" t="s">
        <v>21</v>
      </c>
      <c r="E788">
        <v>20603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43655</v>
      </c>
      <c r="L788" t="s">
        <v>26</v>
      </c>
      <c r="N788" t="s">
        <v>24</v>
      </c>
    </row>
    <row r="789" spans="1:14" x14ac:dyDescent="0.25">
      <c r="A789" t="s">
        <v>1499</v>
      </c>
      <c r="B789" t="s">
        <v>1500</v>
      </c>
      <c r="C789" t="s">
        <v>778</v>
      </c>
      <c r="D789" t="s">
        <v>21</v>
      </c>
      <c r="E789">
        <v>20603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43655</v>
      </c>
      <c r="L789" t="s">
        <v>26</v>
      </c>
      <c r="N789" t="s">
        <v>24</v>
      </c>
    </row>
    <row r="790" spans="1:14" x14ac:dyDescent="0.25">
      <c r="A790" t="s">
        <v>1501</v>
      </c>
      <c r="B790" t="s">
        <v>1502</v>
      </c>
      <c r="C790" t="s">
        <v>356</v>
      </c>
      <c r="D790" t="s">
        <v>21</v>
      </c>
      <c r="E790">
        <v>21114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43655</v>
      </c>
      <c r="L790" t="s">
        <v>26</v>
      </c>
      <c r="N790" t="s">
        <v>24</v>
      </c>
    </row>
    <row r="791" spans="1:14" x14ac:dyDescent="0.25">
      <c r="A791" t="s">
        <v>1503</v>
      </c>
      <c r="B791" t="s">
        <v>1504</v>
      </c>
      <c r="C791" t="s">
        <v>70</v>
      </c>
      <c r="D791" t="s">
        <v>21</v>
      </c>
      <c r="E791">
        <v>21401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43655</v>
      </c>
      <c r="L791" t="s">
        <v>26</v>
      </c>
      <c r="N791" t="s">
        <v>24</v>
      </c>
    </row>
    <row r="792" spans="1:14" x14ac:dyDescent="0.25">
      <c r="A792" t="s">
        <v>30</v>
      </c>
      <c r="B792" t="s">
        <v>1505</v>
      </c>
      <c r="C792" t="s">
        <v>54</v>
      </c>
      <c r="D792" t="s">
        <v>21</v>
      </c>
      <c r="E792">
        <v>21061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43655</v>
      </c>
      <c r="L792" t="s">
        <v>26</v>
      </c>
      <c r="N792" t="s">
        <v>24</v>
      </c>
    </row>
    <row r="793" spans="1:14" x14ac:dyDescent="0.25">
      <c r="A793" t="s">
        <v>30</v>
      </c>
      <c r="B793" t="s">
        <v>1506</v>
      </c>
      <c r="C793" t="s">
        <v>70</v>
      </c>
      <c r="D793" t="s">
        <v>21</v>
      </c>
      <c r="E793">
        <v>21401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43655</v>
      </c>
      <c r="L793" t="s">
        <v>26</v>
      </c>
      <c r="N793" t="s">
        <v>24</v>
      </c>
    </row>
    <row r="794" spans="1:14" x14ac:dyDescent="0.25">
      <c r="A794" t="s">
        <v>1507</v>
      </c>
      <c r="B794" t="s">
        <v>1508</v>
      </c>
      <c r="C794" t="s">
        <v>1509</v>
      </c>
      <c r="D794" t="s">
        <v>21</v>
      </c>
      <c r="E794">
        <v>21032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43655</v>
      </c>
      <c r="L794" t="s">
        <v>26</v>
      </c>
      <c r="N794" t="s">
        <v>24</v>
      </c>
    </row>
    <row r="795" spans="1:14" x14ac:dyDescent="0.25">
      <c r="A795" t="s">
        <v>451</v>
      </c>
      <c r="B795" t="s">
        <v>1510</v>
      </c>
      <c r="C795" t="s">
        <v>778</v>
      </c>
      <c r="D795" t="s">
        <v>21</v>
      </c>
      <c r="E795">
        <v>20603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43655</v>
      </c>
      <c r="L795" t="s">
        <v>26</v>
      </c>
      <c r="N795" t="s">
        <v>24</v>
      </c>
    </row>
    <row r="796" spans="1:14" x14ac:dyDescent="0.25">
      <c r="A796" t="s">
        <v>1511</v>
      </c>
      <c r="B796" t="s">
        <v>1512</v>
      </c>
      <c r="C796" t="s">
        <v>67</v>
      </c>
      <c r="D796" t="s">
        <v>21</v>
      </c>
      <c r="E796">
        <v>20910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43655</v>
      </c>
      <c r="L796" t="s">
        <v>26</v>
      </c>
      <c r="N796" t="s">
        <v>24</v>
      </c>
    </row>
    <row r="797" spans="1:14" x14ac:dyDescent="0.25">
      <c r="A797" t="s">
        <v>93</v>
      </c>
      <c r="B797" t="s">
        <v>1513</v>
      </c>
      <c r="C797" t="s">
        <v>487</v>
      </c>
      <c r="D797" t="s">
        <v>21</v>
      </c>
      <c r="E797">
        <v>20782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43655</v>
      </c>
      <c r="L797" t="s">
        <v>26</v>
      </c>
      <c r="N797" t="s">
        <v>24</v>
      </c>
    </row>
    <row r="798" spans="1:14" x14ac:dyDescent="0.25">
      <c r="A798" t="s">
        <v>1514</v>
      </c>
      <c r="B798" t="s">
        <v>1515</v>
      </c>
      <c r="C798" t="s">
        <v>1516</v>
      </c>
      <c r="D798" t="s">
        <v>21</v>
      </c>
      <c r="E798">
        <v>21787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43654</v>
      </c>
      <c r="L798" t="s">
        <v>26</v>
      </c>
      <c r="N798" t="s">
        <v>24</v>
      </c>
    </row>
    <row r="799" spans="1:14" x14ac:dyDescent="0.25">
      <c r="A799" t="s">
        <v>122</v>
      </c>
      <c r="B799" t="s">
        <v>1517</v>
      </c>
      <c r="C799" t="s">
        <v>414</v>
      </c>
      <c r="D799" t="s">
        <v>21</v>
      </c>
      <c r="E799">
        <v>21222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43654</v>
      </c>
      <c r="L799" t="s">
        <v>26</v>
      </c>
      <c r="N799" t="s">
        <v>24</v>
      </c>
    </row>
    <row r="800" spans="1:14" x14ac:dyDescent="0.25">
      <c r="A800" t="s">
        <v>1518</v>
      </c>
      <c r="B800" t="s">
        <v>1519</v>
      </c>
      <c r="C800" t="s">
        <v>109</v>
      </c>
      <c r="D800" t="s">
        <v>21</v>
      </c>
      <c r="E800">
        <v>21048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43654</v>
      </c>
      <c r="L800" t="s">
        <v>26</v>
      </c>
      <c r="N800" t="s">
        <v>24</v>
      </c>
    </row>
    <row r="801" spans="1:14" x14ac:dyDescent="0.25">
      <c r="A801" t="s">
        <v>1520</v>
      </c>
      <c r="B801" t="s">
        <v>1521</v>
      </c>
      <c r="C801" t="s">
        <v>1522</v>
      </c>
      <c r="D801" t="s">
        <v>21</v>
      </c>
      <c r="E801">
        <v>21757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43654</v>
      </c>
      <c r="L801" t="s">
        <v>26</v>
      </c>
      <c r="N801" t="s">
        <v>24</v>
      </c>
    </row>
    <row r="802" spans="1:14" x14ac:dyDescent="0.25">
      <c r="A802" t="s">
        <v>1523</v>
      </c>
      <c r="B802" t="s">
        <v>1524</v>
      </c>
      <c r="C802" t="s">
        <v>414</v>
      </c>
      <c r="D802" t="s">
        <v>21</v>
      </c>
      <c r="E802">
        <v>21222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43654</v>
      </c>
      <c r="L802" t="s">
        <v>26</v>
      </c>
      <c r="N802" t="s">
        <v>24</v>
      </c>
    </row>
    <row r="803" spans="1:14" x14ac:dyDescent="0.25">
      <c r="A803" t="s">
        <v>1525</v>
      </c>
      <c r="B803" t="s">
        <v>531</v>
      </c>
      <c r="C803" t="s">
        <v>29</v>
      </c>
      <c r="D803" t="s">
        <v>21</v>
      </c>
      <c r="E803">
        <v>21234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43654</v>
      </c>
      <c r="L803" t="s">
        <v>26</v>
      </c>
      <c r="N803" t="s">
        <v>24</v>
      </c>
    </row>
    <row r="804" spans="1:14" x14ac:dyDescent="0.25">
      <c r="A804" t="s">
        <v>34</v>
      </c>
      <c r="B804" t="s">
        <v>35</v>
      </c>
      <c r="C804" t="s">
        <v>36</v>
      </c>
      <c r="D804" t="s">
        <v>21</v>
      </c>
      <c r="E804">
        <v>21009</v>
      </c>
      <c r="F804" t="s">
        <v>22</v>
      </c>
      <c r="G804" t="s">
        <v>22</v>
      </c>
      <c r="H804" t="s">
        <v>101</v>
      </c>
      <c r="I804" t="s">
        <v>241</v>
      </c>
      <c r="J804" t="s">
        <v>210</v>
      </c>
      <c r="K804" s="1">
        <v>43654</v>
      </c>
      <c r="L804" t="s">
        <v>211</v>
      </c>
      <c r="M804" t="str">
        <f>HYPERLINK("https://www.regulations.gov/docket?D=FDA-2019-H-3219")</f>
        <v>https://www.regulations.gov/docket?D=FDA-2019-H-3219</v>
      </c>
      <c r="N804" t="s">
        <v>210</v>
      </c>
    </row>
    <row r="805" spans="1:14" x14ac:dyDescent="0.25">
      <c r="A805" t="s">
        <v>177</v>
      </c>
      <c r="B805" t="s">
        <v>1526</v>
      </c>
      <c r="C805" t="s">
        <v>29</v>
      </c>
      <c r="D805" t="s">
        <v>21</v>
      </c>
      <c r="E805">
        <v>21214</v>
      </c>
      <c r="F805" t="s">
        <v>22</v>
      </c>
      <c r="G805" t="s">
        <v>22</v>
      </c>
      <c r="H805" t="s">
        <v>208</v>
      </c>
      <c r="I805" t="s">
        <v>209</v>
      </c>
      <c r="J805" s="1">
        <v>43608</v>
      </c>
      <c r="K805" s="1">
        <v>43651</v>
      </c>
      <c r="L805" t="s">
        <v>103</v>
      </c>
      <c r="N805" t="s">
        <v>104</v>
      </c>
    </row>
    <row r="806" spans="1:14" x14ac:dyDescent="0.25">
      <c r="A806" t="s">
        <v>740</v>
      </c>
      <c r="B806" t="s">
        <v>741</v>
      </c>
      <c r="C806" t="s">
        <v>369</v>
      </c>
      <c r="D806" t="s">
        <v>21</v>
      </c>
      <c r="E806">
        <v>21040</v>
      </c>
      <c r="F806" t="s">
        <v>22</v>
      </c>
      <c r="G806" t="s">
        <v>22</v>
      </c>
      <c r="H806" t="s">
        <v>110</v>
      </c>
      <c r="I806" t="s">
        <v>111</v>
      </c>
      <c r="J806" t="s">
        <v>210</v>
      </c>
      <c r="K806" s="1">
        <v>43647</v>
      </c>
      <c r="L806" t="s">
        <v>211</v>
      </c>
      <c r="M806" t="str">
        <f>HYPERLINK("https://www.regulations.gov/docket?D=FDA-2019-H-3113")</f>
        <v>https://www.regulations.gov/docket?D=FDA-2019-H-3113</v>
      </c>
      <c r="N806" t="s">
        <v>210</v>
      </c>
    </row>
    <row r="807" spans="1:14" x14ac:dyDescent="0.25">
      <c r="A807" t="s">
        <v>1527</v>
      </c>
      <c r="B807" t="s">
        <v>1528</v>
      </c>
      <c r="C807" t="s">
        <v>1413</v>
      </c>
      <c r="D807" t="s">
        <v>21</v>
      </c>
      <c r="E807">
        <v>21146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43644</v>
      </c>
      <c r="L807" t="s">
        <v>26</v>
      </c>
      <c r="N807" t="s">
        <v>24</v>
      </c>
    </row>
    <row r="808" spans="1:14" x14ac:dyDescent="0.25">
      <c r="A808" t="s">
        <v>1529</v>
      </c>
      <c r="B808" t="s">
        <v>1530</v>
      </c>
      <c r="C808" t="s">
        <v>1413</v>
      </c>
      <c r="D808" t="s">
        <v>21</v>
      </c>
      <c r="E808">
        <v>21146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43644</v>
      </c>
      <c r="L808" t="s">
        <v>26</v>
      </c>
      <c r="N808" t="s">
        <v>24</v>
      </c>
    </row>
    <row r="809" spans="1:14" x14ac:dyDescent="0.25">
      <c r="A809" t="s">
        <v>1531</v>
      </c>
      <c r="B809" t="s">
        <v>1532</v>
      </c>
      <c r="C809" t="s">
        <v>54</v>
      </c>
      <c r="D809" t="s">
        <v>21</v>
      </c>
      <c r="E809">
        <v>21061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43644</v>
      </c>
      <c r="L809" t="s">
        <v>26</v>
      </c>
      <c r="N809" t="s">
        <v>24</v>
      </c>
    </row>
    <row r="810" spans="1:14" x14ac:dyDescent="0.25">
      <c r="A810" t="s">
        <v>1533</v>
      </c>
      <c r="B810" t="s">
        <v>1534</v>
      </c>
      <c r="C810" t="s">
        <v>1413</v>
      </c>
      <c r="D810" t="s">
        <v>21</v>
      </c>
      <c r="E810">
        <v>21146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43644</v>
      </c>
      <c r="L810" t="s">
        <v>26</v>
      </c>
      <c r="N810" t="s">
        <v>24</v>
      </c>
    </row>
    <row r="811" spans="1:14" x14ac:dyDescent="0.25">
      <c r="A811" t="s">
        <v>1535</v>
      </c>
      <c r="B811" t="s">
        <v>1536</v>
      </c>
      <c r="C811" t="s">
        <v>1537</v>
      </c>
      <c r="D811" t="s">
        <v>21</v>
      </c>
      <c r="E811">
        <v>21227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43644</v>
      </c>
      <c r="L811" t="s">
        <v>26</v>
      </c>
      <c r="N811" t="s">
        <v>24</v>
      </c>
    </row>
    <row r="812" spans="1:14" x14ac:dyDescent="0.25">
      <c r="A812" t="s">
        <v>1538</v>
      </c>
      <c r="B812" t="s">
        <v>1539</v>
      </c>
      <c r="C812" t="s">
        <v>54</v>
      </c>
      <c r="D812" t="s">
        <v>21</v>
      </c>
      <c r="E812">
        <v>21061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43644</v>
      </c>
      <c r="L812" t="s">
        <v>26</v>
      </c>
      <c r="N812" t="s">
        <v>24</v>
      </c>
    </row>
    <row r="813" spans="1:14" x14ac:dyDescent="0.25">
      <c r="A813" t="s">
        <v>995</v>
      </c>
      <c r="B813" t="s">
        <v>1540</v>
      </c>
      <c r="C813" t="s">
        <v>29</v>
      </c>
      <c r="D813" t="s">
        <v>21</v>
      </c>
      <c r="E813">
        <v>21234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43644</v>
      </c>
      <c r="L813" t="s">
        <v>26</v>
      </c>
      <c r="N813" t="s">
        <v>24</v>
      </c>
    </row>
    <row r="814" spans="1:14" x14ac:dyDescent="0.25">
      <c r="A814" t="s">
        <v>1541</v>
      </c>
      <c r="B814" t="s">
        <v>1542</v>
      </c>
      <c r="C814" t="s">
        <v>29</v>
      </c>
      <c r="D814" t="s">
        <v>21</v>
      </c>
      <c r="E814">
        <v>21234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43644</v>
      </c>
      <c r="L814" t="s">
        <v>26</v>
      </c>
      <c r="N814" t="s">
        <v>24</v>
      </c>
    </row>
    <row r="815" spans="1:14" x14ac:dyDescent="0.25">
      <c r="A815" t="s">
        <v>76</v>
      </c>
      <c r="B815" t="s">
        <v>1543</v>
      </c>
      <c r="C815" t="s">
        <v>778</v>
      </c>
      <c r="D815" t="s">
        <v>21</v>
      </c>
      <c r="E815">
        <v>20601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43644</v>
      </c>
      <c r="L815" t="s">
        <v>26</v>
      </c>
      <c r="N815" t="s">
        <v>24</v>
      </c>
    </row>
    <row r="816" spans="1:14" x14ac:dyDescent="0.25">
      <c r="A816" t="s">
        <v>1544</v>
      </c>
      <c r="B816" t="s">
        <v>1545</v>
      </c>
      <c r="C816" t="s">
        <v>29</v>
      </c>
      <c r="D816" t="s">
        <v>21</v>
      </c>
      <c r="E816">
        <v>21286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43644</v>
      </c>
      <c r="L816" t="s">
        <v>26</v>
      </c>
      <c r="N816" t="s">
        <v>24</v>
      </c>
    </row>
    <row r="817" spans="1:14" x14ac:dyDescent="0.25">
      <c r="A817" t="s">
        <v>708</v>
      </c>
      <c r="B817" t="s">
        <v>1546</v>
      </c>
      <c r="C817" t="s">
        <v>778</v>
      </c>
      <c r="D817" t="s">
        <v>21</v>
      </c>
      <c r="E817">
        <v>20602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43644</v>
      </c>
      <c r="L817" t="s">
        <v>26</v>
      </c>
      <c r="N817" t="s">
        <v>24</v>
      </c>
    </row>
    <row r="818" spans="1:14" x14ac:dyDescent="0.25">
      <c r="A818" t="s">
        <v>1547</v>
      </c>
      <c r="B818" t="s">
        <v>1548</v>
      </c>
      <c r="C818" t="s">
        <v>29</v>
      </c>
      <c r="D818" t="s">
        <v>21</v>
      </c>
      <c r="E818">
        <v>21227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43644</v>
      </c>
      <c r="L818" t="s">
        <v>26</v>
      </c>
      <c r="N818" t="s">
        <v>24</v>
      </c>
    </row>
    <row r="819" spans="1:14" x14ac:dyDescent="0.25">
      <c r="A819" t="s">
        <v>30</v>
      </c>
      <c r="B819" t="s">
        <v>1549</v>
      </c>
      <c r="C819" t="s">
        <v>67</v>
      </c>
      <c r="D819" t="s">
        <v>21</v>
      </c>
      <c r="E819">
        <v>20906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43644</v>
      </c>
      <c r="L819" t="s">
        <v>26</v>
      </c>
      <c r="N819" t="s">
        <v>24</v>
      </c>
    </row>
    <row r="820" spans="1:14" x14ac:dyDescent="0.25">
      <c r="A820" t="s">
        <v>87</v>
      </c>
      <c r="B820" t="s">
        <v>1550</v>
      </c>
      <c r="C820" t="s">
        <v>1537</v>
      </c>
      <c r="D820" t="s">
        <v>21</v>
      </c>
      <c r="E820">
        <v>21227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43644</v>
      </c>
      <c r="L820" t="s">
        <v>26</v>
      </c>
      <c r="N820" t="s">
        <v>24</v>
      </c>
    </row>
    <row r="821" spans="1:14" x14ac:dyDescent="0.25">
      <c r="A821" t="s">
        <v>87</v>
      </c>
      <c r="B821" t="s">
        <v>1551</v>
      </c>
      <c r="C821" t="s">
        <v>29</v>
      </c>
      <c r="D821" t="s">
        <v>21</v>
      </c>
      <c r="E821">
        <v>21227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43644</v>
      </c>
      <c r="L821" t="s">
        <v>26</v>
      </c>
      <c r="N821" t="s">
        <v>24</v>
      </c>
    </row>
    <row r="822" spans="1:14" x14ac:dyDescent="0.25">
      <c r="A822" t="s">
        <v>1552</v>
      </c>
      <c r="B822" t="s">
        <v>1553</v>
      </c>
      <c r="C822" t="s">
        <v>778</v>
      </c>
      <c r="D822" t="s">
        <v>21</v>
      </c>
      <c r="E822">
        <v>20601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43644</v>
      </c>
      <c r="L822" t="s">
        <v>26</v>
      </c>
      <c r="N822" t="s">
        <v>24</v>
      </c>
    </row>
    <row r="823" spans="1:14" x14ac:dyDescent="0.25">
      <c r="A823" t="s">
        <v>1554</v>
      </c>
      <c r="B823" t="s">
        <v>1555</v>
      </c>
      <c r="C823" t="s">
        <v>291</v>
      </c>
      <c r="D823" t="s">
        <v>21</v>
      </c>
      <c r="E823">
        <v>21702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43643</v>
      </c>
      <c r="L823" t="s">
        <v>26</v>
      </c>
      <c r="N823" t="s">
        <v>24</v>
      </c>
    </row>
    <row r="824" spans="1:14" x14ac:dyDescent="0.25">
      <c r="A824" t="s">
        <v>1556</v>
      </c>
      <c r="B824" t="s">
        <v>1557</v>
      </c>
      <c r="C824" t="s">
        <v>138</v>
      </c>
      <c r="D824" t="s">
        <v>21</v>
      </c>
      <c r="E824">
        <v>21220</v>
      </c>
      <c r="F824" t="s">
        <v>22</v>
      </c>
      <c r="G824" t="s">
        <v>22</v>
      </c>
      <c r="H824" t="s">
        <v>110</v>
      </c>
      <c r="I824" t="s">
        <v>111</v>
      </c>
      <c r="J824" s="1">
        <v>43599</v>
      </c>
      <c r="K824" s="1">
        <v>43643</v>
      </c>
      <c r="L824" t="s">
        <v>103</v>
      </c>
      <c r="N824" t="s">
        <v>104</v>
      </c>
    </row>
    <row r="825" spans="1:14" x14ac:dyDescent="0.25">
      <c r="A825" t="s">
        <v>1558</v>
      </c>
      <c r="B825" t="s">
        <v>1559</v>
      </c>
      <c r="C825" t="s">
        <v>138</v>
      </c>
      <c r="D825" t="s">
        <v>21</v>
      </c>
      <c r="E825">
        <v>21220</v>
      </c>
      <c r="F825" t="s">
        <v>22</v>
      </c>
      <c r="G825" t="s">
        <v>22</v>
      </c>
      <c r="H825" t="s">
        <v>110</v>
      </c>
      <c r="I825" t="s">
        <v>111</v>
      </c>
      <c r="J825" s="1">
        <v>43599</v>
      </c>
      <c r="K825" s="1">
        <v>43643</v>
      </c>
      <c r="L825" t="s">
        <v>103</v>
      </c>
      <c r="N825" t="s">
        <v>104</v>
      </c>
    </row>
    <row r="826" spans="1:14" x14ac:dyDescent="0.25">
      <c r="A826" t="s">
        <v>155</v>
      </c>
      <c r="B826" t="s">
        <v>1560</v>
      </c>
      <c r="C826" t="s">
        <v>424</v>
      </c>
      <c r="D826" t="s">
        <v>21</v>
      </c>
      <c r="E826">
        <v>21043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43643</v>
      </c>
      <c r="L826" t="s">
        <v>26</v>
      </c>
      <c r="N826" t="s">
        <v>24</v>
      </c>
    </row>
    <row r="827" spans="1:14" x14ac:dyDescent="0.25">
      <c r="A827" t="s">
        <v>155</v>
      </c>
      <c r="B827" t="s">
        <v>1561</v>
      </c>
      <c r="C827" t="s">
        <v>187</v>
      </c>
      <c r="D827" t="s">
        <v>21</v>
      </c>
      <c r="E827">
        <v>21788</v>
      </c>
      <c r="F827" t="s">
        <v>22</v>
      </c>
      <c r="G827" t="s">
        <v>22</v>
      </c>
      <c r="H827" t="s">
        <v>110</v>
      </c>
      <c r="I827" t="s">
        <v>111</v>
      </c>
      <c r="J827" s="1">
        <v>43599</v>
      </c>
      <c r="K827" s="1">
        <v>43643</v>
      </c>
      <c r="L827" t="s">
        <v>103</v>
      </c>
      <c r="N827" t="s">
        <v>1562</v>
      </c>
    </row>
    <row r="828" spans="1:14" x14ac:dyDescent="0.25">
      <c r="A828" t="s">
        <v>995</v>
      </c>
      <c r="B828" t="s">
        <v>1563</v>
      </c>
      <c r="C828" t="s">
        <v>29</v>
      </c>
      <c r="D828" t="s">
        <v>21</v>
      </c>
      <c r="E828">
        <v>21228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43643</v>
      </c>
      <c r="L828" t="s">
        <v>26</v>
      </c>
      <c r="N828" t="s">
        <v>24</v>
      </c>
    </row>
    <row r="829" spans="1:14" x14ac:dyDescent="0.25">
      <c r="A829" t="s">
        <v>1564</v>
      </c>
      <c r="B829" t="s">
        <v>1565</v>
      </c>
      <c r="C829" t="s">
        <v>54</v>
      </c>
      <c r="D829" t="s">
        <v>21</v>
      </c>
      <c r="E829">
        <v>21061</v>
      </c>
      <c r="F829" t="s">
        <v>22</v>
      </c>
      <c r="G829" t="s">
        <v>22</v>
      </c>
      <c r="H829" t="s">
        <v>101</v>
      </c>
      <c r="I829" t="s">
        <v>241</v>
      </c>
      <c r="J829" s="1">
        <v>43605</v>
      </c>
      <c r="K829" s="1">
        <v>43643</v>
      </c>
      <c r="L829" t="s">
        <v>103</v>
      </c>
      <c r="N829" t="s">
        <v>104</v>
      </c>
    </row>
    <row r="830" spans="1:14" x14ac:dyDescent="0.25">
      <c r="A830" t="s">
        <v>122</v>
      </c>
      <c r="B830" t="s">
        <v>1566</v>
      </c>
      <c r="C830" t="s">
        <v>424</v>
      </c>
      <c r="D830" t="s">
        <v>21</v>
      </c>
      <c r="E830">
        <v>21043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43643</v>
      </c>
      <c r="L830" t="s">
        <v>26</v>
      </c>
      <c r="N830" t="s">
        <v>24</v>
      </c>
    </row>
    <row r="831" spans="1:14" x14ac:dyDescent="0.25">
      <c r="A831" t="s">
        <v>1567</v>
      </c>
      <c r="B831" t="s">
        <v>1568</v>
      </c>
      <c r="C831" t="s">
        <v>424</v>
      </c>
      <c r="D831" t="s">
        <v>21</v>
      </c>
      <c r="E831">
        <v>21043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43643</v>
      </c>
      <c r="L831" t="s">
        <v>26</v>
      </c>
      <c r="N831" t="s">
        <v>24</v>
      </c>
    </row>
    <row r="832" spans="1:14" x14ac:dyDescent="0.25">
      <c r="A832" t="s">
        <v>126</v>
      </c>
      <c r="B832" t="s">
        <v>1569</v>
      </c>
      <c r="C832" t="s">
        <v>1570</v>
      </c>
      <c r="D832" t="s">
        <v>21</v>
      </c>
      <c r="E832">
        <v>21228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43643</v>
      </c>
      <c r="L832" t="s">
        <v>26</v>
      </c>
      <c r="N832" t="s">
        <v>24</v>
      </c>
    </row>
    <row r="833" spans="1:14" x14ac:dyDescent="0.25">
      <c r="A833" t="s">
        <v>1571</v>
      </c>
      <c r="B833" t="s">
        <v>1572</v>
      </c>
      <c r="C833" t="s">
        <v>29</v>
      </c>
      <c r="D833" t="s">
        <v>21</v>
      </c>
      <c r="E833">
        <v>21205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43643</v>
      </c>
      <c r="L833" t="s">
        <v>26</v>
      </c>
      <c r="N833" t="s">
        <v>24</v>
      </c>
    </row>
    <row r="834" spans="1:14" x14ac:dyDescent="0.25">
      <c r="A834" t="s">
        <v>1573</v>
      </c>
      <c r="B834" t="s">
        <v>1574</v>
      </c>
      <c r="C834" t="s">
        <v>291</v>
      </c>
      <c r="D834" t="s">
        <v>21</v>
      </c>
      <c r="E834">
        <v>21702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43643</v>
      </c>
      <c r="L834" t="s">
        <v>26</v>
      </c>
      <c r="N834" t="s">
        <v>24</v>
      </c>
    </row>
    <row r="835" spans="1:14" x14ac:dyDescent="0.25">
      <c r="A835" t="s">
        <v>1575</v>
      </c>
      <c r="B835" t="s">
        <v>1576</v>
      </c>
      <c r="C835" t="s">
        <v>29</v>
      </c>
      <c r="D835" t="s">
        <v>21</v>
      </c>
      <c r="E835">
        <v>21237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43643</v>
      </c>
      <c r="L835" t="s">
        <v>26</v>
      </c>
      <c r="N835" t="s">
        <v>24</v>
      </c>
    </row>
    <row r="836" spans="1:14" x14ac:dyDescent="0.25">
      <c r="A836" t="s">
        <v>1577</v>
      </c>
      <c r="B836" t="s">
        <v>450</v>
      </c>
      <c r="C836" t="s">
        <v>29</v>
      </c>
      <c r="D836" t="s">
        <v>21</v>
      </c>
      <c r="E836">
        <v>21223</v>
      </c>
      <c r="F836" t="s">
        <v>22</v>
      </c>
      <c r="G836" t="s">
        <v>22</v>
      </c>
      <c r="H836" t="s">
        <v>208</v>
      </c>
      <c r="I836" t="s">
        <v>209</v>
      </c>
      <c r="J836" s="1">
        <v>43601</v>
      </c>
      <c r="K836" s="1">
        <v>43643</v>
      </c>
      <c r="L836" t="s">
        <v>103</v>
      </c>
      <c r="N836" t="s">
        <v>1562</v>
      </c>
    </row>
    <row r="837" spans="1:14" x14ac:dyDescent="0.25">
      <c r="A837" t="s">
        <v>511</v>
      </c>
      <c r="B837" t="s">
        <v>1578</v>
      </c>
      <c r="C837" t="s">
        <v>424</v>
      </c>
      <c r="D837" t="s">
        <v>21</v>
      </c>
      <c r="E837">
        <v>21043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43643</v>
      </c>
      <c r="L837" t="s">
        <v>26</v>
      </c>
      <c r="N837" t="s">
        <v>24</v>
      </c>
    </row>
    <row r="838" spans="1:14" x14ac:dyDescent="0.25">
      <c r="A838" t="s">
        <v>1579</v>
      </c>
      <c r="B838" t="s">
        <v>1560</v>
      </c>
      <c r="C838" t="s">
        <v>424</v>
      </c>
      <c r="D838" t="s">
        <v>21</v>
      </c>
      <c r="E838">
        <v>21043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43643</v>
      </c>
      <c r="L838" t="s">
        <v>26</v>
      </c>
      <c r="N838" t="s">
        <v>24</v>
      </c>
    </row>
    <row r="839" spans="1:14" x14ac:dyDescent="0.25">
      <c r="A839" t="s">
        <v>185</v>
      </c>
      <c r="B839" t="s">
        <v>186</v>
      </c>
      <c r="C839" t="s">
        <v>187</v>
      </c>
      <c r="D839" t="s">
        <v>21</v>
      </c>
      <c r="E839">
        <v>21788</v>
      </c>
      <c r="F839" t="s">
        <v>22</v>
      </c>
      <c r="G839" t="s">
        <v>22</v>
      </c>
      <c r="H839" t="s">
        <v>101</v>
      </c>
      <c r="I839" t="s">
        <v>241</v>
      </c>
      <c r="J839" s="1">
        <v>43605</v>
      </c>
      <c r="K839" s="1">
        <v>43643</v>
      </c>
      <c r="L839" t="s">
        <v>103</v>
      </c>
      <c r="N839" t="s">
        <v>1580</v>
      </c>
    </row>
    <row r="840" spans="1:14" x14ac:dyDescent="0.25">
      <c r="A840" t="s">
        <v>1581</v>
      </c>
      <c r="B840" t="s">
        <v>1582</v>
      </c>
      <c r="C840" t="s">
        <v>29</v>
      </c>
      <c r="D840" t="s">
        <v>21</v>
      </c>
      <c r="E840">
        <v>21223</v>
      </c>
      <c r="F840" t="s">
        <v>22</v>
      </c>
      <c r="G840" t="s">
        <v>22</v>
      </c>
      <c r="H840" t="s">
        <v>208</v>
      </c>
      <c r="I840" t="s">
        <v>209</v>
      </c>
      <c r="J840" s="1">
        <v>43601</v>
      </c>
      <c r="K840" s="1">
        <v>43643</v>
      </c>
      <c r="L840" t="s">
        <v>103</v>
      </c>
      <c r="N840" t="s">
        <v>1583</v>
      </c>
    </row>
    <row r="841" spans="1:14" x14ac:dyDescent="0.25">
      <c r="A841" t="s">
        <v>1584</v>
      </c>
      <c r="B841" t="s">
        <v>1585</v>
      </c>
      <c r="C841" t="s">
        <v>29</v>
      </c>
      <c r="D841" t="s">
        <v>21</v>
      </c>
      <c r="E841">
        <v>21228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43643</v>
      </c>
      <c r="L841" t="s">
        <v>26</v>
      </c>
      <c r="N841" t="s">
        <v>24</v>
      </c>
    </row>
    <row r="842" spans="1:14" x14ac:dyDescent="0.25">
      <c r="A842" t="s">
        <v>1586</v>
      </c>
      <c r="B842" t="s">
        <v>1587</v>
      </c>
      <c r="C842" t="s">
        <v>176</v>
      </c>
      <c r="D842" t="s">
        <v>21</v>
      </c>
      <c r="E842">
        <v>21742</v>
      </c>
      <c r="F842" t="s">
        <v>22</v>
      </c>
      <c r="G842" t="s">
        <v>22</v>
      </c>
      <c r="H842" t="s">
        <v>110</v>
      </c>
      <c r="I842" t="s">
        <v>111</v>
      </c>
      <c r="J842" s="1">
        <v>43592</v>
      </c>
      <c r="K842" s="1">
        <v>43643</v>
      </c>
      <c r="L842" t="s">
        <v>103</v>
      </c>
      <c r="N842" t="s">
        <v>1562</v>
      </c>
    </row>
    <row r="843" spans="1:14" x14ac:dyDescent="0.25">
      <c r="A843" t="s">
        <v>753</v>
      </c>
      <c r="B843" t="s">
        <v>1588</v>
      </c>
      <c r="C843" t="s">
        <v>291</v>
      </c>
      <c r="D843" t="s">
        <v>21</v>
      </c>
      <c r="E843">
        <v>21702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43643</v>
      </c>
      <c r="L843" t="s">
        <v>26</v>
      </c>
      <c r="N843" t="s">
        <v>24</v>
      </c>
    </row>
    <row r="844" spans="1:14" x14ac:dyDescent="0.25">
      <c r="A844" t="s">
        <v>201</v>
      </c>
      <c r="B844" t="s">
        <v>1589</v>
      </c>
      <c r="C844" t="s">
        <v>154</v>
      </c>
      <c r="D844" t="s">
        <v>21</v>
      </c>
      <c r="E844">
        <v>20724</v>
      </c>
      <c r="F844" t="s">
        <v>22</v>
      </c>
      <c r="G844" t="s">
        <v>22</v>
      </c>
      <c r="H844" t="s">
        <v>101</v>
      </c>
      <c r="I844" t="s">
        <v>241</v>
      </c>
      <c r="J844" s="1">
        <v>43605</v>
      </c>
      <c r="K844" s="1">
        <v>43643</v>
      </c>
      <c r="L844" t="s">
        <v>103</v>
      </c>
      <c r="N844" t="s">
        <v>104</v>
      </c>
    </row>
    <row r="845" spans="1:14" x14ac:dyDescent="0.25">
      <c r="A845" t="s">
        <v>1590</v>
      </c>
      <c r="B845" t="s">
        <v>1591</v>
      </c>
      <c r="C845" t="s">
        <v>136</v>
      </c>
      <c r="D845" t="s">
        <v>21</v>
      </c>
      <c r="E845">
        <v>21117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43643</v>
      </c>
      <c r="L845" t="s">
        <v>26</v>
      </c>
      <c r="N845" t="s">
        <v>24</v>
      </c>
    </row>
    <row r="846" spans="1:14" x14ac:dyDescent="0.25">
      <c r="A846" t="s">
        <v>152</v>
      </c>
      <c r="B846" t="s">
        <v>1592</v>
      </c>
      <c r="C846" t="s">
        <v>154</v>
      </c>
      <c r="D846" t="s">
        <v>21</v>
      </c>
      <c r="E846">
        <v>20724</v>
      </c>
      <c r="F846" t="s">
        <v>22</v>
      </c>
      <c r="G846" t="s">
        <v>22</v>
      </c>
      <c r="H846" t="s">
        <v>110</v>
      </c>
      <c r="I846" t="s">
        <v>111</v>
      </c>
      <c r="J846" s="1">
        <v>43605</v>
      </c>
      <c r="K846" s="1">
        <v>43643</v>
      </c>
      <c r="L846" t="s">
        <v>103</v>
      </c>
      <c r="N846" t="s">
        <v>104</v>
      </c>
    </row>
    <row r="847" spans="1:14" x14ac:dyDescent="0.25">
      <c r="A847" t="s">
        <v>93</v>
      </c>
      <c r="B847" t="s">
        <v>1593</v>
      </c>
      <c r="C847" t="s">
        <v>424</v>
      </c>
      <c r="D847" t="s">
        <v>21</v>
      </c>
      <c r="E847">
        <v>21043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43643</v>
      </c>
      <c r="L847" t="s">
        <v>26</v>
      </c>
      <c r="N847" t="s">
        <v>24</v>
      </c>
    </row>
    <row r="848" spans="1:14" x14ac:dyDescent="0.25">
      <c r="A848" t="s">
        <v>1594</v>
      </c>
      <c r="B848" t="s">
        <v>1595</v>
      </c>
      <c r="C848" t="s">
        <v>29</v>
      </c>
      <c r="D848" t="s">
        <v>21</v>
      </c>
      <c r="E848">
        <v>21201</v>
      </c>
      <c r="F848" t="s">
        <v>22</v>
      </c>
      <c r="G848" t="s">
        <v>22</v>
      </c>
      <c r="H848" t="s">
        <v>208</v>
      </c>
      <c r="I848" t="s">
        <v>209</v>
      </c>
      <c r="J848" t="s">
        <v>210</v>
      </c>
      <c r="K848" s="1">
        <v>43642</v>
      </c>
      <c r="L848" t="s">
        <v>211</v>
      </c>
      <c r="M848" t="str">
        <f>HYPERLINK("https://www.regulations.gov/docket?D=FDA-2019-H-3047")</f>
        <v>https://www.regulations.gov/docket?D=FDA-2019-H-3047</v>
      </c>
      <c r="N848" t="s">
        <v>210</v>
      </c>
    </row>
    <row r="849" spans="1:14" x14ac:dyDescent="0.25">
      <c r="A849" t="s">
        <v>1596</v>
      </c>
      <c r="B849" t="s">
        <v>1597</v>
      </c>
      <c r="C849" t="s">
        <v>487</v>
      </c>
      <c r="D849" t="s">
        <v>21</v>
      </c>
      <c r="E849">
        <v>20782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43642</v>
      </c>
      <c r="L849" t="s">
        <v>26</v>
      </c>
      <c r="N849" t="s">
        <v>24</v>
      </c>
    </row>
    <row r="850" spans="1:14" x14ac:dyDescent="0.25">
      <c r="A850" t="s">
        <v>155</v>
      </c>
      <c r="B850" t="s">
        <v>1598</v>
      </c>
      <c r="C850" t="s">
        <v>487</v>
      </c>
      <c r="D850" t="s">
        <v>21</v>
      </c>
      <c r="E850">
        <v>20782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43642</v>
      </c>
      <c r="L850" t="s">
        <v>26</v>
      </c>
      <c r="N850" t="s">
        <v>24</v>
      </c>
    </row>
    <row r="851" spans="1:14" x14ac:dyDescent="0.25">
      <c r="A851" t="s">
        <v>1599</v>
      </c>
      <c r="B851" t="s">
        <v>1600</v>
      </c>
      <c r="C851" t="s">
        <v>291</v>
      </c>
      <c r="D851" t="s">
        <v>21</v>
      </c>
      <c r="E851">
        <v>21701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43642</v>
      </c>
      <c r="L851" t="s">
        <v>26</v>
      </c>
      <c r="N851" t="s">
        <v>24</v>
      </c>
    </row>
    <row r="852" spans="1:14" x14ac:dyDescent="0.25">
      <c r="A852" t="s">
        <v>1601</v>
      </c>
      <c r="B852" t="s">
        <v>1602</v>
      </c>
      <c r="C852" t="s">
        <v>67</v>
      </c>
      <c r="D852" t="s">
        <v>21</v>
      </c>
      <c r="E852">
        <v>20905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43642</v>
      </c>
      <c r="L852" t="s">
        <v>26</v>
      </c>
      <c r="N852" t="s">
        <v>24</v>
      </c>
    </row>
    <row r="853" spans="1:14" x14ac:dyDescent="0.25">
      <c r="A853" t="s">
        <v>1603</v>
      </c>
      <c r="B853" t="s">
        <v>1604</v>
      </c>
      <c r="C853" t="s">
        <v>136</v>
      </c>
      <c r="D853" t="s">
        <v>21</v>
      </c>
      <c r="E853">
        <v>21117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43642</v>
      </c>
      <c r="L853" t="s">
        <v>26</v>
      </c>
      <c r="N853" t="s">
        <v>24</v>
      </c>
    </row>
    <row r="854" spans="1:14" x14ac:dyDescent="0.25">
      <c r="A854" t="s">
        <v>1605</v>
      </c>
      <c r="B854" t="s">
        <v>1606</v>
      </c>
      <c r="C854" t="s">
        <v>51</v>
      </c>
      <c r="D854" t="s">
        <v>21</v>
      </c>
      <c r="E854">
        <v>21136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43642</v>
      </c>
      <c r="L854" t="s">
        <v>26</v>
      </c>
      <c r="N854" t="s">
        <v>24</v>
      </c>
    </row>
    <row r="855" spans="1:14" x14ac:dyDescent="0.25">
      <c r="A855" t="s">
        <v>1607</v>
      </c>
      <c r="B855" t="s">
        <v>1608</v>
      </c>
      <c r="C855" t="s">
        <v>804</v>
      </c>
      <c r="D855" t="s">
        <v>21</v>
      </c>
      <c r="E855">
        <v>20814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43642</v>
      </c>
      <c r="L855" t="s">
        <v>26</v>
      </c>
      <c r="N855" t="s">
        <v>24</v>
      </c>
    </row>
    <row r="856" spans="1:14" x14ac:dyDescent="0.25">
      <c r="A856" t="s">
        <v>1609</v>
      </c>
      <c r="B856" t="s">
        <v>1610</v>
      </c>
      <c r="C856" t="s">
        <v>136</v>
      </c>
      <c r="D856" t="s">
        <v>21</v>
      </c>
      <c r="E856">
        <v>21117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43642</v>
      </c>
      <c r="L856" t="s">
        <v>26</v>
      </c>
      <c r="N856" t="s">
        <v>24</v>
      </c>
    </row>
    <row r="857" spans="1:14" x14ac:dyDescent="0.25">
      <c r="A857" t="s">
        <v>1611</v>
      </c>
      <c r="B857" t="s">
        <v>1612</v>
      </c>
      <c r="C857" t="s">
        <v>136</v>
      </c>
      <c r="D857" t="s">
        <v>21</v>
      </c>
      <c r="E857">
        <v>21117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43642</v>
      </c>
      <c r="L857" t="s">
        <v>26</v>
      </c>
      <c r="N857" t="s">
        <v>24</v>
      </c>
    </row>
    <row r="858" spans="1:14" x14ac:dyDescent="0.25">
      <c r="A858" t="s">
        <v>93</v>
      </c>
      <c r="B858" t="s">
        <v>1613</v>
      </c>
      <c r="C858" t="s">
        <v>136</v>
      </c>
      <c r="D858" t="s">
        <v>21</v>
      </c>
      <c r="E858">
        <v>21117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43642</v>
      </c>
      <c r="L858" t="s">
        <v>26</v>
      </c>
      <c r="N858" t="s">
        <v>24</v>
      </c>
    </row>
    <row r="859" spans="1:14" x14ac:dyDescent="0.25">
      <c r="A859" t="s">
        <v>1614</v>
      </c>
      <c r="B859" t="s">
        <v>1615</v>
      </c>
      <c r="C859" t="s">
        <v>283</v>
      </c>
      <c r="D859" t="s">
        <v>21</v>
      </c>
      <c r="E859">
        <v>21727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43641</v>
      </c>
      <c r="L859" t="s">
        <v>26</v>
      </c>
      <c r="N859" t="s">
        <v>24</v>
      </c>
    </row>
    <row r="860" spans="1:14" x14ac:dyDescent="0.25">
      <c r="A860" t="s">
        <v>1616</v>
      </c>
      <c r="B860" t="s">
        <v>1617</v>
      </c>
      <c r="C860" t="s">
        <v>1618</v>
      </c>
      <c r="D860" t="s">
        <v>21</v>
      </c>
      <c r="E860">
        <v>21754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43641</v>
      </c>
      <c r="L860" t="s">
        <v>26</v>
      </c>
      <c r="N860" t="s">
        <v>24</v>
      </c>
    </row>
    <row r="861" spans="1:14" x14ac:dyDescent="0.25">
      <c r="A861" t="s">
        <v>1619</v>
      </c>
      <c r="B861" t="s">
        <v>1620</v>
      </c>
      <c r="C861" t="s">
        <v>291</v>
      </c>
      <c r="D861" t="s">
        <v>21</v>
      </c>
      <c r="E861">
        <v>21701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43641</v>
      </c>
      <c r="L861" t="s">
        <v>26</v>
      </c>
      <c r="N861" t="s">
        <v>24</v>
      </c>
    </row>
    <row r="862" spans="1:14" x14ac:dyDescent="0.25">
      <c r="A862" t="s">
        <v>1621</v>
      </c>
      <c r="B862" t="s">
        <v>1622</v>
      </c>
      <c r="C862" t="s">
        <v>1341</v>
      </c>
      <c r="D862" t="s">
        <v>21</v>
      </c>
      <c r="E862">
        <v>21774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43641</v>
      </c>
      <c r="L862" t="s">
        <v>26</v>
      </c>
      <c r="N862" t="s">
        <v>24</v>
      </c>
    </row>
    <row r="863" spans="1:14" x14ac:dyDescent="0.25">
      <c r="A863" t="s">
        <v>1623</v>
      </c>
      <c r="B863" t="s">
        <v>1624</v>
      </c>
      <c r="C863" t="s">
        <v>291</v>
      </c>
      <c r="D863" t="s">
        <v>21</v>
      </c>
      <c r="E863">
        <v>21702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43641</v>
      </c>
      <c r="L863" t="s">
        <v>26</v>
      </c>
      <c r="N863" t="s">
        <v>24</v>
      </c>
    </row>
    <row r="864" spans="1:14" x14ac:dyDescent="0.25">
      <c r="A864" t="s">
        <v>1625</v>
      </c>
      <c r="B864" t="s">
        <v>1626</v>
      </c>
      <c r="C864" t="s">
        <v>29</v>
      </c>
      <c r="D864" t="s">
        <v>21</v>
      </c>
      <c r="E864">
        <v>21218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43640</v>
      </c>
      <c r="L864" t="s">
        <v>26</v>
      </c>
      <c r="N864" t="s">
        <v>24</v>
      </c>
    </row>
    <row r="865" spans="1:14" x14ac:dyDescent="0.25">
      <c r="A865" t="s">
        <v>1627</v>
      </c>
      <c r="B865" t="s">
        <v>1628</v>
      </c>
      <c r="C865" t="s">
        <v>317</v>
      </c>
      <c r="D865" t="s">
        <v>21</v>
      </c>
      <c r="E865">
        <v>20735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43640</v>
      </c>
      <c r="L865" t="s">
        <v>26</v>
      </c>
      <c r="N865" t="s">
        <v>24</v>
      </c>
    </row>
    <row r="866" spans="1:14" x14ac:dyDescent="0.25">
      <c r="A866" t="s">
        <v>155</v>
      </c>
      <c r="B866" t="s">
        <v>1629</v>
      </c>
      <c r="C866" t="s">
        <v>29</v>
      </c>
      <c r="D866" t="s">
        <v>21</v>
      </c>
      <c r="E866">
        <v>21204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43640</v>
      </c>
      <c r="L866" t="s">
        <v>26</v>
      </c>
      <c r="N866" t="s">
        <v>24</v>
      </c>
    </row>
    <row r="867" spans="1:14" x14ac:dyDescent="0.25">
      <c r="A867" t="s">
        <v>155</v>
      </c>
      <c r="B867" t="s">
        <v>1630</v>
      </c>
      <c r="C867" t="s">
        <v>249</v>
      </c>
      <c r="D867" t="s">
        <v>21</v>
      </c>
      <c r="E867">
        <v>20744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43640</v>
      </c>
      <c r="L867" t="s">
        <v>26</v>
      </c>
      <c r="N867" t="s">
        <v>24</v>
      </c>
    </row>
    <row r="868" spans="1:14" x14ac:dyDescent="0.25">
      <c r="A868" t="s">
        <v>1631</v>
      </c>
      <c r="B868" t="s">
        <v>1632</v>
      </c>
      <c r="C868" t="s">
        <v>1633</v>
      </c>
      <c r="D868" t="s">
        <v>21</v>
      </c>
      <c r="E868">
        <v>21078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43640</v>
      </c>
      <c r="L868" t="s">
        <v>26</v>
      </c>
      <c r="N868" t="s">
        <v>24</v>
      </c>
    </row>
    <row r="869" spans="1:14" x14ac:dyDescent="0.25">
      <c r="A869" t="s">
        <v>1634</v>
      </c>
      <c r="B869" t="s">
        <v>1635</v>
      </c>
      <c r="C869" t="s">
        <v>1171</v>
      </c>
      <c r="D869" t="s">
        <v>21</v>
      </c>
      <c r="E869">
        <v>20705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43640</v>
      </c>
      <c r="L869" t="s">
        <v>26</v>
      </c>
      <c r="N869" t="s">
        <v>24</v>
      </c>
    </row>
    <row r="870" spans="1:14" x14ac:dyDescent="0.25">
      <c r="A870" t="s">
        <v>1636</v>
      </c>
      <c r="B870" t="s">
        <v>1637</v>
      </c>
      <c r="C870" t="s">
        <v>154</v>
      </c>
      <c r="D870" t="s">
        <v>21</v>
      </c>
      <c r="E870">
        <v>20707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43640</v>
      </c>
      <c r="L870" t="s">
        <v>26</v>
      </c>
      <c r="N870" t="s">
        <v>24</v>
      </c>
    </row>
    <row r="871" spans="1:14" x14ac:dyDescent="0.25">
      <c r="A871" t="s">
        <v>1638</v>
      </c>
      <c r="B871" t="s">
        <v>1639</v>
      </c>
      <c r="C871" t="s">
        <v>1640</v>
      </c>
      <c r="D871" t="s">
        <v>21</v>
      </c>
      <c r="E871">
        <v>20623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43640</v>
      </c>
      <c r="L871" t="s">
        <v>26</v>
      </c>
      <c r="N871" t="s">
        <v>24</v>
      </c>
    </row>
    <row r="872" spans="1:14" x14ac:dyDescent="0.25">
      <c r="A872" t="s">
        <v>1641</v>
      </c>
      <c r="B872" t="s">
        <v>1642</v>
      </c>
      <c r="C872" t="s">
        <v>317</v>
      </c>
      <c r="D872" t="s">
        <v>21</v>
      </c>
      <c r="E872">
        <v>20735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43640</v>
      </c>
      <c r="L872" t="s">
        <v>26</v>
      </c>
      <c r="N872" t="s">
        <v>24</v>
      </c>
    </row>
    <row r="873" spans="1:14" x14ac:dyDescent="0.25">
      <c r="A873" t="s">
        <v>1643</v>
      </c>
      <c r="B873" t="s">
        <v>1644</v>
      </c>
      <c r="C873" t="s">
        <v>1171</v>
      </c>
      <c r="D873" t="s">
        <v>21</v>
      </c>
      <c r="E873">
        <v>20705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43640</v>
      </c>
      <c r="L873" t="s">
        <v>26</v>
      </c>
      <c r="N873" t="s">
        <v>24</v>
      </c>
    </row>
    <row r="874" spans="1:14" x14ac:dyDescent="0.25">
      <c r="A874" t="s">
        <v>1645</v>
      </c>
      <c r="B874" t="s">
        <v>1646</v>
      </c>
      <c r="C874" t="s">
        <v>1647</v>
      </c>
      <c r="D874" t="s">
        <v>21</v>
      </c>
      <c r="E874">
        <v>21162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43640</v>
      </c>
      <c r="L874" t="s">
        <v>26</v>
      </c>
      <c r="N874" t="s">
        <v>24</v>
      </c>
    </row>
    <row r="875" spans="1:14" x14ac:dyDescent="0.25">
      <c r="A875" t="s">
        <v>1648</v>
      </c>
      <c r="B875" t="s">
        <v>1649</v>
      </c>
      <c r="C875" t="s">
        <v>154</v>
      </c>
      <c r="D875" t="s">
        <v>21</v>
      </c>
      <c r="E875">
        <v>20707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43640</v>
      </c>
      <c r="L875" t="s">
        <v>26</v>
      </c>
      <c r="N875" t="s">
        <v>24</v>
      </c>
    </row>
    <row r="876" spans="1:14" x14ac:dyDescent="0.25">
      <c r="A876" t="s">
        <v>1623</v>
      </c>
      <c r="B876" t="s">
        <v>1650</v>
      </c>
      <c r="C876" t="s">
        <v>29</v>
      </c>
      <c r="D876" t="s">
        <v>21</v>
      </c>
      <c r="E876">
        <v>21214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43640</v>
      </c>
      <c r="L876" t="s">
        <v>26</v>
      </c>
      <c r="N876" t="s">
        <v>24</v>
      </c>
    </row>
    <row r="877" spans="1:14" x14ac:dyDescent="0.25">
      <c r="A877" t="s">
        <v>1651</v>
      </c>
      <c r="B877" t="s">
        <v>1652</v>
      </c>
      <c r="C877" t="s">
        <v>1171</v>
      </c>
      <c r="D877" t="s">
        <v>21</v>
      </c>
      <c r="E877">
        <v>20705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43640</v>
      </c>
      <c r="L877" t="s">
        <v>26</v>
      </c>
      <c r="N877" t="s">
        <v>24</v>
      </c>
    </row>
    <row r="878" spans="1:14" x14ac:dyDescent="0.25">
      <c r="A878" t="s">
        <v>1653</v>
      </c>
      <c r="B878" t="s">
        <v>1654</v>
      </c>
      <c r="C878" t="s">
        <v>193</v>
      </c>
      <c r="D878" t="s">
        <v>21</v>
      </c>
      <c r="E878">
        <v>20748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43640</v>
      </c>
      <c r="L878" t="s">
        <v>26</v>
      </c>
      <c r="N878" t="s">
        <v>24</v>
      </c>
    </row>
    <row r="879" spans="1:14" x14ac:dyDescent="0.25">
      <c r="A879" t="s">
        <v>1655</v>
      </c>
      <c r="B879" t="s">
        <v>1656</v>
      </c>
      <c r="C879" t="s">
        <v>1657</v>
      </c>
      <c r="D879" t="s">
        <v>21</v>
      </c>
      <c r="E879">
        <v>20772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43640</v>
      </c>
      <c r="L879" t="s">
        <v>26</v>
      </c>
      <c r="N879" t="s">
        <v>24</v>
      </c>
    </row>
    <row r="880" spans="1:14" x14ac:dyDescent="0.25">
      <c r="A880" t="s">
        <v>1658</v>
      </c>
      <c r="B880" t="s">
        <v>1659</v>
      </c>
      <c r="C880" t="s">
        <v>29</v>
      </c>
      <c r="D880" t="s">
        <v>21</v>
      </c>
      <c r="E880">
        <v>21212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43640</v>
      </c>
      <c r="L880" t="s">
        <v>26</v>
      </c>
      <c r="N880" t="s">
        <v>24</v>
      </c>
    </row>
    <row r="881" spans="1:14" x14ac:dyDescent="0.25">
      <c r="A881" t="s">
        <v>430</v>
      </c>
      <c r="B881" t="s">
        <v>1660</v>
      </c>
      <c r="C881" t="s">
        <v>1661</v>
      </c>
      <c r="D881" t="s">
        <v>21</v>
      </c>
      <c r="E881">
        <v>21085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43640</v>
      </c>
      <c r="L881" t="s">
        <v>26</v>
      </c>
      <c r="N881" t="s">
        <v>24</v>
      </c>
    </row>
    <row r="882" spans="1:14" x14ac:dyDescent="0.25">
      <c r="A882" t="s">
        <v>201</v>
      </c>
      <c r="B882" t="s">
        <v>1662</v>
      </c>
      <c r="C882" t="s">
        <v>659</v>
      </c>
      <c r="D882" t="s">
        <v>21</v>
      </c>
      <c r="E882">
        <v>20747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43640</v>
      </c>
      <c r="L882" t="s">
        <v>26</v>
      </c>
      <c r="N882" t="s">
        <v>24</v>
      </c>
    </row>
    <row r="883" spans="1:14" x14ac:dyDescent="0.25">
      <c r="A883" t="s">
        <v>1663</v>
      </c>
      <c r="B883" t="s">
        <v>1664</v>
      </c>
      <c r="C883" t="s">
        <v>652</v>
      </c>
      <c r="D883" t="s">
        <v>21</v>
      </c>
      <c r="E883">
        <v>20743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43638</v>
      </c>
      <c r="L883" t="s">
        <v>26</v>
      </c>
      <c r="N883" t="s">
        <v>24</v>
      </c>
    </row>
    <row r="884" spans="1:14" x14ac:dyDescent="0.25">
      <c r="A884" t="s">
        <v>1665</v>
      </c>
      <c r="B884" t="s">
        <v>1666</v>
      </c>
      <c r="C884" t="s">
        <v>637</v>
      </c>
      <c r="D884" t="s">
        <v>21</v>
      </c>
      <c r="E884">
        <v>20743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43638</v>
      </c>
      <c r="L884" t="s">
        <v>26</v>
      </c>
      <c r="N884" t="s">
        <v>24</v>
      </c>
    </row>
    <row r="885" spans="1:14" x14ac:dyDescent="0.25">
      <c r="A885" t="s">
        <v>1667</v>
      </c>
      <c r="B885" t="s">
        <v>1668</v>
      </c>
      <c r="C885" t="s">
        <v>546</v>
      </c>
      <c r="D885" t="s">
        <v>21</v>
      </c>
      <c r="E885">
        <v>20772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43638</v>
      </c>
      <c r="L885" t="s">
        <v>26</v>
      </c>
      <c r="N885" t="s">
        <v>24</v>
      </c>
    </row>
    <row r="886" spans="1:14" x14ac:dyDescent="0.25">
      <c r="A886" t="s">
        <v>1669</v>
      </c>
      <c r="B886" t="s">
        <v>1670</v>
      </c>
      <c r="C886" t="s">
        <v>652</v>
      </c>
      <c r="D886" t="s">
        <v>21</v>
      </c>
      <c r="E886">
        <v>20743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43638</v>
      </c>
      <c r="L886" t="s">
        <v>26</v>
      </c>
      <c r="N886" t="s">
        <v>24</v>
      </c>
    </row>
    <row r="887" spans="1:14" x14ac:dyDescent="0.25">
      <c r="A887" t="s">
        <v>1671</v>
      </c>
      <c r="B887" t="s">
        <v>1672</v>
      </c>
      <c r="C887" t="s">
        <v>546</v>
      </c>
      <c r="D887" t="s">
        <v>21</v>
      </c>
      <c r="E887">
        <v>20772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43638</v>
      </c>
      <c r="L887" t="s">
        <v>26</v>
      </c>
      <c r="N887" t="s">
        <v>24</v>
      </c>
    </row>
    <row r="888" spans="1:14" x14ac:dyDescent="0.25">
      <c r="A888" t="s">
        <v>155</v>
      </c>
      <c r="B888" t="s">
        <v>1673</v>
      </c>
      <c r="C888" t="s">
        <v>1674</v>
      </c>
      <c r="D888" t="s">
        <v>21</v>
      </c>
      <c r="E888">
        <v>20706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43637</v>
      </c>
      <c r="L888" t="s">
        <v>26</v>
      </c>
      <c r="N888" t="s">
        <v>24</v>
      </c>
    </row>
    <row r="889" spans="1:14" x14ac:dyDescent="0.25">
      <c r="A889" t="s">
        <v>1675</v>
      </c>
      <c r="B889" t="s">
        <v>1676</v>
      </c>
      <c r="C889" t="s">
        <v>659</v>
      </c>
      <c r="D889" t="s">
        <v>21</v>
      </c>
      <c r="E889">
        <v>20747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43637</v>
      </c>
      <c r="L889" t="s">
        <v>26</v>
      </c>
      <c r="N889" t="s">
        <v>24</v>
      </c>
    </row>
    <row r="890" spans="1:14" x14ac:dyDescent="0.25">
      <c r="A890" t="s">
        <v>1677</v>
      </c>
      <c r="B890" t="s">
        <v>1678</v>
      </c>
      <c r="C890" t="s">
        <v>735</v>
      </c>
      <c r="D890" t="s">
        <v>21</v>
      </c>
      <c r="E890">
        <v>20770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43637</v>
      </c>
      <c r="L890" t="s">
        <v>26</v>
      </c>
      <c r="N890" t="s">
        <v>24</v>
      </c>
    </row>
    <row r="891" spans="1:14" x14ac:dyDescent="0.25">
      <c r="A891" t="s">
        <v>1679</v>
      </c>
      <c r="B891" t="s">
        <v>1680</v>
      </c>
      <c r="C891" t="s">
        <v>29</v>
      </c>
      <c r="D891" t="s">
        <v>21</v>
      </c>
      <c r="E891">
        <v>21212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43637</v>
      </c>
      <c r="L891" t="s">
        <v>26</v>
      </c>
      <c r="N891" t="s">
        <v>24</v>
      </c>
    </row>
    <row r="892" spans="1:14" x14ac:dyDescent="0.25">
      <c r="A892" t="s">
        <v>1681</v>
      </c>
      <c r="B892" t="s">
        <v>1682</v>
      </c>
      <c r="C892" t="s">
        <v>249</v>
      </c>
      <c r="D892" t="s">
        <v>21</v>
      </c>
      <c r="E892">
        <v>20744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43637</v>
      </c>
      <c r="L892" t="s">
        <v>26</v>
      </c>
      <c r="N892" t="s">
        <v>24</v>
      </c>
    </row>
    <row r="893" spans="1:14" x14ac:dyDescent="0.25">
      <c r="A893" t="s">
        <v>1683</v>
      </c>
      <c r="B893" t="s">
        <v>1684</v>
      </c>
      <c r="C893" t="s">
        <v>1685</v>
      </c>
      <c r="D893" t="s">
        <v>21</v>
      </c>
      <c r="E893">
        <v>20769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43637</v>
      </c>
      <c r="L893" t="s">
        <v>26</v>
      </c>
      <c r="N893" t="s">
        <v>24</v>
      </c>
    </row>
    <row r="894" spans="1:14" x14ac:dyDescent="0.25">
      <c r="A894" t="s">
        <v>194</v>
      </c>
      <c r="B894" t="s">
        <v>1686</v>
      </c>
      <c r="C894" t="s">
        <v>39</v>
      </c>
      <c r="D894" t="s">
        <v>21</v>
      </c>
      <c r="E894">
        <v>21044</v>
      </c>
      <c r="F894" t="s">
        <v>22</v>
      </c>
      <c r="G894" t="s">
        <v>22</v>
      </c>
      <c r="H894" t="s">
        <v>101</v>
      </c>
      <c r="I894" t="s">
        <v>241</v>
      </c>
      <c r="J894" t="s">
        <v>210</v>
      </c>
      <c r="K894" s="1">
        <v>43637</v>
      </c>
      <c r="L894" t="s">
        <v>211</v>
      </c>
      <c r="M894" t="str">
        <f>HYPERLINK("https://www.regulations.gov/docket?D=FDA-2019-H-2969")</f>
        <v>https://www.regulations.gov/docket?D=FDA-2019-H-2969</v>
      </c>
      <c r="N894" t="s">
        <v>210</v>
      </c>
    </row>
    <row r="895" spans="1:14" x14ac:dyDescent="0.25">
      <c r="A895" t="s">
        <v>146</v>
      </c>
      <c r="B895" t="s">
        <v>979</v>
      </c>
      <c r="C895" t="s">
        <v>29</v>
      </c>
      <c r="D895" t="s">
        <v>21</v>
      </c>
      <c r="E895">
        <v>21229</v>
      </c>
      <c r="F895" t="s">
        <v>22</v>
      </c>
      <c r="G895" t="s">
        <v>22</v>
      </c>
      <c r="H895" t="s">
        <v>101</v>
      </c>
      <c r="I895" t="s">
        <v>241</v>
      </c>
      <c r="J895" t="s">
        <v>210</v>
      </c>
      <c r="K895" s="1">
        <v>43637</v>
      </c>
      <c r="L895" t="s">
        <v>211</v>
      </c>
      <c r="M895" t="str">
        <f>HYPERLINK("https://www.regulations.gov/docket?D=FDA-2019-H-2971")</f>
        <v>https://www.regulations.gov/docket?D=FDA-2019-H-2971</v>
      </c>
      <c r="N895" t="s">
        <v>210</v>
      </c>
    </row>
    <row r="896" spans="1:14" x14ac:dyDescent="0.25">
      <c r="A896" t="s">
        <v>97</v>
      </c>
      <c r="B896" t="s">
        <v>1687</v>
      </c>
      <c r="C896" t="s">
        <v>1688</v>
      </c>
      <c r="D896" t="s">
        <v>21</v>
      </c>
      <c r="E896">
        <v>21030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43637</v>
      </c>
      <c r="L896" t="s">
        <v>26</v>
      </c>
      <c r="N896" t="s">
        <v>24</v>
      </c>
    </row>
    <row r="897" spans="1:14" x14ac:dyDescent="0.25">
      <c r="A897" t="s">
        <v>1689</v>
      </c>
      <c r="B897" t="s">
        <v>1690</v>
      </c>
      <c r="C897" t="s">
        <v>1691</v>
      </c>
      <c r="D897" t="s">
        <v>21</v>
      </c>
      <c r="E897">
        <v>20774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43636</v>
      </c>
      <c r="L897" t="s">
        <v>26</v>
      </c>
      <c r="N897" t="s">
        <v>24</v>
      </c>
    </row>
    <row r="898" spans="1:14" x14ac:dyDescent="0.25">
      <c r="A898" t="s">
        <v>1692</v>
      </c>
      <c r="B898" t="s">
        <v>1693</v>
      </c>
      <c r="C898" t="s">
        <v>1694</v>
      </c>
      <c r="D898" t="s">
        <v>21</v>
      </c>
      <c r="E898">
        <v>20745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43636</v>
      </c>
      <c r="L898" t="s">
        <v>26</v>
      </c>
      <c r="N898" t="s">
        <v>24</v>
      </c>
    </row>
    <row r="899" spans="1:14" x14ac:dyDescent="0.25">
      <c r="A899" t="s">
        <v>1695</v>
      </c>
      <c r="B899" t="s">
        <v>1696</v>
      </c>
      <c r="C899" t="s">
        <v>1697</v>
      </c>
      <c r="D899" t="s">
        <v>21</v>
      </c>
      <c r="E899">
        <v>21131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43636</v>
      </c>
      <c r="L899" t="s">
        <v>26</v>
      </c>
      <c r="N899" t="s">
        <v>24</v>
      </c>
    </row>
    <row r="900" spans="1:14" x14ac:dyDescent="0.25">
      <c r="A900" t="s">
        <v>155</v>
      </c>
      <c r="B900" t="s">
        <v>1698</v>
      </c>
      <c r="C900" t="s">
        <v>1697</v>
      </c>
      <c r="D900" t="s">
        <v>21</v>
      </c>
      <c r="E900">
        <v>21131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43636</v>
      </c>
      <c r="L900" t="s">
        <v>26</v>
      </c>
      <c r="N900" t="s">
        <v>24</v>
      </c>
    </row>
    <row r="901" spans="1:14" x14ac:dyDescent="0.25">
      <c r="A901" t="s">
        <v>1699</v>
      </c>
      <c r="B901" t="s">
        <v>1700</v>
      </c>
      <c r="C901" t="s">
        <v>291</v>
      </c>
      <c r="D901" t="s">
        <v>21</v>
      </c>
      <c r="E901">
        <v>21703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43636</v>
      </c>
      <c r="L901" t="s">
        <v>26</v>
      </c>
      <c r="N901" t="s">
        <v>24</v>
      </c>
    </row>
    <row r="902" spans="1:14" x14ac:dyDescent="0.25">
      <c r="A902" t="s">
        <v>1701</v>
      </c>
      <c r="B902" t="s">
        <v>1702</v>
      </c>
      <c r="C902" t="s">
        <v>1618</v>
      </c>
      <c r="D902" t="s">
        <v>21</v>
      </c>
      <c r="E902">
        <v>21754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43636</v>
      </c>
      <c r="L902" t="s">
        <v>26</v>
      </c>
      <c r="N902" t="s">
        <v>24</v>
      </c>
    </row>
    <row r="903" spans="1:14" x14ac:dyDescent="0.25">
      <c r="A903" t="s">
        <v>1703</v>
      </c>
      <c r="B903" t="s">
        <v>1704</v>
      </c>
      <c r="C903" t="s">
        <v>1697</v>
      </c>
      <c r="D903" t="s">
        <v>21</v>
      </c>
      <c r="E903">
        <v>21131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43636</v>
      </c>
      <c r="L903" t="s">
        <v>26</v>
      </c>
      <c r="N903" t="s">
        <v>24</v>
      </c>
    </row>
    <row r="904" spans="1:14" x14ac:dyDescent="0.25">
      <c r="A904" t="s">
        <v>1705</v>
      </c>
      <c r="B904" t="s">
        <v>1706</v>
      </c>
      <c r="C904" t="s">
        <v>54</v>
      </c>
      <c r="D904" t="s">
        <v>21</v>
      </c>
      <c r="E904">
        <v>21061</v>
      </c>
      <c r="F904" t="s">
        <v>22</v>
      </c>
      <c r="G904" t="s">
        <v>22</v>
      </c>
      <c r="H904" t="s">
        <v>101</v>
      </c>
      <c r="I904" t="s">
        <v>241</v>
      </c>
      <c r="J904" s="1">
        <v>43598</v>
      </c>
      <c r="K904" s="1">
        <v>43636</v>
      </c>
      <c r="L904" t="s">
        <v>103</v>
      </c>
      <c r="N904" t="s">
        <v>104</v>
      </c>
    </row>
    <row r="905" spans="1:14" x14ac:dyDescent="0.25">
      <c r="A905" t="s">
        <v>1707</v>
      </c>
      <c r="B905" t="s">
        <v>178</v>
      </c>
      <c r="C905" t="s">
        <v>179</v>
      </c>
      <c r="D905" t="s">
        <v>21</v>
      </c>
      <c r="E905">
        <v>20882</v>
      </c>
      <c r="F905" t="s">
        <v>22</v>
      </c>
      <c r="G905" t="s">
        <v>22</v>
      </c>
      <c r="H905" t="s">
        <v>208</v>
      </c>
      <c r="I905" t="s">
        <v>209</v>
      </c>
      <c r="J905" s="1">
        <v>43592</v>
      </c>
      <c r="K905" s="1">
        <v>43636</v>
      </c>
      <c r="L905" t="s">
        <v>103</v>
      </c>
      <c r="N905" t="s">
        <v>1562</v>
      </c>
    </row>
    <row r="906" spans="1:14" x14ac:dyDescent="0.25">
      <c r="A906" t="s">
        <v>122</v>
      </c>
      <c r="B906" t="s">
        <v>1708</v>
      </c>
      <c r="C906" t="s">
        <v>1697</v>
      </c>
      <c r="D906" t="s">
        <v>21</v>
      </c>
      <c r="E906">
        <v>21131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43636</v>
      </c>
      <c r="L906" t="s">
        <v>26</v>
      </c>
      <c r="N906" t="s">
        <v>24</v>
      </c>
    </row>
    <row r="907" spans="1:14" x14ac:dyDescent="0.25">
      <c r="A907" t="s">
        <v>1709</v>
      </c>
      <c r="B907" t="s">
        <v>1710</v>
      </c>
      <c r="C907" t="s">
        <v>1711</v>
      </c>
      <c r="D907" t="s">
        <v>21</v>
      </c>
      <c r="E907">
        <v>21120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43636</v>
      </c>
      <c r="L907" t="s">
        <v>26</v>
      </c>
      <c r="N907" t="s">
        <v>24</v>
      </c>
    </row>
    <row r="908" spans="1:14" x14ac:dyDescent="0.25">
      <c r="A908" t="s">
        <v>1232</v>
      </c>
      <c r="B908" t="s">
        <v>1233</v>
      </c>
      <c r="C908" t="s">
        <v>54</v>
      </c>
      <c r="D908" t="s">
        <v>21</v>
      </c>
      <c r="E908">
        <v>21061</v>
      </c>
      <c r="F908" t="s">
        <v>22</v>
      </c>
      <c r="G908" t="s">
        <v>22</v>
      </c>
      <c r="H908" t="s">
        <v>110</v>
      </c>
      <c r="I908" t="s">
        <v>129</v>
      </c>
      <c r="J908" s="1">
        <v>43591</v>
      </c>
      <c r="K908" s="1">
        <v>43636</v>
      </c>
      <c r="L908" t="s">
        <v>103</v>
      </c>
      <c r="N908" t="s">
        <v>1583</v>
      </c>
    </row>
    <row r="909" spans="1:14" x14ac:dyDescent="0.25">
      <c r="A909" t="s">
        <v>1712</v>
      </c>
      <c r="B909" t="s">
        <v>1713</v>
      </c>
      <c r="C909" t="s">
        <v>1688</v>
      </c>
      <c r="D909" t="s">
        <v>21</v>
      </c>
      <c r="E909">
        <v>21030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43636</v>
      </c>
      <c r="L909" t="s">
        <v>26</v>
      </c>
      <c r="N909" t="s">
        <v>24</v>
      </c>
    </row>
    <row r="910" spans="1:14" x14ac:dyDescent="0.25">
      <c r="A910" t="s">
        <v>1714</v>
      </c>
      <c r="B910" t="s">
        <v>1715</v>
      </c>
      <c r="C910" t="s">
        <v>291</v>
      </c>
      <c r="D910" t="s">
        <v>21</v>
      </c>
      <c r="E910">
        <v>21704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43636</v>
      </c>
      <c r="L910" t="s">
        <v>26</v>
      </c>
      <c r="N910" t="s">
        <v>24</v>
      </c>
    </row>
    <row r="911" spans="1:14" x14ac:dyDescent="0.25">
      <c r="A911" t="s">
        <v>87</v>
      </c>
      <c r="B911" t="s">
        <v>1716</v>
      </c>
      <c r="C911" t="s">
        <v>546</v>
      </c>
      <c r="D911" t="s">
        <v>21</v>
      </c>
      <c r="E911">
        <v>20774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43636</v>
      </c>
      <c r="L911" t="s">
        <v>26</v>
      </c>
      <c r="N911" t="s">
        <v>24</v>
      </c>
    </row>
    <row r="912" spans="1:14" x14ac:dyDescent="0.25">
      <c r="A912" t="s">
        <v>1717</v>
      </c>
      <c r="B912" t="s">
        <v>1718</v>
      </c>
      <c r="C912" t="s">
        <v>1711</v>
      </c>
      <c r="D912" t="s">
        <v>21</v>
      </c>
      <c r="E912">
        <v>21120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43636</v>
      </c>
      <c r="L912" t="s">
        <v>26</v>
      </c>
      <c r="N912" t="s">
        <v>24</v>
      </c>
    </row>
    <row r="913" spans="1:14" x14ac:dyDescent="0.25">
      <c r="A913" t="s">
        <v>940</v>
      </c>
      <c r="B913" t="s">
        <v>1719</v>
      </c>
      <c r="C913" t="s">
        <v>1720</v>
      </c>
      <c r="D913" t="s">
        <v>21</v>
      </c>
      <c r="E913">
        <v>21030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43636</v>
      </c>
      <c r="L913" t="s">
        <v>26</v>
      </c>
      <c r="N913" t="s">
        <v>24</v>
      </c>
    </row>
    <row r="914" spans="1:14" x14ac:dyDescent="0.25">
      <c r="A914" t="s">
        <v>1721</v>
      </c>
      <c r="B914" t="s">
        <v>1722</v>
      </c>
      <c r="C914" t="s">
        <v>54</v>
      </c>
      <c r="D914" t="s">
        <v>21</v>
      </c>
      <c r="E914">
        <v>21061</v>
      </c>
      <c r="F914" t="s">
        <v>22</v>
      </c>
      <c r="G914" t="s">
        <v>22</v>
      </c>
      <c r="H914" t="s">
        <v>110</v>
      </c>
      <c r="I914" t="s">
        <v>132</v>
      </c>
      <c r="J914" s="1">
        <v>43598</v>
      </c>
      <c r="K914" s="1">
        <v>43636</v>
      </c>
      <c r="L914" t="s">
        <v>103</v>
      </c>
      <c r="N914" t="s">
        <v>104</v>
      </c>
    </row>
    <row r="915" spans="1:14" x14ac:dyDescent="0.25">
      <c r="A915" t="s">
        <v>1723</v>
      </c>
      <c r="B915" t="s">
        <v>1724</v>
      </c>
      <c r="C915" t="s">
        <v>1711</v>
      </c>
      <c r="D915" t="s">
        <v>21</v>
      </c>
      <c r="E915">
        <v>21120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43636</v>
      </c>
      <c r="L915" t="s">
        <v>26</v>
      </c>
      <c r="N915" t="s">
        <v>24</v>
      </c>
    </row>
    <row r="916" spans="1:14" x14ac:dyDescent="0.25">
      <c r="A916" t="s">
        <v>1725</v>
      </c>
      <c r="B916" t="s">
        <v>1726</v>
      </c>
      <c r="C916" t="s">
        <v>29</v>
      </c>
      <c r="D916" t="s">
        <v>21</v>
      </c>
      <c r="E916">
        <v>21214</v>
      </c>
      <c r="F916" t="s">
        <v>22</v>
      </c>
      <c r="G916" t="s">
        <v>22</v>
      </c>
      <c r="H916" t="s">
        <v>101</v>
      </c>
      <c r="I916" t="s">
        <v>241</v>
      </c>
      <c r="J916" s="1">
        <v>43600</v>
      </c>
      <c r="K916" s="1">
        <v>43636</v>
      </c>
      <c r="L916" t="s">
        <v>103</v>
      </c>
      <c r="N916" t="s">
        <v>1580</v>
      </c>
    </row>
    <row r="917" spans="1:14" x14ac:dyDescent="0.25">
      <c r="A917" t="s">
        <v>1727</v>
      </c>
      <c r="B917" t="s">
        <v>1728</v>
      </c>
      <c r="C917" t="s">
        <v>1711</v>
      </c>
      <c r="D917" t="s">
        <v>21</v>
      </c>
      <c r="E917">
        <v>21120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43636</v>
      </c>
      <c r="L917" t="s">
        <v>26</v>
      </c>
      <c r="N917" t="s">
        <v>24</v>
      </c>
    </row>
    <row r="918" spans="1:14" x14ac:dyDescent="0.25">
      <c r="A918" t="s">
        <v>430</v>
      </c>
      <c r="B918" t="s">
        <v>1729</v>
      </c>
      <c r="C918" t="s">
        <v>291</v>
      </c>
      <c r="D918" t="s">
        <v>21</v>
      </c>
      <c r="E918">
        <v>21704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43636</v>
      </c>
      <c r="L918" t="s">
        <v>26</v>
      </c>
      <c r="N918" t="s">
        <v>24</v>
      </c>
    </row>
    <row r="919" spans="1:14" x14ac:dyDescent="0.25">
      <c r="A919" t="s">
        <v>1730</v>
      </c>
      <c r="B919" t="s">
        <v>1731</v>
      </c>
      <c r="C919" t="s">
        <v>1688</v>
      </c>
      <c r="D919" t="s">
        <v>21</v>
      </c>
      <c r="E919">
        <v>21030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43636</v>
      </c>
      <c r="L919" t="s">
        <v>26</v>
      </c>
      <c r="N919" t="s">
        <v>24</v>
      </c>
    </row>
    <row r="920" spans="1:14" x14ac:dyDescent="0.25">
      <c r="A920" t="s">
        <v>152</v>
      </c>
      <c r="B920" t="s">
        <v>1732</v>
      </c>
      <c r="C920" t="s">
        <v>54</v>
      </c>
      <c r="D920" t="s">
        <v>21</v>
      </c>
      <c r="E920">
        <v>21061</v>
      </c>
      <c r="F920" t="s">
        <v>22</v>
      </c>
      <c r="G920" t="s">
        <v>22</v>
      </c>
      <c r="H920" t="s">
        <v>110</v>
      </c>
      <c r="I920" t="s">
        <v>111</v>
      </c>
      <c r="J920" s="1">
        <v>43598</v>
      </c>
      <c r="K920" s="1">
        <v>43636</v>
      </c>
      <c r="L920" t="s">
        <v>103</v>
      </c>
      <c r="N920" t="s">
        <v>1562</v>
      </c>
    </row>
    <row r="921" spans="1:14" x14ac:dyDescent="0.25">
      <c r="A921" t="s">
        <v>1733</v>
      </c>
      <c r="B921" t="s">
        <v>1734</v>
      </c>
      <c r="C921" t="s">
        <v>546</v>
      </c>
      <c r="D921" t="s">
        <v>21</v>
      </c>
      <c r="E921">
        <v>20774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43635</v>
      </c>
      <c r="L921" t="s">
        <v>26</v>
      </c>
      <c r="N921" t="s">
        <v>24</v>
      </c>
    </row>
    <row r="922" spans="1:14" x14ac:dyDescent="0.25">
      <c r="A922" t="s">
        <v>30</v>
      </c>
      <c r="B922" t="s">
        <v>1735</v>
      </c>
      <c r="C922" t="s">
        <v>1711</v>
      </c>
      <c r="D922" t="s">
        <v>21</v>
      </c>
      <c r="E922">
        <v>21120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43635</v>
      </c>
      <c r="L922" t="s">
        <v>26</v>
      </c>
      <c r="N922" t="s">
        <v>24</v>
      </c>
    </row>
    <row r="923" spans="1:14" x14ac:dyDescent="0.25">
      <c r="A923" t="s">
        <v>1736</v>
      </c>
      <c r="B923" t="s">
        <v>1737</v>
      </c>
      <c r="C923" t="s">
        <v>1738</v>
      </c>
      <c r="D923" t="s">
        <v>21</v>
      </c>
      <c r="E923">
        <v>21053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43635</v>
      </c>
      <c r="L923" t="s">
        <v>26</v>
      </c>
      <c r="N923" t="s">
        <v>24</v>
      </c>
    </row>
    <row r="924" spans="1:14" x14ac:dyDescent="0.25">
      <c r="A924" t="s">
        <v>1739</v>
      </c>
      <c r="B924" t="s">
        <v>1740</v>
      </c>
      <c r="C924" t="s">
        <v>1738</v>
      </c>
      <c r="D924" t="s">
        <v>21</v>
      </c>
      <c r="E924">
        <v>21053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43635</v>
      </c>
      <c r="L924" t="s">
        <v>26</v>
      </c>
      <c r="N924" t="s">
        <v>24</v>
      </c>
    </row>
    <row r="925" spans="1:14" x14ac:dyDescent="0.25">
      <c r="A925" t="s">
        <v>1741</v>
      </c>
      <c r="B925" t="s">
        <v>1742</v>
      </c>
      <c r="C925" t="s">
        <v>1711</v>
      </c>
      <c r="D925" t="s">
        <v>21</v>
      </c>
      <c r="E925">
        <v>21120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43635</v>
      </c>
      <c r="L925" t="s">
        <v>26</v>
      </c>
      <c r="N925" t="s">
        <v>24</v>
      </c>
    </row>
    <row r="926" spans="1:14" x14ac:dyDescent="0.25">
      <c r="A926" t="s">
        <v>1743</v>
      </c>
      <c r="B926" t="s">
        <v>1744</v>
      </c>
      <c r="C926" t="s">
        <v>1711</v>
      </c>
      <c r="D926" t="s">
        <v>21</v>
      </c>
      <c r="E926">
        <v>21120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43635</v>
      </c>
      <c r="L926" t="s">
        <v>26</v>
      </c>
      <c r="N926" t="s">
        <v>24</v>
      </c>
    </row>
    <row r="927" spans="1:14" x14ac:dyDescent="0.25">
      <c r="A927" t="s">
        <v>155</v>
      </c>
      <c r="B927" t="s">
        <v>1745</v>
      </c>
      <c r="C927" t="s">
        <v>198</v>
      </c>
      <c r="D927" t="s">
        <v>21</v>
      </c>
      <c r="E927">
        <v>20746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43634</v>
      </c>
      <c r="L927" t="s">
        <v>26</v>
      </c>
      <c r="N927" t="s">
        <v>24</v>
      </c>
    </row>
    <row r="928" spans="1:14" x14ac:dyDescent="0.25">
      <c r="A928" t="s">
        <v>155</v>
      </c>
      <c r="B928" t="s">
        <v>1746</v>
      </c>
      <c r="C928" t="s">
        <v>1747</v>
      </c>
      <c r="D928" t="s">
        <v>21</v>
      </c>
      <c r="E928">
        <v>21762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43634</v>
      </c>
      <c r="L928" t="s">
        <v>26</v>
      </c>
      <c r="N928" t="s">
        <v>24</v>
      </c>
    </row>
    <row r="929" spans="1:14" x14ac:dyDescent="0.25">
      <c r="A929" t="s">
        <v>1748</v>
      </c>
      <c r="B929" t="s">
        <v>1749</v>
      </c>
      <c r="C929" t="s">
        <v>1750</v>
      </c>
      <c r="D929" t="s">
        <v>21</v>
      </c>
      <c r="E929">
        <v>21771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43634</v>
      </c>
      <c r="L929" t="s">
        <v>26</v>
      </c>
      <c r="N929" t="s">
        <v>24</v>
      </c>
    </row>
    <row r="930" spans="1:14" x14ac:dyDescent="0.25">
      <c r="A930" t="s">
        <v>1751</v>
      </c>
      <c r="B930" t="s">
        <v>1752</v>
      </c>
      <c r="C930" t="s">
        <v>198</v>
      </c>
      <c r="D930" t="s">
        <v>21</v>
      </c>
      <c r="E930">
        <v>20746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43634</v>
      </c>
      <c r="L930" t="s">
        <v>26</v>
      </c>
      <c r="N930" t="s">
        <v>24</v>
      </c>
    </row>
    <row r="931" spans="1:14" x14ac:dyDescent="0.25">
      <c r="A931" t="s">
        <v>49</v>
      </c>
      <c r="B931" t="s">
        <v>50</v>
      </c>
      <c r="C931" t="s">
        <v>51</v>
      </c>
      <c r="D931" t="s">
        <v>21</v>
      </c>
      <c r="E931">
        <v>21136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43634</v>
      </c>
      <c r="L931" t="s">
        <v>26</v>
      </c>
      <c r="N931" t="s">
        <v>24</v>
      </c>
    </row>
    <row r="932" spans="1:14" x14ac:dyDescent="0.25">
      <c r="A932" t="s">
        <v>1753</v>
      </c>
      <c r="B932" t="s">
        <v>1754</v>
      </c>
      <c r="C932" t="s">
        <v>291</v>
      </c>
      <c r="D932" t="s">
        <v>21</v>
      </c>
      <c r="E932">
        <v>21702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43634</v>
      </c>
      <c r="L932" t="s">
        <v>26</v>
      </c>
      <c r="N932" t="s">
        <v>24</v>
      </c>
    </row>
    <row r="933" spans="1:14" x14ac:dyDescent="0.25">
      <c r="A933" t="s">
        <v>250</v>
      </c>
      <c r="B933" t="s">
        <v>1755</v>
      </c>
      <c r="C933" t="s">
        <v>29</v>
      </c>
      <c r="D933" t="s">
        <v>21</v>
      </c>
      <c r="E933">
        <v>21136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43634</v>
      </c>
      <c r="L933" t="s">
        <v>26</v>
      </c>
      <c r="N933" t="s">
        <v>24</v>
      </c>
    </row>
    <row r="934" spans="1:14" x14ac:dyDescent="0.25">
      <c r="A934" t="s">
        <v>1756</v>
      </c>
      <c r="B934" t="s">
        <v>1757</v>
      </c>
      <c r="C934" t="s">
        <v>173</v>
      </c>
      <c r="D934" t="s">
        <v>21</v>
      </c>
      <c r="E934">
        <v>20745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43634</v>
      </c>
      <c r="L934" t="s">
        <v>26</v>
      </c>
      <c r="N934" t="s">
        <v>24</v>
      </c>
    </row>
    <row r="935" spans="1:14" x14ac:dyDescent="0.25">
      <c r="A935" t="s">
        <v>1758</v>
      </c>
      <c r="B935" t="s">
        <v>1759</v>
      </c>
      <c r="C935" t="s">
        <v>29</v>
      </c>
      <c r="D935" t="s">
        <v>21</v>
      </c>
      <c r="E935">
        <v>21206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43633</v>
      </c>
      <c r="L935" t="s">
        <v>26</v>
      </c>
      <c r="N935" t="s">
        <v>24</v>
      </c>
    </row>
    <row r="936" spans="1:14" x14ac:dyDescent="0.25">
      <c r="A936" t="s">
        <v>1760</v>
      </c>
      <c r="B936" t="s">
        <v>1761</v>
      </c>
      <c r="C936" t="s">
        <v>51</v>
      </c>
      <c r="D936" t="s">
        <v>21</v>
      </c>
      <c r="E936">
        <v>21136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43633</v>
      </c>
      <c r="L936" t="s">
        <v>26</v>
      </c>
      <c r="N936" t="s">
        <v>24</v>
      </c>
    </row>
    <row r="937" spans="1:14" x14ac:dyDescent="0.25">
      <c r="A937" t="s">
        <v>1762</v>
      </c>
      <c r="B937" t="s">
        <v>1763</v>
      </c>
      <c r="C937" t="s">
        <v>1764</v>
      </c>
      <c r="D937" t="s">
        <v>21</v>
      </c>
      <c r="E937">
        <v>21047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43633</v>
      </c>
      <c r="L937" t="s">
        <v>26</v>
      </c>
      <c r="N937" t="s">
        <v>24</v>
      </c>
    </row>
    <row r="938" spans="1:14" x14ac:dyDescent="0.25">
      <c r="A938" t="s">
        <v>1177</v>
      </c>
      <c r="B938" t="s">
        <v>1765</v>
      </c>
      <c r="C938" t="s">
        <v>775</v>
      </c>
      <c r="D938" t="s">
        <v>21</v>
      </c>
      <c r="E938">
        <v>21014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43633</v>
      </c>
      <c r="L938" t="s">
        <v>26</v>
      </c>
      <c r="N938" t="s">
        <v>24</v>
      </c>
    </row>
    <row r="939" spans="1:14" x14ac:dyDescent="0.25">
      <c r="A939" t="s">
        <v>1766</v>
      </c>
      <c r="B939" t="s">
        <v>1767</v>
      </c>
      <c r="C939" t="s">
        <v>532</v>
      </c>
      <c r="D939" t="s">
        <v>21</v>
      </c>
      <c r="E939">
        <v>21234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43633</v>
      </c>
      <c r="L939" t="s">
        <v>26</v>
      </c>
      <c r="N939" t="s">
        <v>24</v>
      </c>
    </row>
    <row r="940" spans="1:14" x14ac:dyDescent="0.25">
      <c r="A940" t="s">
        <v>1768</v>
      </c>
      <c r="B940" t="s">
        <v>1769</v>
      </c>
      <c r="C940" t="s">
        <v>1770</v>
      </c>
      <c r="D940" t="s">
        <v>21</v>
      </c>
      <c r="E940">
        <v>21136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43631</v>
      </c>
      <c r="L940" t="s">
        <v>26</v>
      </c>
      <c r="N940" t="s">
        <v>24</v>
      </c>
    </row>
    <row r="941" spans="1:14" x14ac:dyDescent="0.25">
      <c r="A941" t="s">
        <v>336</v>
      </c>
      <c r="B941" t="s">
        <v>1771</v>
      </c>
      <c r="C941" t="s">
        <v>193</v>
      </c>
      <c r="D941" t="s">
        <v>21</v>
      </c>
      <c r="E941">
        <v>20748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43631</v>
      </c>
      <c r="L941" t="s">
        <v>26</v>
      </c>
      <c r="N941" t="s">
        <v>24</v>
      </c>
    </row>
    <row r="942" spans="1:14" x14ac:dyDescent="0.25">
      <c r="A942" t="s">
        <v>250</v>
      </c>
      <c r="B942" t="s">
        <v>1772</v>
      </c>
      <c r="C942" t="s">
        <v>1773</v>
      </c>
      <c r="D942" t="s">
        <v>21</v>
      </c>
      <c r="E942">
        <v>20748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43631</v>
      </c>
      <c r="L942" t="s">
        <v>26</v>
      </c>
      <c r="N942" t="s">
        <v>24</v>
      </c>
    </row>
    <row r="943" spans="1:14" x14ac:dyDescent="0.25">
      <c r="A943" t="s">
        <v>1774</v>
      </c>
      <c r="B943" t="s">
        <v>1775</v>
      </c>
      <c r="C943" t="s">
        <v>193</v>
      </c>
      <c r="D943" t="s">
        <v>21</v>
      </c>
      <c r="E943">
        <v>20748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43631</v>
      </c>
      <c r="L943" t="s">
        <v>26</v>
      </c>
      <c r="N943" t="s">
        <v>24</v>
      </c>
    </row>
    <row r="944" spans="1:14" x14ac:dyDescent="0.25">
      <c r="A944" t="s">
        <v>1776</v>
      </c>
      <c r="B944" t="s">
        <v>1777</v>
      </c>
      <c r="C944" t="s">
        <v>424</v>
      </c>
      <c r="D944" t="s">
        <v>21</v>
      </c>
      <c r="E944">
        <v>21042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43630</v>
      </c>
      <c r="L944" t="s">
        <v>26</v>
      </c>
      <c r="N944" t="s">
        <v>24</v>
      </c>
    </row>
    <row r="945" spans="1:14" x14ac:dyDescent="0.25">
      <c r="A945" t="s">
        <v>105</v>
      </c>
      <c r="B945" t="s">
        <v>106</v>
      </c>
      <c r="C945" t="s">
        <v>59</v>
      </c>
      <c r="D945" t="s">
        <v>21</v>
      </c>
      <c r="E945">
        <v>21133</v>
      </c>
      <c r="F945" t="s">
        <v>22</v>
      </c>
      <c r="G945" t="s">
        <v>22</v>
      </c>
      <c r="H945" t="s">
        <v>110</v>
      </c>
      <c r="I945" t="s">
        <v>132</v>
      </c>
      <c r="J945" t="s">
        <v>210</v>
      </c>
      <c r="K945" s="1">
        <v>43630</v>
      </c>
      <c r="L945" t="s">
        <v>211</v>
      </c>
      <c r="M945" t="str">
        <f>HYPERLINK("https://www.regulations.gov/docket?D=FDA-2019-H-2855")</f>
        <v>https://www.regulations.gov/docket?D=FDA-2019-H-2855</v>
      </c>
      <c r="N945" t="s">
        <v>210</v>
      </c>
    </row>
    <row r="946" spans="1:14" x14ac:dyDescent="0.25">
      <c r="A946" t="s">
        <v>1778</v>
      </c>
      <c r="B946" t="s">
        <v>1779</v>
      </c>
      <c r="C946" t="s">
        <v>291</v>
      </c>
      <c r="D946" t="s">
        <v>21</v>
      </c>
      <c r="E946">
        <v>21703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43630</v>
      </c>
      <c r="L946" t="s">
        <v>26</v>
      </c>
      <c r="N946" t="s">
        <v>24</v>
      </c>
    </row>
    <row r="947" spans="1:14" x14ac:dyDescent="0.25">
      <c r="A947" t="s">
        <v>1780</v>
      </c>
      <c r="B947" t="s">
        <v>1781</v>
      </c>
      <c r="C947" t="s">
        <v>39</v>
      </c>
      <c r="D947" t="s">
        <v>21</v>
      </c>
      <c r="E947">
        <v>21044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43630</v>
      </c>
      <c r="L947" t="s">
        <v>26</v>
      </c>
      <c r="N947" t="s">
        <v>24</v>
      </c>
    </row>
    <row r="948" spans="1:14" x14ac:dyDescent="0.25">
      <c r="A948" t="s">
        <v>1782</v>
      </c>
      <c r="B948" t="s">
        <v>1783</v>
      </c>
      <c r="C948" t="s">
        <v>291</v>
      </c>
      <c r="D948" t="s">
        <v>21</v>
      </c>
      <c r="E948">
        <v>21702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43630</v>
      </c>
      <c r="L948" t="s">
        <v>26</v>
      </c>
      <c r="N948" t="s">
        <v>24</v>
      </c>
    </row>
    <row r="949" spans="1:14" x14ac:dyDescent="0.25">
      <c r="A949" t="s">
        <v>461</v>
      </c>
      <c r="B949" t="s">
        <v>1784</v>
      </c>
      <c r="C949" t="s">
        <v>114</v>
      </c>
      <c r="D949" t="s">
        <v>21</v>
      </c>
      <c r="E949">
        <v>21228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43630</v>
      </c>
      <c r="L949" t="s">
        <v>26</v>
      </c>
      <c r="N949" t="s">
        <v>24</v>
      </c>
    </row>
    <row r="950" spans="1:14" x14ac:dyDescent="0.25">
      <c r="A950" t="s">
        <v>1785</v>
      </c>
      <c r="B950" t="s">
        <v>1786</v>
      </c>
      <c r="C950" t="s">
        <v>664</v>
      </c>
      <c r="D950" t="s">
        <v>21</v>
      </c>
      <c r="E950">
        <v>21758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43630</v>
      </c>
      <c r="L950" t="s">
        <v>26</v>
      </c>
      <c r="N950" t="s">
        <v>24</v>
      </c>
    </row>
    <row r="951" spans="1:14" x14ac:dyDescent="0.25">
      <c r="A951" t="s">
        <v>1145</v>
      </c>
      <c r="B951" t="s">
        <v>1146</v>
      </c>
      <c r="C951" t="s">
        <v>73</v>
      </c>
      <c r="D951" t="s">
        <v>21</v>
      </c>
      <c r="E951">
        <v>21207</v>
      </c>
      <c r="F951" t="s">
        <v>22</v>
      </c>
      <c r="G951" t="s">
        <v>22</v>
      </c>
      <c r="H951" t="s">
        <v>101</v>
      </c>
      <c r="I951" t="s">
        <v>241</v>
      </c>
      <c r="J951" t="s">
        <v>210</v>
      </c>
      <c r="K951" s="1">
        <v>43630</v>
      </c>
      <c r="L951" t="s">
        <v>211</v>
      </c>
      <c r="M951" t="str">
        <f>HYPERLINK("https://www.regulations.gov/docket?D=FDA-2019-H-2856")</f>
        <v>https://www.regulations.gov/docket?D=FDA-2019-H-2856</v>
      </c>
      <c r="N951" t="s">
        <v>210</v>
      </c>
    </row>
    <row r="952" spans="1:14" x14ac:dyDescent="0.25">
      <c r="A952" t="s">
        <v>1787</v>
      </c>
      <c r="B952" t="s">
        <v>1788</v>
      </c>
      <c r="C952" t="s">
        <v>424</v>
      </c>
      <c r="D952" t="s">
        <v>21</v>
      </c>
      <c r="E952">
        <v>21042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43630</v>
      </c>
      <c r="L952" t="s">
        <v>26</v>
      </c>
      <c r="N952" t="s">
        <v>24</v>
      </c>
    </row>
    <row r="953" spans="1:14" x14ac:dyDescent="0.25">
      <c r="A953" t="s">
        <v>1789</v>
      </c>
      <c r="B953" t="s">
        <v>1790</v>
      </c>
      <c r="C953" t="s">
        <v>1791</v>
      </c>
      <c r="D953" t="s">
        <v>21</v>
      </c>
      <c r="E953">
        <v>21710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43630</v>
      </c>
      <c r="L953" t="s">
        <v>26</v>
      </c>
      <c r="N953" t="s">
        <v>24</v>
      </c>
    </row>
    <row r="954" spans="1:14" x14ac:dyDescent="0.25">
      <c r="A954" t="s">
        <v>690</v>
      </c>
      <c r="B954" t="s">
        <v>691</v>
      </c>
      <c r="C954" t="s">
        <v>29</v>
      </c>
      <c r="D954" t="s">
        <v>21</v>
      </c>
      <c r="E954">
        <v>21214</v>
      </c>
      <c r="F954" t="s">
        <v>22</v>
      </c>
      <c r="G954" t="s">
        <v>22</v>
      </c>
      <c r="H954" t="s">
        <v>110</v>
      </c>
      <c r="I954" t="s">
        <v>111</v>
      </c>
      <c r="J954" s="1">
        <v>43588</v>
      </c>
      <c r="K954" s="1">
        <v>43629</v>
      </c>
      <c r="L954" t="s">
        <v>103</v>
      </c>
      <c r="N954" t="s">
        <v>1583</v>
      </c>
    </row>
    <row r="955" spans="1:14" x14ac:dyDescent="0.25">
      <c r="A955" t="s">
        <v>703</v>
      </c>
      <c r="B955" t="s">
        <v>704</v>
      </c>
      <c r="C955" t="s">
        <v>254</v>
      </c>
      <c r="D955" t="s">
        <v>21</v>
      </c>
      <c r="E955">
        <v>21204</v>
      </c>
      <c r="F955" t="s">
        <v>22</v>
      </c>
      <c r="G955" t="s">
        <v>22</v>
      </c>
      <c r="H955" t="s">
        <v>110</v>
      </c>
      <c r="I955" t="s">
        <v>111</v>
      </c>
      <c r="J955" s="1">
        <v>43586</v>
      </c>
      <c r="K955" s="1">
        <v>43629</v>
      </c>
      <c r="L955" t="s">
        <v>103</v>
      </c>
      <c r="N955" t="s">
        <v>1583</v>
      </c>
    </row>
    <row r="956" spans="1:14" x14ac:dyDescent="0.25">
      <c r="A956" t="s">
        <v>969</v>
      </c>
      <c r="B956" t="s">
        <v>970</v>
      </c>
      <c r="C956" t="s">
        <v>29</v>
      </c>
      <c r="D956" t="s">
        <v>21</v>
      </c>
      <c r="E956">
        <v>21216</v>
      </c>
      <c r="F956" t="s">
        <v>22</v>
      </c>
      <c r="G956" t="s">
        <v>22</v>
      </c>
      <c r="H956" t="s">
        <v>208</v>
      </c>
      <c r="I956" t="s">
        <v>209</v>
      </c>
      <c r="J956" s="1">
        <v>43578</v>
      </c>
      <c r="K956" s="1">
        <v>43629</v>
      </c>
      <c r="L956" t="s">
        <v>103</v>
      </c>
      <c r="N956" t="s">
        <v>1562</v>
      </c>
    </row>
    <row r="957" spans="1:14" x14ac:dyDescent="0.25">
      <c r="A957" t="s">
        <v>1792</v>
      </c>
      <c r="B957" t="s">
        <v>1793</v>
      </c>
      <c r="C957" t="s">
        <v>176</v>
      </c>
      <c r="D957" t="s">
        <v>21</v>
      </c>
      <c r="E957">
        <v>21740</v>
      </c>
      <c r="F957" t="s">
        <v>22</v>
      </c>
      <c r="G957" t="s">
        <v>22</v>
      </c>
      <c r="H957" t="s">
        <v>208</v>
      </c>
      <c r="I957" t="s">
        <v>209</v>
      </c>
      <c r="J957" s="1">
        <v>43587</v>
      </c>
      <c r="K957" s="1">
        <v>43629</v>
      </c>
      <c r="L957" t="s">
        <v>103</v>
      </c>
      <c r="N957" t="s">
        <v>104</v>
      </c>
    </row>
    <row r="958" spans="1:14" x14ac:dyDescent="0.25">
      <c r="A958" t="s">
        <v>1794</v>
      </c>
      <c r="B958" t="s">
        <v>1795</v>
      </c>
      <c r="C958" t="s">
        <v>29</v>
      </c>
      <c r="D958" t="s">
        <v>21</v>
      </c>
      <c r="E958">
        <v>21223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43629</v>
      </c>
      <c r="L958" t="s">
        <v>26</v>
      </c>
      <c r="N958" t="s">
        <v>24</v>
      </c>
    </row>
    <row r="959" spans="1:14" x14ac:dyDescent="0.25">
      <c r="A959" t="s">
        <v>1796</v>
      </c>
      <c r="B959" t="s">
        <v>1797</v>
      </c>
      <c r="C959" t="s">
        <v>29</v>
      </c>
      <c r="D959" t="s">
        <v>21</v>
      </c>
      <c r="E959">
        <v>21216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43629</v>
      </c>
      <c r="L959" t="s">
        <v>26</v>
      </c>
      <c r="N959" t="s">
        <v>24</v>
      </c>
    </row>
    <row r="960" spans="1:14" x14ac:dyDescent="0.25">
      <c r="A960" t="s">
        <v>155</v>
      </c>
      <c r="B960" t="s">
        <v>1798</v>
      </c>
      <c r="C960" t="s">
        <v>291</v>
      </c>
      <c r="D960" t="s">
        <v>21</v>
      </c>
      <c r="E960">
        <v>21702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43628</v>
      </c>
      <c r="L960" t="s">
        <v>26</v>
      </c>
      <c r="N960" t="s">
        <v>24</v>
      </c>
    </row>
    <row r="961" spans="1:14" x14ac:dyDescent="0.25">
      <c r="A961" t="s">
        <v>995</v>
      </c>
      <c r="B961" t="s">
        <v>98</v>
      </c>
      <c r="C961" t="s">
        <v>51</v>
      </c>
      <c r="D961" t="s">
        <v>21</v>
      </c>
      <c r="E961">
        <v>21136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43628</v>
      </c>
      <c r="L961" t="s">
        <v>26</v>
      </c>
      <c r="N961" t="s">
        <v>24</v>
      </c>
    </row>
    <row r="962" spans="1:14" x14ac:dyDescent="0.25">
      <c r="A962" t="s">
        <v>1799</v>
      </c>
      <c r="B962" t="s">
        <v>1800</v>
      </c>
      <c r="C962" t="s">
        <v>291</v>
      </c>
      <c r="D962" t="s">
        <v>21</v>
      </c>
      <c r="E962">
        <v>21702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43628</v>
      </c>
      <c r="L962" t="s">
        <v>26</v>
      </c>
      <c r="N962" t="s">
        <v>24</v>
      </c>
    </row>
    <row r="963" spans="1:14" x14ac:dyDescent="0.25">
      <c r="A963" t="s">
        <v>1801</v>
      </c>
      <c r="B963" t="s">
        <v>1802</v>
      </c>
      <c r="C963" t="s">
        <v>291</v>
      </c>
      <c r="D963" t="s">
        <v>21</v>
      </c>
      <c r="E963">
        <v>21701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43628</v>
      </c>
      <c r="L963" t="s">
        <v>26</v>
      </c>
      <c r="N963" t="s">
        <v>24</v>
      </c>
    </row>
    <row r="964" spans="1:14" x14ac:dyDescent="0.25">
      <c r="A964" t="s">
        <v>1803</v>
      </c>
      <c r="B964" t="s">
        <v>1804</v>
      </c>
      <c r="C964" t="s">
        <v>291</v>
      </c>
      <c r="D964" t="s">
        <v>21</v>
      </c>
      <c r="E964">
        <v>21701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43628</v>
      </c>
      <c r="L964" t="s">
        <v>26</v>
      </c>
      <c r="N964" t="s">
        <v>24</v>
      </c>
    </row>
    <row r="965" spans="1:14" x14ac:dyDescent="0.25">
      <c r="A965" t="s">
        <v>1805</v>
      </c>
      <c r="B965" t="s">
        <v>1806</v>
      </c>
      <c r="C965" t="s">
        <v>1807</v>
      </c>
      <c r="D965" t="s">
        <v>21</v>
      </c>
      <c r="E965">
        <v>21770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43628</v>
      </c>
      <c r="L965" t="s">
        <v>26</v>
      </c>
      <c r="N965" t="s">
        <v>24</v>
      </c>
    </row>
    <row r="966" spans="1:14" x14ac:dyDescent="0.25">
      <c r="A966" t="s">
        <v>975</v>
      </c>
      <c r="B966" t="s">
        <v>976</v>
      </c>
      <c r="C966" t="s">
        <v>29</v>
      </c>
      <c r="D966" t="s">
        <v>21</v>
      </c>
      <c r="E966">
        <v>21217</v>
      </c>
      <c r="F966" t="s">
        <v>22</v>
      </c>
      <c r="G966" t="s">
        <v>22</v>
      </c>
      <c r="H966" t="s">
        <v>101</v>
      </c>
      <c r="I966" t="s">
        <v>241</v>
      </c>
      <c r="J966" t="s">
        <v>210</v>
      </c>
      <c r="K966" s="1">
        <v>43628</v>
      </c>
      <c r="L966" t="s">
        <v>211</v>
      </c>
      <c r="M966" t="str">
        <f>HYPERLINK("https://www.regulations.gov/docket?D=FDA-2019-H-2829")</f>
        <v>https://www.regulations.gov/docket?D=FDA-2019-H-2829</v>
      </c>
      <c r="N966" t="s">
        <v>210</v>
      </c>
    </row>
    <row r="967" spans="1:14" x14ac:dyDescent="0.25">
      <c r="A967" t="s">
        <v>1808</v>
      </c>
      <c r="B967" t="s">
        <v>1809</v>
      </c>
      <c r="C967" t="s">
        <v>29</v>
      </c>
      <c r="D967" t="s">
        <v>21</v>
      </c>
      <c r="E967">
        <v>21244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43628</v>
      </c>
      <c r="L967" t="s">
        <v>26</v>
      </c>
      <c r="N967" t="s">
        <v>24</v>
      </c>
    </row>
    <row r="968" spans="1:14" x14ac:dyDescent="0.25">
      <c r="A968" t="s">
        <v>1810</v>
      </c>
      <c r="B968" t="s">
        <v>1811</v>
      </c>
      <c r="C968" t="s">
        <v>29</v>
      </c>
      <c r="D968" t="s">
        <v>21</v>
      </c>
      <c r="E968">
        <v>21244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43628</v>
      </c>
      <c r="L968" t="s">
        <v>26</v>
      </c>
      <c r="N968" t="s">
        <v>24</v>
      </c>
    </row>
    <row r="969" spans="1:14" x14ac:dyDescent="0.25">
      <c r="A969" t="s">
        <v>30</v>
      </c>
      <c r="B969" t="s">
        <v>31</v>
      </c>
      <c r="C969" t="s">
        <v>29</v>
      </c>
      <c r="D969" t="s">
        <v>21</v>
      </c>
      <c r="E969">
        <v>21210</v>
      </c>
      <c r="F969" t="s">
        <v>22</v>
      </c>
      <c r="G969" t="s">
        <v>22</v>
      </c>
      <c r="H969" t="s">
        <v>110</v>
      </c>
      <c r="I969" t="s">
        <v>111</v>
      </c>
      <c r="J969" t="s">
        <v>210</v>
      </c>
      <c r="K969" s="1">
        <v>43628</v>
      </c>
      <c r="L969" t="s">
        <v>211</v>
      </c>
      <c r="M969" t="str">
        <f>HYPERLINK("https://www.regulations.gov/docket?D=FDA-2019-H-2791")</f>
        <v>https://www.regulations.gov/docket?D=FDA-2019-H-2791</v>
      </c>
      <c r="N969" t="s">
        <v>210</v>
      </c>
    </row>
    <row r="970" spans="1:14" x14ac:dyDescent="0.25">
      <c r="A970" t="s">
        <v>30</v>
      </c>
      <c r="B970" t="s">
        <v>1812</v>
      </c>
      <c r="C970" t="s">
        <v>501</v>
      </c>
      <c r="D970" t="s">
        <v>21</v>
      </c>
      <c r="E970">
        <v>20710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43628</v>
      </c>
      <c r="L970" t="s">
        <v>26</v>
      </c>
      <c r="N970" t="s">
        <v>24</v>
      </c>
    </row>
    <row r="971" spans="1:14" x14ac:dyDescent="0.25">
      <c r="A971" t="s">
        <v>212</v>
      </c>
      <c r="B971" t="s">
        <v>1813</v>
      </c>
      <c r="C971" t="s">
        <v>29</v>
      </c>
      <c r="D971" t="s">
        <v>21</v>
      </c>
      <c r="E971">
        <v>21244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43628</v>
      </c>
      <c r="L971" t="s">
        <v>26</v>
      </c>
      <c r="N971" t="s">
        <v>24</v>
      </c>
    </row>
    <row r="972" spans="1:14" x14ac:dyDescent="0.25">
      <c r="A972" t="s">
        <v>199</v>
      </c>
      <c r="B972" t="s">
        <v>200</v>
      </c>
      <c r="C972" t="s">
        <v>193</v>
      </c>
      <c r="D972" t="s">
        <v>21</v>
      </c>
      <c r="E972">
        <v>20748</v>
      </c>
      <c r="F972" t="s">
        <v>22</v>
      </c>
      <c r="G972" t="s">
        <v>22</v>
      </c>
      <c r="H972" t="s">
        <v>101</v>
      </c>
      <c r="I972" t="s">
        <v>241</v>
      </c>
      <c r="J972" t="s">
        <v>210</v>
      </c>
      <c r="K972" s="1">
        <v>43628</v>
      </c>
      <c r="L972" t="s">
        <v>211</v>
      </c>
      <c r="M972" t="str">
        <f>HYPERLINK("https://www.regulations.gov/docket?D=FDA-2019-H-2792")</f>
        <v>https://www.regulations.gov/docket?D=FDA-2019-H-2792</v>
      </c>
      <c r="N972" t="s">
        <v>210</v>
      </c>
    </row>
    <row r="973" spans="1:14" x14ac:dyDescent="0.25">
      <c r="A973" t="s">
        <v>1147</v>
      </c>
      <c r="B973" t="s">
        <v>1814</v>
      </c>
      <c r="C973" t="s">
        <v>1815</v>
      </c>
      <c r="D973" t="s">
        <v>21</v>
      </c>
      <c r="E973">
        <v>20740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43628</v>
      </c>
      <c r="L973" t="s">
        <v>26</v>
      </c>
      <c r="N973" t="s">
        <v>24</v>
      </c>
    </row>
    <row r="974" spans="1:14" x14ac:dyDescent="0.25">
      <c r="A974" t="s">
        <v>1816</v>
      </c>
      <c r="B974" t="s">
        <v>1817</v>
      </c>
      <c r="C974" t="s">
        <v>735</v>
      </c>
      <c r="D974" t="s">
        <v>21</v>
      </c>
      <c r="E974">
        <v>20770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43628</v>
      </c>
      <c r="L974" t="s">
        <v>26</v>
      </c>
      <c r="N974" t="s">
        <v>24</v>
      </c>
    </row>
    <row r="975" spans="1:14" x14ac:dyDescent="0.25">
      <c r="A975" t="s">
        <v>308</v>
      </c>
      <c r="B975" t="s">
        <v>309</v>
      </c>
      <c r="C975" t="s">
        <v>193</v>
      </c>
      <c r="D975" t="s">
        <v>21</v>
      </c>
      <c r="E975">
        <v>20748</v>
      </c>
      <c r="F975" t="s">
        <v>22</v>
      </c>
      <c r="G975" t="s">
        <v>22</v>
      </c>
      <c r="H975" t="s">
        <v>208</v>
      </c>
      <c r="I975" t="s">
        <v>209</v>
      </c>
      <c r="J975" t="s">
        <v>210</v>
      </c>
      <c r="K975" s="1">
        <v>43628</v>
      </c>
      <c r="L975" t="s">
        <v>211</v>
      </c>
      <c r="M975" t="str">
        <f>HYPERLINK("https://www.regulations.gov/docket?D=FDA-2019-H-2825")</f>
        <v>https://www.regulations.gov/docket?D=FDA-2019-H-2825</v>
      </c>
      <c r="N975" t="s">
        <v>210</v>
      </c>
    </row>
    <row r="976" spans="1:14" x14ac:dyDescent="0.25">
      <c r="A976" t="s">
        <v>93</v>
      </c>
      <c r="B976" t="s">
        <v>1818</v>
      </c>
      <c r="C976" t="s">
        <v>291</v>
      </c>
      <c r="D976" t="s">
        <v>21</v>
      </c>
      <c r="E976">
        <v>21703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43628</v>
      </c>
      <c r="L976" t="s">
        <v>26</v>
      </c>
      <c r="N976" t="s">
        <v>24</v>
      </c>
    </row>
    <row r="977" spans="1:14" x14ac:dyDescent="0.25">
      <c r="A977" t="s">
        <v>93</v>
      </c>
      <c r="B977" t="s">
        <v>1819</v>
      </c>
      <c r="C977" t="s">
        <v>1171</v>
      </c>
      <c r="D977" t="s">
        <v>21</v>
      </c>
      <c r="E977">
        <v>20705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43628</v>
      </c>
      <c r="L977" t="s">
        <v>26</v>
      </c>
      <c r="N977" t="s">
        <v>24</v>
      </c>
    </row>
    <row r="978" spans="1:14" x14ac:dyDescent="0.25">
      <c r="A978" t="s">
        <v>456</v>
      </c>
      <c r="B978" t="s">
        <v>1820</v>
      </c>
      <c r="C978" t="s">
        <v>29</v>
      </c>
      <c r="D978" t="s">
        <v>21</v>
      </c>
      <c r="E978">
        <v>21244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43628</v>
      </c>
      <c r="L978" t="s">
        <v>26</v>
      </c>
      <c r="N978" t="s">
        <v>24</v>
      </c>
    </row>
    <row r="979" spans="1:14" x14ac:dyDescent="0.25">
      <c r="A979" t="s">
        <v>1410</v>
      </c>
      <c r="B979" t="s">
        <v>1411</v>
      </c>
      <c r="C979" t="s">
        <v>29</v>
      </c>
      <c r="D979" t="s">
        <v>21</v>
      </c>
      <c r="E979">
        <v>21206</v>
      </c>
      <c r="F979" t="s">
        <v>22</v>
      </c>
      <c r="G979" t="s">
        <v>22</v>
      </c>
      <c r="H979" t="s">
        <v>110</v>
      </c>
      <c r="I979" t="s">
        <v>111</v>
      </c>
      <c r="J979" t="s">
        <v>210</v>
      </c>
      <c r="K979" s="1">
        <v>43627</v>
      </c>
      <c r="L979" t="s">
        <v>211</v>
      </c>
      <c r="M979" t="str">
        <f>HYPERLINK("https://www.regulations.gov/docket?D=FDA-2019-H-2784")</f>
        <v>https://www.regulations.gov/docket?D=FDA-2019-H-2784</v>
      </c>
      <c r="N979" t="s">
        <v>210</v>
      </c>
    </row>
    <row r="980" spans="1:14" x14ac:dyDescent="0.25">
      <c r="A980" t="s">
        <v>1821</v>
      </c>
      <c r="B980" t="s">
        <v>1822</v>
      </c>
      <c r="C980" t="s">
        <v>29</v>
      </c>
      <c r="D980" t="s">
        <v>21</v>
      </c>
      <c r="E980">
        <v>21215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43627</v>
      </c>
      <c r="L980" t="s">
        <v>26</v>
      </c>
      <c r="N980" t="s">
        <v>24</v>
      </c>
    </row>
    <row r="981" spans="1:14" x14ac:dyDescent="0.25">
      <c r="A981" t="s">
        <v>76</v>
      </c>
      <c r="B981" t="s">
        <v>1823</v>
      </c>
      <c r="C981" t="s">
        <v>39</v>
      </c>
      <c r="D981" t="s">
        <v>21</v>
      </c>
      <c r="E981">
        <v>21044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43627</v>
      </c>
      <c r="L981" t="s">
        <v>26</v>
      </c>
      <c r="N981" t="s">
        <v>24</v>
      </c>
    </row>
    <row r="982" spans="1:14" x14ac:dyDescent="0.25">
      <c r="A982" t="s">
        <v>1824</v>
      </c>
      <c r="B982" t="s">
        <v>1825</v>
      </c>
      <c r="C982" t="s">
        <v>51</v>
      </c>
      <c r="D982" t="s">
        <v>21</v>
      </c>
      <c r="E982">
        <v>21136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43627</v>
      </c>
      <c r="L982" t="s">
        <v>26</v>
      </c>
      <c r="N982" t="s">
        <v>24</v>
      </c>
    </row>
    <row r="983" spans="1:14" x14ac:dyDescent="0.25">
      <c r="A983" t="s">
        <v>80</v>
      </c>
      <c r="B983" t="s">
        <v>81</v>
      </c>
      <c r="C983" t="s">
        <v>59</v>
      </c>
      <c r="D983" t="s">
        <v>21</v>
      </c>
      <c r="E983">
        <v>21133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43627</v>
      </c>
      <c r="L983" t="s">
        <v>26</v>
      </c>
      <c r="N983" t="s">
        <v>24</v>
      </c>
    </row>
    <row r="984" spans="1:14" x14ac:dyDescent="0.25">
      <c r="A984" t="s">
        <v>1826</v>
      </c>
      <c r="B984" t="s">
        <v>1827</v>
      </c>
      <c r="C984" t="s">
        <v>154</v>
      </c>
      <c r="D984" t="s">
        <v>21</v>
      </c>
      <c r="E984">
        <v>20723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43627</v>
      </c>
      <c r="L984" t="s">
        <v>26</v>
      </c>
      <c r="N984" t="s">
        <v>24</v>
      </c>
    </row>
    <row r="985" spans="1:14" x14ac:dyDescent="0.25">
      <c r="A985" t="s">
        <v>221</v>
      </c>
      <c r="B985" t="s">
        <v>1823</v>
      </c>
      <c r="C985" t="s">
        <v>39</v>
      </c>
      <c r="D985" t="s">
        <v>21</v>
      </c>
      <c r="E985">
        <v>21044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43627</v>
      </c>
      <c r="L985" t="s">
        <v>26</v>
      </c>
      <c r="N985" t="s">
        <v>24</v>
      </c>
    </row>
    <row r="986" spans="1:14" x14ac:dyDescent="0.25">
      <c r="A986" t="s">
        <v>93</v>
      </c>
      <c r="B986" t="s">
        <v>94</v>
      </c>
      <c r="C986" t="s">
        <v>51</v>
      </c>
      <c r="D986" t="s">
        <v>21</v>
      </c>
      <c r="E986">
        <v>21136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43627</v>
      </c>
      <c r="L986" t="s">
        <v>26</v>
      </c>
      <c r="N986" t="s">
        <v>24</v>
      </c>
    </row>
    <row r="987" spans="1:14" x14ac:dyDescent="0.25">
      <c r="A987" t="s">
        <v>1147</v>
      </c>
      <c r="B987" t="s">
        <v>1828</v>
      </c>
      <c r="C987" t="s">
        <v>642</v>
      </c>
      <c r="D987" t="s">
        <v>21</v>
      </c>
      <c r="E987">
        <v>20785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43626</v>
      </c>
      <c r="L987" t="s">
        <v>26</v>
      </c>
      <c r="N987" t="s">
        <v>24</v>
      </c>
    </row>
    <row r="988" spans="1:14" x14ac:dyDescent="0.25">
      <c r="A988" t="s">
        <v>1829</v>
      </c>
      <c r="B988" t="s">
        <v>1830</v>
      </c>
      <c r="C988" t="s">
        <v>29</v>
      </c>
      <c r="D988" t="s">
        <v>21</v>
      </c>
      <c r="E988">
        <v>21211</v>
      </c>
      <c r="F988" t="s">
        <v>22</v>
      </c>
      <c r="G988" t="s">
        <v>22</v>
      </c>
      <c r="H988" t="s">
        <v>101</v>
      </c>
      <c r="I988" t="s">
        <v>241</v>
      </c>
      <c r="J988" t="s">
        <v>210</v>
      </c>
      <c r="K988" s="1">
        <v>43626</v>
      </c>
      <c r="L988" t="s">
        <v>211</v>
      </c>
      <c r="M988" t="str">
        <f>HYPERLINK("https://www.regulations.gov/docket?D=FDA-2019-H-2723")</f>
        <v>https://www.regulations.gov/docket?D=FDA-2019-H-2723</v>
      </c>
      <c r="N988" t="s">
        <v>210</v>
      </c>
    </row>
    <row r="989" spans="1:14" x14ac:dyDescent="0.25">
      <c r="A989" t="s">
        <v>1831</v>
      </c>
      <c r="B989" t="s">
        <v>1832</v>
      </c>
      <c r="C989" t="s">
        <v>455</v>
      </c>
      <c r="D989" t="s">
        <v>21</v>
      </c>
      <c r="E989">
        <v>20646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43623</v>
      </c>
      <c r="L989" t="s">
        <v>26</v>
      </c>
      <c r="N989" t="s">
        <v>24</v>
      </c>
    </row>
    <row r="990" spans="1:14" x14ac:dyDescent="0.25">
      <c r="A990" t="s">
        <v>1833</v>
      </c>
      <c r="B990" t="s">
        <v>1834</v>
      </c>
      <c r="C990" t="s">
        <v>455</v>
      </c>
      <c r="D990" t="s">
        <v>21</v>
      </c>
      <c r="E990">
        <v>20646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43623</v>
      </c>
      <c r="L990" t="s">
        <v>26</v>
      </c>
      <c r="N990" t="s">
        <v>24</v>
      </c>
    </row>
    <row r="991" spans="1:14" x14ac:dyDescent="0.25">
      <c r="A991" t="s">
        <v>155</v>
      </c>
      <c r="B991" t="s">
        <v>1835</v>
      </c>
      <c r="C991" t="s">
        <v>687</v>
      </c>
      <c r="D991" t="s">
        <v>21</v>
      </c>
      <c r="E991">
        <v>20747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43623</v>
      </c>
      <c r="L991" t="s">
        <v>26</v>
      </c>
      <c r="N991" t="s">
        <v>24</v>
      </c>
    </row>
    <row r="992" spans="1:14" x14ac:dyDescent="0.25">
      <c r="A992" t="s">
        <v>1836</v>
      </c>
      <c r="B992" t="s">
        <v>1837</v>
      </c>
      <c r="C992" t="s">
        <v>320</v>
      </c>
      <c r="D992" t="s">
        <v>21</v>
      </c>
      <c r="E992">
        <v>20607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43623</v>
      </c>
      <c r="L992" t="s">
        <v>26</v>
      </c>
      <c r="N992" t="s">
        <v>24</v>
      </c>
    </row>
    <row r="993" spans="1:14" x14ac:dyDescent="0.25">
      <c r="A993" t="s">
        <v>995</v>
      </c>
      <c r="B993" t="s">
        <v>1838</v>
      </c>
      <c r="C993" t="s">
        <v>59</v>
      </c>
      <c r="D993" t="s">
        <v>21</v>
      </c>
      <c r="E993">
        <v>21133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43623</v>
      </c>
      <c r="L993" t="s">
        <v>26</v>
      </c>
      <c r="N993" t="s">
        <v>24</v>
      </c>
    </row>
    <row r="994" spans="1:14" x14ac:dyDescent="0.25">
      <c r="A994" t="s">
        <v>1839</v>
      </c>
      <c r="B994" t="s">
        <v>1840</v>
      </c>
      <c r="C994" t="s">
        <v>291</v>
      </c>
      <c r="D994" t="s">
        <v>21</v>
      </c>
      <c r="E994">
        <v>21701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43623</v>
      </c>
      <c r="L994" t="s">
        <v>26</v>
      </c>
      <c r="N994" t="s">
        <v>24</v>
      </c>
    </row>
    <row r="995" spans="1:14" x14ac:dyDescent="0.25">
      <c r="A995" t="s">
        <v>1841</v>
      </c>
      <c r="B995" t="s">
        <v>1842</v>
      </c>
      <c r="C995" t="s">
        <v>291</v>
      </c>
      <c r="D995" t="s">
        <v>21</v>
      </c>
      <c r="E995">
        <v>21701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43623</v>
      </c>
      <c r="L995" t="s">
        <v>26</v>
      </c>
      <c r="N995" t="s">
        <v>24</v>
      </c>
    </row>
    <row r="996" spans="1:14" x14ac:dyDescent="0.25">
      <c r="A996" t="s">
        <v>1843</v>
      </c>
      <c r="B996" t="s">
        <v>1844</v>
      </c>
      <c r="C996" t="s">
        <v>659</v>
      </c>
      <c r="D996" t="s">
        <v>21</v>
      </c>
      <c r="E996">
        <v>20747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43623</v>
      </c>
      <c r="L996" t="s">
        <v>26</v>
      </c>
      <c r="N996" t="s">
        <v>24</v>
      </c>
    </row>
    <row r="997" spans="1:14" x14ac:dyDescent="0.25">
      <c r="A997" t="s">
        <v>1845</v>
      </c>
      <c r="B997" t="s">
        <v>1846</v>
      </c>
      <c r="C997" t="s">
        <v>29</v>
      </c>
      <c r="D997" t="s">
        <v>21</v>
      </c>
      <c r="E997">
        <v>21206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43623</v>
      </c>
      <c r="L997" t="s">
        <v>26</v>
      </c>
      <c r="N997" t="s">
        <v>24</v>
      </c>
    </row>
    <row r="998" spans="1:14" x14ac:dyDescent="0.25">
      <c r="A998" t="s">
        <v>1847</v>
      </c>
      <c r="B998" t="s">
        <v>1848</v>
      </c>
      <c r="C998" t="s">
        <v>29</v>
      </c>
      <c r="D998" t="s">
        <v>21</v>
      </c>
      <c r="E998">
        <v>21206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43623</v>
      </c>
      <c r="L998" t="s">
        <v>26</v>
      </c>
      <c r="N998" t="s">
        <v>24</v>
      </c>
    </row>
    <row r="999" spans="1:14" x14ac:dyDescent="0.25">
      <c r="A999" t="s">
        <v>1849</v>
      </c>
      <c r="B999" t="s">
        <v>1850</v>
      </c>
      <c r="C999" t="s">
        <v>642</v>
      </c>
      <c r="D999" t="s">
        <v>21</v>
      </c>
      <c r="E999">
        <v>20785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43623</v>
      </c>
      <c r="L999" t="s">
        <v>26</v>
      </c>
      <c r="N999" t="s">
        <v>24</v>
      </c>
    </row>
    <row r="1000" spans="1:14" x14ac:dyDescent="0.25">
      <c r="A1000" t="s">
        <v>1851</v>
      </c>
      <c r="B1000" t="s">
        <v>1852</v>
      </c>
      <c r="C1000" t="s">
        <v>778</v>
      </c>
      <c r="D1000" t="s">
        <v>21</v>
      </c>
      <c r="E1000">
        <v>20601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43623</v>
      </c>
      <c r="L1000" t="s">
        <v>26</v>
      </c>
      <c r="N1000" t="s">
        <v>24</v>
      </c>
    </row>
    <row r="1001" spans="1:14" x14ac:dyDescent="0.25">
      <c r="A1001" t="s">
        <v>1853</v>
      </c>
      <c r="B1001" t="s">
        <v>1854</v>
      </c>
      <c r="C1001" t="s">
        <v>1855</v>
      </c>
      <c r="D1001" t="s">
        <v>21</v>
      </c>
      <c r="E1001">
        <v>20784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43623</v>
      </c>
      <c r="L1001" t="s">
        <v>26</v>
      </c>
      <c r="N1001" t="s">
        <v>24</v>
      </c>
    </row>
    <row r="1002" spans="1:14" x14ac:dyDescent="0.25">
      <c r="A1002" t="s">
        <v>940</v>
      </c>
      <c r="B1002" t="s">
        <v>1856</v>
      </c>
      <c r="C1002" t="s">
        <v>59</v>
      </c>
      <c r="D1002" t="s">
        <v>21</v>
      </c>
      <c r="E1002">
        <v>21133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43623</v>
      </c>
      <c r="L1002" t="s">
        <v>26</v>
      </c>
      <c r="N1002" t="s">
        <v>24</v>
      </c>
    </row>
    <row r="1003" spans="1:14" x14ac:dyDescent="0.25">
      <c r="A1003" t="s">
        <v>1857</v>
      </c>
      <c r="B1003" t="s">
        <v>1858</v>
      </c>
      <c r="C1003" t="s">
        <v>29</v>
      </c>
      <c r="D1003" t="s">
        <v>21</v>
      </c>
      <c r="E1003">
        <v>21206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43623</v>
      </c>
      <c r="L1003" t="s">
        <v>26</v>
      </c>
      <c r="N1003" t="s">
        <v>24</v>
      </c>
    </row>
    <row r="1004" spans="1:14" x14ac:dyDescent="0.25">
      <c r="A1004" t="s">
        <v>250</v>
      </c>
      <c r="B1004" t="s">
        <v>1859</v>
      </c>
      <c r="C1004" t="s">
        <v>29</v>
      </c>
      <c r="D1004" t="s">
        <v>21</v>
      </c>
      <c r="E1004">
        <v>21206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43623</v>
      </c>
      <c r="L1004" t="s">
        <v>26</v>
      </c>
      <c r="N1004" t="s">
        <v>24</v>
      </c>
    </row>
    <row r="1005" spans="1:14" x14ac:dyDescent="0.25">
      <c r="A1005" t="s">
        <v>139</v>
      </c>
      <c r="B1005" t="s">
        <v>140</v>
      </c>
      <c r="C1005" t="s">
        <v>29</v>
      </c>
      <c r="D1005" t="s">
        <v>21</v>
      </c>
      <c r="E1005">
        <v>21216</v>
      </c>
      <c r="F1005" t="s">
        <v>22</v>
      </c>
      <c r="G1005" t="s">
        <v>22</v>
      </c>
      <c r="H1005" t="s">
        <v>208</v>
      </c>
      <c r="I1005" t="s">
        <v>209</v>
      </c>
      <c r="J1005" t="s">
        <v>210</v>
      </c>
      <c r="K1005" s="1">
        <v>43623</v>
      </c>
      <c r="L1005" t="s">
        <v>211</v>
      </c>
      <c r="M1005" t="str">
        <f>HYPERLINK("https://www.regulations.gov/docket?D=FDA-2019-H-2717")</f>
        <v>https://www.regulations.gov/docket?D=FDA-2019-H-2717</v>
      </c>
      <c r="N1005" t="s">
        <v>210</v>
      </c>
    </row>
    <row r="1006" spans="1:14" x14ac:dyDescent="0.25">
      <c r="A1006" t="s">
        <v>1860</v>
      </c>
      <c r="B1006" t="s">
        <v>1861</v>
      </c>
      <c r="C1006" t="s">
        <v>29</v>
      </c>
      <c r="D1006" t="s">
        <v>21</v>
      </c>
      <c r="E1006">
        <v>21206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43623</v>
      </c>
      <c r="L1006" t="s">
        <v>26</v>
      </c>
      <c r="N1006" t="s">
        <v>24</v>
      </c>
    </row>
    <row r="1007" spans="1:14" x14ac:dyDescent="0.25">
      <c r="A1007" t="s">
        <v>1862</v>
      </c>
      <c r="B1007" t="s">
        <v>1863</v>
      </c>
      <c r="C1007" t="s">
        <v>291</v>
      </c>
      <c r="D1007" t="s">
        <v>21</v>
      </c>
      <c r="E1007">
        <v>21701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43623</v>
      </c>
      <c r="L1007" t="s">
        <v>26</v>
      </c>
      <c r="N1007" t="s">
        <v>24</v>
      </c>
    </row>
    <row r="1008" spans="1:14" x14ac:dyDescent="0.25">
      <c r="A1008" t="s">
        <v>93</v>
      </c>
      <c r="B1008" t="s">
        <v>355</v>
      </c>
      <c r="C1008" t="s">
        <v>356</v>
      </c>
      <c r="D1008" t="s">
        <v>21</v>
      </c>
      <c r="E1008">
        <v>21114</v>
      </c>
      <c r="F1008" t="s">
        <v>22</v>
      </c>
      <c r="G1008" t="s">
        <v>22</v>
      </c>
      <c r="H1008" t="s">
        <v>101</v>
      </c>
      <c r="I1008" t="s">
        <v>241</v>
      </c>
      <c r="J1008" t="s">
        <v>210</v>
      </c>
      <c r="K1008" s="1">
        <v>43623</v>
      </c>
      <c r="L1008" t="s">
        <v>211</v>
      </c>
      <c r="M1008" t="str">
        <f>HYPERLINK("https://www.regulations.gov/docket?D=FDA-2019-H-2704")</f>
        <v>https://www.regulations.gov/docket?D=FDA-2019-H-2704</v>
      </c>
      <c r="N1008" t="s">
        <v>210</v>
      </c>
    </row>
    <row r="1009" spans="1:14" x14ac:dyDescent="0.25">
      <c r="A1009" t="s">
        <v>1864</v>
      </c>
      <c r="B1009" t="s">
        <v>1865</v>
      </c>
      <c r="C1009" t="s">
        <v>54</v>
      </c>
      <c r="D1009" t="s">
        <v>21</v>
      </c>
      <c r="E1009">
        <v>21061</v>
      </c>
      <c r="F1009" t="s">
        <v>22</v>
      </c>
      <c r="G1009" t="s">
        <v>22</v>
      </c>
      <c r="H1009" t="s">
        <v>101</v>
      </c>
      <c r="I1009" t="s">
        <v>241</v>
      </c>
      <c r="J1009" s="1">
        <v>43579</v>
      </c>
      <c r="K1009" s="1">
        <v>43622</v>
      </c>
      <c r="L1009" t="s">
        <v>103</v>
      </c>
      <c r="N1009" t="s">
        <v>1580</v>
      </c>
    </row>
    <row r="1010" spans="1:14" x14ac:dyDescent="0.25">
      <c r="A1010" t="s">
        <v>1866</v>
      </c>
      <c r="B1010" t="s">
        <v>1867</v>
      </c>
      <c r="C1010" t="s">
        <v>54</v>
      </c>
      <c r="D1010" t="s">
        <v>21</v>
      </c>
      <c r="E1010">
        <v>21061</v>
      </c>
      <c r="F1010" t="s">
        <v>22</v>
      </c>
      <c r="G1010" t="s">
        <v>22</v>
      </c>
      <c r="H1010" t="s">
        <v>101</v>
      </c>
      <c r="I1010" t="s">
        <v>241</v>
      </c>
      <c r="J1010" s="1">
        <v>43579</v>
      </c>
      <c r="K1010" s="1">
        <v>43622</v>
      </c>
      <c r="L1010" t="s">
        <v>103</v>
      </c>
      <c r="N1010" t="s">
        <v>1580</v>
      </c>
    </row>
    <row r="1011" spans="1:14" x14ac:dyDescent="0.25">
      <c r="A1011" t="s">
        <v>1868</v>
      </c>
      <c r="B1011" t="s">
        <v>1869</v>
      </c>
      <c r="C1011" t="s">
        <v>179</v>
      </c>
      <c r="D1011" t="s">
        <v>21</v>
      </c>
      <c r="E1011">
        <v>20877</v>
      </c>
      <c r="F1011" t="s">
        <v>22</v>
      </c>
      <c r="G1011" t="s">
        <v>22</v>
      </c>
      <c r="H1011" t="s">
        <v>101</v>
      </c>
      <c r="I1011" t="s">
        <v>241</v>
      </c>
      <c r="J1011" s="1">
        <v>43580</v>
      </c>
      <c r="K1011" s="1">
        <v>43622</v>
      </c>
      <c r="L1011" t="s">
        <v>103</v>
      </c>
      <c r="N1011" t="s">
        <v>1580</v>
      </c>
    </row>
    <row r="1012" spans="1:14" x14ac:dyDescent="0.25">
      <c r="A1012" t="s">
        <v>174</v>
      </c>
      <c r="B1012" t="s">
        <v>175</v>
      </c>
      <c r="C1012" t="s">
        <v>176</v>
      </c>
      <c r="D1012" t="s">
        <v>21</v>
      </c>
      <c r="E1012">
        <v>21740</v>
      </c>
      <c r="F1012" t="s">
        <v>22</v>
      </c>
      <c r="G1012" t="s">
        <v>22</v>
      </c>
      <c r="H1012" t="s">
        <v>110</v>
      </c>
      <c r="I1012" t="s">
        <v>111</v>
      </c>
      <c r="J1012" s="1">
        <v>43585</v>
      </c>
      <c r="K1012" s="1">
        <v>43622</v>
      </c>
      <c r="L1012" t="s">
        <v>103</v>
      </c>
      <c r="N1012" t="s">
        <v>1562</v>
      </c>
    </row>
    <row r="1013" spans="1:14" x14ac:dyDescent="0.25">
      <c r="A1013" t="s">
        <v>1870</v>
      </c>
      <c r="B1013" t="s">
        <v>1871</v>
      </c>
      <c r="C1013" t="s">
        <v>29</v>
      </c>
      <c r="D1013" t="s">
        <v>21</v>
      </c>
      <c r="E1013">
        <v>21215</v>
      </c>
      <c r="F1013" t="s">
        <v>22</v>
      </c>
      <c r="G1013" t="s">
        <v>22</v>
      </c>
      <c r="H1013" t="s">
        <v>101</v>
      </c>
      <c r="I1013" t="s">
        <v>241</v>
      </c>
      <c r="J1013" s="1">
        <v>43578</v>
      </c>
      <c r="K1013" s="1">
        <v>43622</v>
      </c>
      <c r="L1013" t="s">
        <v>103</v>
      </c>
      <c r="N1013" t="s">
        <v>1580</v>
      </c>
    </row>
    <row r="1014" spans="1:14" x14ac:dyDescent="0.25">
      <c r="A1014" t="s">
        <v>1872</v>
      </c>
      <c r="B1014" t="s">
        <v>1873</v>
      </c>
      <c r="C1014" t="s">
        <v>29</v>
      </c>
      <c r="D1014" t="s">
        <v>21</v>
      </c>
      <c r="E1014">
        <v>21215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43622</v>
      </c>
      <c r="L1014" t="s">
        <v>26</v>
      </c>
      <c r="N1014" t="s">
        <v>24</v>
      </c>
    </row>
    <row r="1015" spans="1:14" x14ac:dyDescent="0.25">
      <c r="A1015" t="s">
        <v>1245</v>
      </c>
      <c r="B1015" t="s">
        <v>1246</v>
      </c>
      <c r="C1015" t="s">
        <v>29</v>
      </c>
      <c r="D1015" t="s">
        <v>21</v>
      </c>
      <c r="E1015">
        <v>21230</v>
      </c>
      <c r="F1015" t="s">
        <v>22</v>
      </c>
      <c r="G1015" t="s">
        <v>22</v>
      </c>
      <c r="H1015" t="s">
        <v>101</v>
      </c>
      <c r="I1015" t="s">
        <v>241</v>
      </c>
      <c r="J1015" t="s">
        <v>210</v>
      </c>
      <c r="K1015" s="1">
        <v>43622</v>
      </c>
      <c r="L1015" t="s">
        <v>211</v>
      </c>
      <c r="M1015" t="str">
        <f>HYPERLINK("https://www.regulations.gov/docket?D=FDA-2019-H-2680")</f>
        <v>https://www.regulations.gov/docket?D=FDA-2019-H-2680</v>
      </c>
      <c r="N1015" t="s">
        <v>210</v>
      </c>
    </row>
    <row r="1016" spans="1:14" x14ac:dyDescent="0.25">
      <c r="A1016" t="s">
        <v>1874</v>
      </c>
      <c r="B1016" t="s">
        <v>1875</v>
      </c>
      <c r="C1016" t="s">
        <v>29</v>
      </c>
      <c r="D1016" t="s">
        <v>21</v>
      </c>
      <c r="E1016">
        <v>21133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43622</v>
      </c>
      <c r="L1016" t="s">
        <v>26</v>
      </c>
      <c r="N1016" t="s">
        <v>24</v>
      </c>
    </row>
    <row r="1017" spans="1:14" x14ac:dyDescent="0.25">
      <c r="A1017" t="s">
        <v>499</v>
      </c>
      <c r="B1017" t="s">
        <v>500</v>
      </c>
      <c r="C1017" t="s">
        <v>501</v>
      </c>
      <c r="D1017" t="s">
        <v>21</v>
      </c>
      <c r="E1017">
        <v>20710</v>
      </c>
      <c r="F1017" t="s">
        <v>22</v>
      </c>
      <c r="G1017" t="s">
        <v>22</v>
      </c>
      <c r="H1017" t="s">
        <v>101</v>
      </c>
      <c r="I1017" t="s">
        <v>241</v>
      </c>
      <c r="J1017" t="s">
        <v>210</v>
      </c>
      <c r="K1017" s="1">
        <v>43621</v>
      </c>
      <c r="L1017" t="s">
        <v>211</v>
      </c>
      <c r="M1017" t="str">
        <f>HYPERLINK("https://www.regulations.gov/docket?D=FDA-2019-H-2659")</f>
        <v>https://www.regulations.gov/docket?D=FDA-2019-H-2659</v>
      </c>
      <c r="N1017" t="s">
        <v>210</v>
      </c>
    </row>
    <row r="1018" spans="1:14" x14ac:dyDescent="0.25">
      <c r="A1018" t="s">
        <v>1876</v>
      </c>
      <c r="B1018" t="s">
        <v>1877</v>
      </c>
      <c r="C1018" t="s">
        <v>1040</v>
      </c>
      <c r="D1018" t="s">
        <v>21</v>
      </c>
      <c r="E1018">
        <v>21793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43621</v>
      </c>
      <c r="L1018" t="s">
        <v>26</v>
      </c>
      <c r="N1018" t="s">
        <v>24</v>
      </c>
    </row>
    <row r="1019" spans="1:14" x14ac:dyDescent="0.25">
      <c r="A1019" t="s">
        <v>1878</v>
      </c>
      <c r="B1019" t="s">
        <v>1879</v>
      </c>
      <c r="C1019" t="s">
        <v>207</v>
      </c>
      <c r="D1019" t="s">
        <v>21</v>
      </c>
      <c r="E1019">
        <v>20712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43621</v>
      </c>
      <c r="L1019" t="s">
        <v>26</v>
      </c>
      <c r="N1019" t="s">
        <v>24</v>
      </c>
    </row>
    <row r="1020" spans="1:14" x14ac:dyDescent="0.25">
      <c r="A1020" t="s">
        <v>1880</v>
      </c>
      <c r="B1020" t="s">
        <v>1881</v>
      </c>
      <c r="C1020" t="s">
        <v>1882</v>
      </c>
      <c r="D1020" t="s">
        <v>21</v>
      </c>
      <c r="E1020">
        <v>21769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43621</v>
      </c>
      <c r="L1020" t="s">
        <v>26</v>
      </c>
      <c r="N1020" t="s">
        <v>24</v>
      </c>
    </row>
    <row r="1021" spans="1:14" x14ac:dyDescent="0.25">
      <c r="A1021" t="s">
        <v>1883</v>
      </c>
      <c r="B1021" t="s">
        <v>1884</v>
      </c>
      <c r="C1021" t="s">
        <v>1040</v>
      </c>
      <c r="D1021" t="s">
        <v>21</v>
      </c>
      <c r="E1021">
        <v>21793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43621</v>
      </c>
      <c r="L1021" t="s">
        <v>26</v>
      </c>
      <c r="N1021" t="s">
        <v>24</v>
      </c>
    </row>
    <row r="1022" spans="1:14" x14ac:dyDescent="0.25">
      <c r="A1022" t="s">
        <v>1408</v>
      </c>
      <c r="B1022" t="s">
        <v>1409</v>
      </c>
      <c r="C1022" t="s">
        <v>54</v>
      </c>
      <c r="D1022" t="s">
        <v>21</v>
      </c>
      <c r="E1022">
        <v>21061</v>
      </c>
      <c r="F1022" t="s">
        <v>22</v>
      </c>
      <c r="G1022" t="s">
        <v>22</v>
      </c>
      <c r="H1022" t="s">
        <v>110</v>
      </c>
      <c r="I1022" t="s">
        <v>111</v>
      </c>
      <c r="J1022" t="s">
        <v>210</v>
      </c>
      <c r="K1022" s="1">
        <v>43620</v>
      </c>
      <c r="L1022" t="s">
        <v>211</v>
      </c>
      <c r="M1022" t="str">
        <f>HYPERLINK("https://www.regulations.gov/docket?D=FDA-2019-H-2630")</f>
        <v>https://www.regulations.gov/docket?D=FDA-2019-H-2630</v>
      </c>
      <c r="N1022" t="s">
        <v>210</v>
      </c>
    </row>
    <row r="1023" spans="1:14" x14ac:dyDescent="0.25">
      <c r="A1023" t="s">
        <v>155</v>
      </c>
      <c r="B1023" t="s">
        <v>1885</v>
      </c>
      <c r="C1023" t="s">
        <v>154</v>
      </c>
      <c r="D1023" t="s">
        <v>21</v>
      </c>
      <c r="E1023">
        <v>20707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43619</v>
      </c>
      <c r="L1023" t="s">
        <v>26</v>
      </c>
      <c r="N1023" t="s">
        <v>24</v>
      </c>
    </row>
    <row r="1024" spans="1:14" x14ac:dyDescent="0.25">
      <c r="A1024" t="s">
        <v>657</v>
      </c>
      <c r="B1024" t="s">
        <v>1231</v>
      </c>
      <c r="C1024" t="s">
        <v>86</v>
      </c>
      <c r="D1024" t="s">
        <v>21</v>
      </c>
      <c r="E1024">
        <v>21225</v>
      </c>
      <c r="F1024" t="s">
        <v>22</v>
      </c>
      <c r="G1024" t="s">
        <v>22</v>
      </c>
      <c r="H1024" t="s">
        <v>110</v>
      </c>
      <c r="I1024" t="s">
        <v>132</v>
      </c>
      <c r="J1024" t="s">
        <v>210</v>
      </c>
      <c r="K1024" s="1">
        <v>43619</v>
      </c>
      <c r="L1024" t="s">
        <v>211</v>
      </c>
      <c r="M1024" t="str">
        <f>HYPERLINK("https://www.regulations.gov/docket?D=FDA-2019-H-2616")</f>
        <v>https://www.regulations.gov/docket?D=FDA-2019-H-2616</v>
      </c>
      <c r="N1024" t="s">
        <v>210</v>
      </c>
    </row>
    <row r="1025" spans="1:14" x14ac:dyDescent="0.25">
      <c r="A1025" t="s">
        <v>1886</v>
      </c>
      <c r="B1025" t="s">
        <v>1887</v>
      </c>
      <c r="C1025" t="s">
        <v>29</v>
      </c>
      <c r="D1025" t="s">
        <v>21</v>
      </c>
      <c r="E1025">
        <v>21213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43616</v>
      </c>
      <c r="L1025" t="s">
        <v>26</v>
      </c>
      <c r="N1025" t="s">
        <v>24</v>
      </c>
    </row>
    <row r="1026" spans="1:14" x14ac:dyDescent="0.25">
      <c r="A1026" t="s">
        <v>1888</v>
      </c>
      <c r="B1026" t="s">
        <v>1889</v>
      </c>
      <c r="C1026" t="s">
        <v>67</v>
      </c>
      <c r="D1026" t="s">
        <v>21</v>
      </c>
      <c r="E1026">
        <v>20901</v>
      </c>
      <c r="F1026" t="s">
        <v>22</v>
      </c>
      <c r="G1026" t="s">
        <v>22</v>
      </c>
      <c r="H1026" t="s">
        <v>110</v>
      </c>
      <c r="I1026" t="s">
        <v>111</v>
      </c>
      <c r="J1026" s="1">
        <v>43561</v>
      </c>
      <c r="K1026" s="1">
        <v>43615</v>
      </c>
      <c r="L1026" t="s">
        <v>103</v>
      </c>
      <c r="N1026" t="s">
        <v>1562</v>
      </c>
    </row>
    <row r="1027" spans="1:14" x14ac:dyDescent="0.25">
      <c r="A1027" t="s">
        <v>1890</v>
      </c>
      <c r="B1027" t="s">
        <v>1891</v>
      </c>
      <c r="C1027" t="s">
        <v>51</v>
      </c>
      <c r="D1027" t="s">
        <v>21</v>
      </c>
      <c r="E1027">
        <v>21136</v>
      </c>
      <c r="F1027" t="s">
        <v>22</v>
      </c>
      <c r="G1027" t="s">
        <v>22</v>
      </c>
      <c r="H1027" t="s">
        <v>110</v>
      </c>
      <c r="I1027" t="s">
        <v>111</v>
      </c>
      <c r="J1027" s="1">
        <v>43577</v>
      </c>
      <c r="K1027" s="1">
        <v>43615</v>
      </c>
      <c r="L1027" t="s">
        <v>103</v>
      </c>
      <c r="N1027" t="s">
        <v>1562</v>
      </c>
    </row>
    <row r="1028" spans="1:14" x14ac:dyDescent="0.25">
      <c r="A1028" t="s">
        <v>155</v>
      </c>
      <c r="B1028" t="s">
        <v>1892</v>
      </c>
      <c r="C1028" t="s">
        <v>254</v>
      </c>
      <c r="D1028" t="s">
        <v>21</v>
      </c>
      <c r="E1028">
        <v>21204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43615</v>
      </c>
      <c r="L1028" t="s">
        <v>26</v>
      </c>
      <c r="N1028" t="s">
        <v>24</v>
      </c>
    </row>
    <row r="1029" spans="1:14" x14ac:dyDescent="0.25">
      <c r="A1029" t="s">
        <v>155</v>
      </c>
      <c r="B1029" t="s">
        <v>1893</v>
      </c>
      <c r="C1029" t="s">
        <v>254</v>
      </c>
      <c r="D1029" t="s">
        <v>21</v>
      </c>
      <c r="E1029">
        <v>21204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43615</v>
      </c>
      <c r="L1029" t="s">
        <v>26</v>
      </c>
      <c r="N1029" t="s">
        <v>24</v>
      </c>
    </row>
    <row r="1030" spans="1:14" x14ac:dyDescent="0.25">
      <c r="A1030" t="s">
        <v>155</v>
      </c>
      <c r="B1030" t="s">
        <v>1412</v>
      </c>
      <c r="C1030" t="s">
        <v>1413</v>
      </c>
      <c r="D1030" t="s">
        <v>21</v>
      </c>
      <c r="E1030">
        <v>21146</v>
      </c>
      <c r="F1030" t="s">
        <v>22</v>
      </c>
      <c r="G1030" t="s">
        <v>22</v>
      </c>
      <c r="H1030" t="s">
        <v>101</v>
      </c>
      <c r="I1030" t="s">
        <v>241</v>
      </c>
      <c r="J1030" s="1">
        <v>43577</v>
      </c>
      <c r="K1030" s="1">
        <v>43615</v>
      </c>
      <c r="L1030" t="s">
        <v>103</v>
      </c>
      <c r="N1030" t="s">
        <v>1580</v>
      </c>
    </row>
    <row r="1031" spans="1:14" x14ac:dyDescent="0.25">
      <c r="A1031" t="s">
        <v>155</v>
      </c>
      <c r="B1031" t="s">
        <v>1894</v>
      </c>
      <c r="C1031" t="s">
        <v>1426</v>
      </c>
      <c r="D1031" t="s">
        <v>21</v>
      </c>
      <c r="E1031">
        <v>21084</v>
      </c>
      <c r="F1031" t="s">
        <v>22</v>
      </c>
      <c r="G1031" t="s">
        <v>22</v>
      </c>
      <c r="H1031" t="s">
        <v>110</v>
      </c>
      <c r="I1031" t="s">
        <v>111</v>
      </c>
      <c r="J1031" s="1">
        <v>43573</v>
      </c>
      <c r="K1031" s="1">
        <v>43615</v>
      </c>
      <c r="L1031" t="s">
        <v>103</v>
      </c>
      <c r="N1031" t="s">
        <v>1562</v>
      </c>
    </row>
    <row r="1032" spans="1:14" x14ac:dyDescent="0.25">
      <c r="A1032" t="s">
        <v>1895</v>
      </c>
      <c r="B1032" t="s">
        <v>1896</v>
      </c>
      <c r="C1032" t="s">
        <v>29</v>
      </c>
      <c r="D1032" t="s">
        <v>21</v>
      </c>
      <c r="E1032">
        <v>21204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43615</v>
      </c>
      <c r="L1032" t="s">
        <v>26</v>
      </c>
      <c r="N1032" t="s">
        <v>24</v>
      </c>
    </row>
    <row r="1033" spans="1:14" x14ac:dyDescent="0.25">
      <c r="A1033" t="s">
        <v>1897</v>
      </c>
      <c r="B1033" t="s">
        <v>1898</v>
      </c>
      <c r="C1033" t="s">
        <v>1899</v>
      </c>
      <c r="D1033" t="s">
        <v>21</v>
      </c>
      <c r="E1033">
        <v>21160</v>
      </c>
      <c r="F1033" t="s">
        <v>22</v>
      </c>
      <c r="G1033" t="s">
        <v>22</v>
      </c>
      <c r="H1033" t="s">
        <v>101</v>
      </c>
      <c r="I1033" t="s">
        <v>241</v>
      </c>
      <c r="J1033" s="1">
        <v>43573</v>
      </c>
      <c r="K1033" s="1">
        <v>43615</v>
      </c>
      <c r="L1033" t="s">
        <v>103</v>
      </c>
      <c r="N1033" t="s">
        <v>1900</v>
      </c>
    </row>
    <row r="1034" spans="1:14" x14ac:dyDescent="0.25">
      <c r="A1034" t="s">
        <v>1901</v>
      </c>
      <c r="B1034" t="s">
        <v>1902</v>
      </c>
      <c r="C1034" t="s">
        <v>1209</v>
      </c>
      <c r="D1034" t="s">
        <v>21</v>
      </c>
      <c r="E1034">
        <v>21244</v>
      </c>
      <c r="F1034" t="s">
        <v>22</v>
      </c>
      <c r="G1034" t="s">
        <v>22</v>
      </c>
      <c r="H1034" t="s">
        <v>110</v>
      </c>
      <c r="I1034" t="s">
        <v>111</v>
      </c>
      <c r="J1034" s="1">
        <v>43577</v>
      </c>
      <c r="K1034" s="1">
        <v>43615</v>
      </c>
      <c r="L1034" t="s">
        <v>103</v>
      </c>
      <c r="N1034" t="s">
        <v>1583</v>
      </c>
    </row>
    <row r="1035" spans="1:14" x14ac:dyDescent="0.25">
      <c r="A1035" t="s">
        <v>1903</v>
      </c>
      <c r="B1035" t="s">
        <v>1904</v>
      </c>
      <c r="C1035" t="s">
        <v>1426</v>
      </c>
      <c r="D1035" t="s">
        <v>21</v>
      </c>
      <c r="E1035">
        <v>21084</v>
      </c>
      <c r="F1035" t="s">
        <v>22</v>
      </c>
      <c r="G1035" t="s">
        <v>22</v>
      </c>
      <c r="H1035" t="s">
        <v>110</v>
      </c>
      <c r="I1035" t="s">
        <v>111</v>
      </c>
      <c r="J1035" s="1">
        <v>43573</v>
      </c>
      <c r="K1035" s="1">
        <v>43615</v>
      </c>
      <c r="L1035" t="s">
        <v>103</v>
      </c>
      <c r="N1035" t="s">
        <v>1562</v>
      </c>
    </row>
    <row r="1036" spans="1:14" x14ac:dyDescent="0.25">
      <c r="A1036" t="s">
        <v>1905</v>
      </c>
      <c r="B1036" t="s">
        <v>1906</v>
      </c>
      <c r="C1036" t="s">
        <v>29</v>
      </c>
      <c r="D1036" t="s">
        <v>21</v>
      </c>
      <c r="E1036">
        <v>21224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43615</v>
      </c>
      <c r="L1036" t="s">
        <v>26</v>
      </c>
      <c r="N1036" t="s">
        <v>24</v>
      </c>
    </row>
    <row r="1037" spans="1:14" x14ac:dyDescent="0.25">
      <c r="A1037" t="s">
        <v>1907</v>
      </c>
      <c r="B1037" t="s">
        <v>1908</v>
      </c>
      <c r="C1037" t="s">
        <v>254</v>
      </c>
      <c r="D1037" t="s">
        <v>21</v>
      </c>
      <c r="E1037">
        <v>21204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43615</v>
      </c>
      <c r="L1037" t="s">
        <v>26</v>
      </c>
      <c r="N1037" t="s">
        <v>24</v>
      </c>
    </row>
    <row r="1038" spans="1:14" x14ac:dyDescent="0.25">
      <c r="A1038" t="s">
        <v>1909</v>
      </c>
      <c r="B1038" t="s">
        <v>1910</v>
      </c>
      <c r="C1038" t="s">
        <v>29</v>
      </c>
      <c r="D1038" t="s">
        <v>21</v>
      </c>
      <c r="E1038">
        <v>21204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43615</v>
      </c>
      <c r="L1038" t="s">
        <v>26</v>
      </c>
      <c r="N1038" t="s">
        <v>24</v>
      </c>
    </row>
    <row r="1039" spans="1:14" x14ac:dyDescent="0.25">
      <c r="A1039" t="s">
        <v>1911</v>
      </c>
      <c r="B1039" t="s">
        <v>1912</v>
      </c>
      <c r="C1039" t="s">
        <v>804</v>
      </c>
      <c r="D1039" t="s">
        <v>21</v>
      </c>
      <c r="E1039">
        <v>20814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43614</v>
      </c>
      <c r="L1039" t="s">
        <v>26</v>
      </c>
      <c r="N1039" t="s">
        <v>24</v>
      </c>
    </row>
    <row r="1040" spans="1:14" x14ac:dyDescent="0.25">
      <c r="A1040" t="s">
        <v>1101</v>
      </c>
      <c r="B1040" t="s">
        <v>1102</v>
      </c>
      <c r="C1040" t="s">
        <v>1103</v>
      </c>
      <c r="D1040" t="s">
        <v>21</v>
      </c>
      <c r="E1040">
        <v>21811</v>
      </c>
      <c r="F1040" t="s">
        <v>22</v>
      </c>
      <c r="G1040" t="s">
        <v>22</v>
      </c>
      <c r="H1040" t="s">
        <v>101</v>
      </c>
      <c r="I1040" t="s">
        <v>241</v>
      </c>
      <c r="J1040" t="s">
        <v>210</v>
      </c>
      <c r="K1040" s="1">
        <v>43614</v>
      </c>
      <c r="L1040" t="s">
        <v>211</v>
      </c>
      <c r="M1040" t="str">
        <f>HYPERLINK("https://www.regulations.gov/docket?D=FDA-2019-H-2497")</f>
        <v>https://www.regulations.gov/docket?D=FDA-2019-H-2497</v>
      </c>
      <c r="N1040" t="s">
        <v>210</v>
      </c>
    </row>
    <row r="1041" spans="1:14" x14ac:dyDescent="0.25">
      <c r="A1041" t="s">
        <v>1913</v>
      </c>
      <c r="B1041" t="s">
        <v>1914</v>
      </c>
      <c r="C1041" t="s">
        <v>29</v>
      </c>
      <c r="D1041" t="s">
        <v>21</v>
      </c>
      <c r="E1041">
        <v>21230</v>
      </c>
      <c r="F1041" t="s">
        <v>22</v>
      </c>
      <c r="G1041" t="s">
        <v>22</v>
      </c>
      <c r="H1041" t="s">
        <v>208</v>
      </c>
      <c r="I1041" t="s">
        <v>209</v>
      </c>
      <c r="J1041" t="s">
        <v>210</v>
      </c>
      <c r="K1041" s="1">
        <v>43614</v>
      </c>
      <c r="L1041" t="s">
        <v>211</v>
      </c>
      <c r="M1041" t="str">
        <f>HYPERLINK("https://www.regulations.gov/docket?D=FDA-2019-H-2532")</f>
        <v>https://www.regulations.gov/docket?D=FDA-2019-H-2532</v>
      </c>
      <c r="N1041" t="s">
        <v>210</v>
      </c>
    </row>
    <row r="1042" spans="1:14" x14ac:dyDescent="0.25">
      <c r="A1042" t="s">
        <v>1915</v>
      </c>
      <c r="B1042" t="s">
        <v>1916</v>
      </c>
      <c r="C1042" t="s">
        <v>804</v>
      </c>
      <c r="D1042" t="s">
        <v>21</v>
      </c>
      <c r="E1042">
        <v>20817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43613</v>
      </c>
      <c r="L1042" t="s">
        <v>26</v>
      </c>
      <c r="N1042" t="s">
        <v>24</v>
      </c>
    </row>
    <row r="1043" spans="1:14" x14ac:dyDescent="0.25">
      <c r="A1043" t="s">
        <v>76</v>
      </c>
      <c r="B1043" t="s">
        <v>1917</v>
      </c>
      <c r="C1043" t="s">
        <v>532</v>
      </c>
      <c r="D1043" t="s">
        <v>21</v>
      </c>
      <c r="E1043">
        <v>21234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43613</v>
      </c>
      <c r="L1043" t="s">
        <v>26</v>
      </c>
      <c r="N1043" t="s">
        <v>24</v>
      </c>
    </row>
    <row r="1044" spans="1:14" x14ac:dyDescent="0.25">
      <c r="A1044" t="s">
        <v>1918</v>
      </c>
      <c r="B1044" t="s">
        <v>1919</v>
      </c>
      <c r="C1044" t="s">
        <v>532</v>
      </c>
      <c r="D1044" t="s">
        <v>21</v>
      </c>
      <c r="E1044">
        <v>21234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43613</v>
      </c>
      <c r="L1044" t="s">
        <v>26</v>
      </c>
      <c r="N1044" t="s">
        <v>24</v>
      </c>
    </row>
    <row r="1045" spans="1:14" x14ac:dyDescent="0.25">
      <c r="A1045" t="s">
        <v>1920</v>
      </c>
      <c r="B1045" t="s">
        <v>1921</v>
      </c>
      <c r="C1045" t="s">
        <v>29</v>
      </c>
      <c r="D1045" t="s">
        <v>21</v>
      </c>
      <c r="E1045">
        <v>21214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43609</v>
      </c>
      <c r="L1045" t="s">
        <v>26</v>
      </c>
      <c r="N1045" t="s">
        <v>24</v>
      </c>
    </row>
    <row r="1046" spans="1:14" x14ac:dyDescent="0.25">
      <c r="A1046" t="s">
        <v>1922</v>
      </c>
      <c r="B1046" t="s">
        <v>1923</v>
      </c>
      <c r="C1046" t="s">
        <v>1924</v>
      </c>
      <c r="D1046" t="s">
        <v>21</v>
      </c>
      <c r="E1046">
        <v>21643</v>
      </c>
      <c r="F1046" t="s">
        <v>22</v>
      </c>
      <c r="G1046" t="s">
        <v>22</v>
      </c>
      <c r="H1046" t="s">
        <v>101</v>
      </c>
      <c r="I1046" t="s">
        <v>241</v>
      </c>
      <c r="J1046" t="s">
        <v>210</v>
      </c>
      <c r="K1046" s="1">
        <v>43609</v>
      </c>
      <c r="L1046" t="s">
        <v>211</v>
      </c>
      <c r="M1046" t="str">
        <f>HYPERLINK("https://www.regulations.gov/docket?D=FDA-2019-H-2502")</f>
        <v>https://www.regulations.gov/docket?D=FDA-2019-H-2502</v>
      </c>
      <c r="N1046" t="s">
        <v>210</v>
      </c>
    </row>
    <row r="1047" spans="1:14" x14ac:dyDescent="0.25">
      <c r="A1047" t="s">
        <v>87</v>
      </c>
      <c r="B1047" t="s">
        <v>1925</v>
      </c>
      <c r="C1047" t="s">
        <v>29</v>
      </c>
      <c r="D1047" t="s">
        <v>21</v>
      </c>
      <c r="E1047">
        <v>21214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43609</v>
      </c>
      <c r="L1047" t="s">
        <v>26</v>
      </c>
      <c r="N1047" t="s">
        <v>24</v>
      </c>
    </row>
    <row r="1048" spans="1:14" x14ac:dyDescent="0.25">
      <c r="A1048" t="s">
        <v>1926</v>
      </c>
      <c r="B1048" t="s">
        <v>1927</v>
      </c>
      <c r="C1048" t="s">
        <v>29</v>
      </c>
      <c r="D1048" t="s">
        <v>21</v>
      </c>
      <c r="E1048">
        <v>21214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43609</v>
      </c>
      <c r="L1048" t="s">
        <v>26</v>
      </c>
      <c r="N1048" t="s">
        <v>24</v>
      </c>
    </row>
    <row r="1049" spans="1:14" x14ac:dyDescent="0.25">
      <c r="A1049" t="s">
        <v>1928</v>
      </c>
      <c r="B1049" t="s">
        <v>1929</v>
      </c>
      <c r="C1049" t="s">
        <v>757</v>
      </c>
      <c r="D1049" t="s">
        <v>21</v>
      </c>
      <c r="E1049">
        <v>20740</v>
      </c>
      <c r="F1049" t="s">
        <v>22</v>
      </c>
      <c r="G1049" t="s">
        <v>22</v>
      </c>
      <c r="H1049" t="s">
        <v>101</v>
      </c>
      <c r="I1049" t="s">
        <v>241</v>
      </c>
      <c r="J1049" t="s">
        <v>210</v>
      </c>
      <c r="K1049" s="1">
        <v>43608</v>
      </c>
      <c r="L1049" t="s">
        <v>211</v>
      </c>
      <c r="M1049" t="str">
        <f>HYPERLINK("https://www.regulations.gov/docket?D=FDA-2019-H-2476")</f>
        <v>https://www.regulations.gov/docket?D=FDA-2019-H-2476</v>
      </c>
      <c r="N1049" t="s">
        <v>210</v>
      </c>
    </row>
    <row r="1050" spans="1:14" x14ac:dyDescent="0.25">
      <c r="A1050" t="s">
        <v>155</v>
      </c>
      <c r="B1050" t="s">
        <v>1930</v>
      </c>
      <c r="C1050" t="s">
        <v>29</v>
      </c>
      <c r="D1050" t="s">
        <v>21</v>
      </c>
      <c r="E1050">
        <v>21214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43608</v>
      </c>
      <c r="L1050" t="s">
        <v>26</v>
      </c>
      <c r="N1050" t="s">
        <v>24</v>
      </c>
    </row>
    <row r="1051" spans="1:14" x14ac:dyDescent="0.25">
      <c r="A1051" t="s">
        <v>76</v>
      </c>
      <c r="B1051" t="s">
        <v>1421</v>
      </c>
      <c r="C1051" t="s">
        <v>29</v>
      </c>
      <c r="D1051" t="s">
        <v>21</v>
      </c>
      <c r="E1051">
        <v>21230</v>
      </c>
      <c r="F1051" t="s">
        <v>22</v>
      </c>
      <c r="G1051" t="s">
        <v>22</v>
      </c>
      <c r="H1051" t="s">
        <v>208</v>
      </c>
      <c r="I1051" t="s">
        <v>209</v>
      </c>
      <c r="J1051" t="s">
        <v>210</v>
      </c>
      <c r="K1051" s="1">
        <v>43608</v>
      </c>
      <c r="L1051" t="s">
        <v>211</v>
      </c>
      <c r="M1051" t="str">
        <f>HYPERLINK("https://www.regulations.gov/docket?D=FDA-2019-H-2465")</f>
        <v>https://www.regulations.gov/docket?D=FDA-2019-H-2465</v>
      </c>
      <c r="N1051" t="s">
        <v>210</v>
      </c>
    </row>
    <row r="1052" spans="1:14" x14ac:dyDescent="0.25">
      <c r="A1052" t="s">
        <v>1931</v>
      </c>
      <c r="B1052" t="s">
        <v>1932</v>
      </c>
      <c r="C1052" t="s">
        <v>29</v>
      </c>
      <c r="D1052" t="s">
        <v>21</v>
      </c>
      <c r="E1052">
        <v>21214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43608</v>
      </c>
      <c r="L1052" t="s">
        <v>26</v>
      </c>
      <c r="N1052" t="s">
        <v>24</v>
      </c>
    </row>
    <row r="1053" spans="1:14" x14ac:dyDescent="0.25">
      <c r="A1053" t="s">
        <v>1933</v>
      </c>
      <c r="B1053" t="s">
        <v>1934</v>
      </c>
      <c r="C1053" t="s">
        <v>29</v>
      </c>
      <c r="D1053" t="s">
        <v>21</v>
      </c>
      <c r="E1053">
        <v>21215</v>
      </c>
      <c r="F1053" t="s">
        <v>22</v>
      </c>
      <c r="G1053" t="s">
        <v>22</v>
      </c>
      <c r="H1053" t="s">
        <v>208</v>
      </c>
      <c r="I1053" t="s">
        <v>411</v>
      </c>
      <c r="J1053" s="1">
        <v>43571</v>
      </c>
      <c r="K1053" s="1">
        <v>43608</v>
      </c>
      <c r="L1053" t="s">
        <v>103</v>
      </c>
      <c r="N1053" t="s">
        <v>1562</v>
      </c>
    </row>
    <row r="1054" spans="1:14" x14ac:dyDescent="0.25">
      <c r="A1054" t="s">
        <v>139</v>
      </c>
      <c r="B1054" t="s">
        <v>1935</v>
      </c>
      <c r="C1054" t="s">
        <v>1936</v>
      </c>
      <c r="D1054" t="s">
        <v>21</v>
      </c>
      <c r="E1054">
        <v>20706</v>
      </c>
      <c r="F1054" t="s">
        <v>22</v>
      </c>
      <c r="G1054" t="s">
        <v>22</v>
      </c>
      <c r="H1054" t="s">
        <v>110</v>
      </c>
      <c r="I1054" t="s">
        <v>111</v>
      </c>
      <c r="J1054" s="1">
        <v>43564</v>
      </c>
      <c r="K1054" s="1">
        <v>43608</v>
      </c>
      <c r="L1054" t="s">
        <v>103</v>
      </c>
      <c r="N1054" t="s">
        <v>1562</v>
      </c>
    </row>
    <row r="1055" spans="1:14" x14ac:dyDescent="0.25">
      <c r="A1055" t="s">
        <v>1937</v>
      </c>
      <c r="B1055" t="s">
        <v>1938</v>
      </c>
      <c r="C1055" t="s">
        <v>29</v>
      </c>
      <c r="D1055" t="s">
        <v>21</v>
      </c>
      <c r="E1055">
        <v>21214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43608</v>
      </c>
      <c r="L1055" t="s">
        <v>26</v>
      </c>
      <c r="N1055" t="s">
        <v>24</v>
      </c>
    </row>
    <row r="1056" spans="1:14" x14ac:dyDescent="0.25">
      <c r="A1056" t="s">
        <v>1939</v>
      </c>
      <c r="B1056" t="s">
        <v>1940</v>
      </c>
      <c r="C1056" t="s">
        <v>114</v>
      </c>
      <c r="D1056" t="s">
        <v>21</v>
      </c>
      <c r="E1056">
        <v>21228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43608</v>
      </c>
      <c r="L1056" t="s">
        <v>26</v>
      </c>
      <c r="N1056" t="s">
        <v>24</v>
      </c>
    </row>
    <row r="1057" spans="1:14" x14ac:dyDescent="0.25">
      <c r="A1057" t="s">
        <v>1941</v>
      </c>
      <c r="B1057" t="s">
        <v>1942</v>
      </c>
      <c r="C1057" t="s">
        <v>1943</v>
      </c>
      <c r="D1057" t="s">
        <v>21</v>
      </c>
      <c r="E1057">
        <v>20866</v>
      </c>
      <c r="F1057" t="s">
        <v>22</v>
      </c>
      <c r="G1057" t="s">
        <v>22</v>
      </c>
      <c r="H1057" t="s">
        <v>101</v>
      </c>
      <c r="I1057" t="s">
        <v>241</v>
      </c>
      <c r="J1057" s="1">
        <v>43564</v>
      </c>
      <c r="K1057" s="1">
        <v>43608</v>
      </c>
      <c r="L1057" t="s">
        <v>103</v>
      </c>
      <c r="N1057" t="s">
        <v>1900</v>
      </c>
    </row>
    <row r="1058" spans="1:14" x14ac:dyDescent="0.25">
      <c r="A1058" t="s">
        <v>1944</v>
      </c>
      <c r="B1058" t="s">
        <v>438</v>
      </c>
      <c r="C1058" t="s">
        <v>29</v>
      </c>
      <c r="D1058" t="s">
        <v>21</v>
      </c>
      <c r="E1058">
        <v>21202</v>
      </c>
      <c r="F1058" t="s">
        <v>22</v>
      </c>
      <c r="G1058" t="s">
        <v>22</v>
      </c>
      <c r="H1058" t="s">
        <v>101</v>
      </c>
      <c r="I1058" t="s">
        <v>241</v>
      </c>
      <c r="J1058" s="1">
        <v>43570</v>
      </c>
      <c r="K1058" s="1">
        <v>43608</v>
      </c>
      <c r="L1058" t="s">
        <v>103</v>
      </c>
      <c r="N1058" t="s">
        <v>1580</v>
      </c>
    </row>
    <row r="1059" spans="1:14" x14ac:dyDescent="0.25">
      <c r="A1059" t="s">
        <v>260</v>
      </c>
      <c r="B1059" t="s">
        <v>1945</v>
      </c>
      <c r="C1059" t="s">
        <v>114</v>
      </c>
      <c r="D1059" t="s">
        <v>21</v>
      </c>
      <c r="E1059">
        <v>21228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43608</v>
      </c>
      <c r="L1059" t="s">
        <v>26</v>
      </c>
      <c r="N1059" t="s">
        <v>24</v>
      </c>
    </row>
    <row r="1060" spans="1:14" x14ac:dyDescent="0.25">
      <c r="A1060" t="s">
        <v>1946</v>
      </c>
      <c r="B1060" t="s">
        <v>1947</v>
      </c>
      <c r="C1060" t="s">
        <v>29</v>
      </c>
      <c r="D1060" t="s">
        <v>21</v>
      </c>
      <c r="E1060">
        <v>21212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43607</v>
      </c>
      <c r="L1060" t="s">
        <v>26</v>
      </c>
      <c r="N1060" t="s">
        <v>24</v>
      </c>
    </row>
    <row r="1061" spans="1:14" x14ac:dyDescent="0.25">
      <c r="A1061" t="s">
        <v>1948</v>
      </c>
      <c r="B1061" t="s">
        <v>1949</v>
      </c>
      <c r="C1061" t="s">
        <v>29</v>
      </c>
      <c r="D1061" t="s">
        <v>21</v>
      </c>
      <c r="E1061">
        <v>21228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43607</v>
      </c>
      <c r="L1061" t="s">
        <v>26</v>
      </c>
      <c r="N1061" t="s">
        <v>24</v>
      </c>
    </row>
    <row r="1062" spans="1:14" x14ac:dyDescent="0.25">
      <c r="A1062" t="s">
        <v>201</v>
      </c>
      <c r="B1062" t="s">
        <v>1950</v>
      </c>
      <c r="C1062" t="s">
        <v>29</v>
      </c>
      <c r="D1062" t="s">
        <v>21</v>
      </c>
      <c r="E1062">
        <v>21228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43607</v>
      </c>
      <c r="L1062" t="s">
        <v>26</v>
      </c>
      <c r="N1062" t="s">
        <v>24</v>
      </c>
    </row>
    <row r="1063" spans="1:14" x14ac:dyDescent="0.25">
      <c r="A1063" t="s">
        <v>1951</v>
      </c>
      <c r="B1063" t="s">
        <v>1952</v>
      </c>
      <c r="C1063" t="s">
        <v>154</v>
      </c>
      <c r="D1063" t="s">
        <v>21</v>
      </c>
      <c r="E1063">
        <v>20724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43606</v>
      </c>
      <c r="L1063" t="s">
        <v>26</v>
      </c>
      <c r="N1063" t="s">
        <v>24</v>
      </c>
    </row>
    <row r="1064" spans="1:14" x14ac:dyDescent="0.25">
      <c r="A1064" t="s">
        <v>1953</v>
      </c>
      <c r="B1064" t="s">
        <v>1954</v>
      </c>
      <c r="C1064" t="s">
        <v>29</v>
      </c>
      <c r="D1064" t="s">
        <v>21</v>
      </c>
      <c r="E1064">
        <v>21212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43606</v>
      </c>
      <c r="L1064" t="s">
        <v>26</v>
      </c>
      <c r="N1064" t="s">
        <v>24</v>
      </c>
    </row>
    <row r="1065" spans="1:14" x14ac:dyDescent="0.25">
      <c r="A1065" t="s">
        <v>196</v>
      </c>
      <c r="B1065" t="s">
        <v>1955</v>
      </c>
      <c r="C1065" t="s">
        <v>29</v>
      </c>
      <c r="D1065" t="s">
        <v>21</v>
      </c>
      <c r="E1065">
        <v>21239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43606</v>
      </c>
      <c r="L1065" t="s">
        <v>26</v>
      </c>
      <c r="N1065" t="s">
        <v>24</v>
      </c>
    </row>
    <row r="1066" spans="1:14" x14ac:dyDescent="0.25">
      <c r="A1066" t="s">
        <v>30</v>
      </c>
      <c r="B1066" t="s">
        <v>1956</v>
      </c>
      <c r="C1066" t="s">
        <v>29</v>
      </c>
      <c r="D1066" t="s">
        <v>21</v>
      </c>
      <c r="E1066">
        <v>21212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43606</v>
      </c>
      <c r="L1066" t="s">
        <v>26</v>
      </c>
      <c r="N1066" t="s">
        <v>24</v>
      </c>
    </row>
    <row r="1067" spans="1:14" x14ac:dyDescent="0.25">
      <c r="A1067" t="s">
        <v>1957</v>
      </c>
      <c r="B1067" t="s">
        <v>1958</v>
      </c>
      <c r="C1067" t="s">
        <v>29</v>
      </c>
      <c r="D1067" t="s">
        <v>21</v>
      </c>
      <c r="E1067">
        <v>21212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43606</v>
      </c>
      <c r="L1067" t="s">
        <v>26</v>
      </c>
      <c r="N1067" t="s">
        <v>24</v>
      </c>
    </row>
    <row r="1068" spans="1:14" x14ac:dyDescent="0.25">
      <c r="A1068" t="s">
        <v>1959</v>
      </c>
      <c r="B1068" t="s">
        <v>1960</v>
      </c>
      <c r="C1068" t="s">
        <v>187</v>
      </c>
      <c r="D1068" t="s">
        <v>21</v>
      </c>
      <c r="E1068">
        <v>21788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43606</v>
      </c>
      <c r="L1068" t="s">
        <v>26</v>
      </c>
      <c r="N1068" t="s">
        <v>24</v>
      </c>
    </row>
    <row r="1069" spans="1:14" x14ac:dyDescent="0.25">
      <c r="A1069" t="s">
        <v>1961</v>
      </c>
      <c r="B1069" t="s">
        <v>1962</v>
      </c>
      <c r="C1069" t="s">
        <v>187</v>
      </c>
      <c r="D1069" t="s">
        <v>21</v>
      </c>
      <c r="E1069">
        <v>21788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43606</v>
      </c>
      <c r="L1069" t="s">
        <v>26</v>
      </c>
      <c r="N1069" t="s">
        <v>24</v>
      </c>
    </row>
    <row r="1070" spans="1:14" x14ac:dyDescent="0.25">
      <c r="A1070" t="s">
        <v>1207</v>
      </c>
      <c r="B1070" t="s">
        <v>1208</v>
      </c>
      <c r="C1070" t="s">
        <v>1209</v>
      </c>
      <c r="D1070" t="s">
        <v>21</v>
      </c>
      <c r="E1070">
        <v>21244</v>
      </c>
      <c r="F1070" t="s">
        <v>22</v>
      </c>
      <c r="G1070" t="s">
        <v>22</v>
      </c>
      <c r="H1070" t="s">
        <v>101</v>
      </c>
      <c r="I1070" t="s">
        <v>241</v>
      </c>
      <c r="J1070" t="s">
        <v>210</v>
      </c>
      <c r="K1070" s="1">
        <v>43606</v>
      </c>
      <c r="L1070" t="s">
        <v>211</v>
      </c>
      <c r="M1070" t="str">
        <f>HYPERLINK("https://www.regulations.gov/docket?D=FDA-2019-H-2417")</f>
        <v>https://www.regulations.gov/docket?D=FDA-2019-H-2417</v>
      </c>
      <c r="N1070" t="s">
        <v>210</v>
      </c>
    </row>
    <row r="1071" spans="1:14" x14ac:dyDescent="0.25">
      <c r="A1071" t="s">
        <v>430</v>
      </c>
      <c r="B1071" t="s">
        <v>1963</v>
      </c>
      <c r="C1071" t="s">
        <v>187</v>
      </c>
      <c r="D1071" t="s">
        <v>21</v>
      </c>
      <c r="E1071">
        <v>21788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43606</v>
      </c>
      <c r="L1071" t="s">
        <v>26</v>
      </c>
      <c r="N1071" t="s">
        <v>24</v>
      </c>
    </row>
    <row r="1072" spans="1:14" x14ac:dyDescent="0.25">
      <c r="A1072" t="s">
        <v>1964</v>
      </c>
      <c r="B1072" t="s">
        <v>1965</v>
      </c>
      <c r="C1072" t="s">
        <v>154</v>
      </c>
      <c r="D1072" t="s">
        <v>21</v>
      </c>
      <c r="E1072">
        <v>20724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43605</v>
      </c>
      <c r="L1072" t="s">
        <v>26</v>
      </c>
      <c r="N1072" t="s">
        <v>24</v>
      </c>
    </row>
    <row r="1073" spans="1:14" x14ac:dyDescent="0.25">
      <c r="A1073" t="s">
        <v>1966</v>
      </c>
      <c r="B1073" t="s">
        <v>1967</v>
      </c>
      <c r="C1073" t="s">
        <v>29</v>
      </c>
      <c r="D1073" t="s">
        <v>21</v>
      </c>
      <c r="E1073">
        <v>21223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43603</v>
      </c>
      <c r="L1073" t="s">
        <v>26</v>
      </c>
      <c r="N1073" t="s">
        <v>24</v>
      </c>
    </row>
    <row r="1074" spans="1:14" x14ac:dyDescent="0.25">
      <c r="A1074" t="s">
        <v>700</v>
      </c>
      <c r="B1074" t="s">
        <v>1968</v>
      </c>
      <c r="C1074" t="s">
        <v>29</v>
      </c>
      <c r="D1074" t="s">
        <v>21</v>
      </c>
      <c r="E1074">
        <v>21229</v>
      </c>
      <c r="F1074" t="s">
        <v>22</v>
      </c>
      <c r="G1074" t="s">
        <v>22</v>
      </c>
      <c r="H1074" t="s">
        <v>208</v>
      </c>
      <c r="I1074" t="s">
        <v>209</v>
      </c>
      <c r="J1074" t="s">
        <v>210</v>
      </c>
      <c r="K1074" s="1">
        <v>43602</v>
      </c>
      <c r="L1074" t="s">
        <v>211</v>
      </c>
      <c r="M1074" t="str">
        <f>HYPERLINK("https://www.regulations.gov/docket?D=FDA-2019-H-2356")</f>
        <v>https://www.regulations.gov/docket?D=FDA-2019-H-2356</v>
      </c>
      <c r="N1074" t="s">
        <v>210</v>
      </c>
    </row>
    <row r="1075" spans="1:14" x14ac:dyDescent="0.25">
      <c r="A1075" t="s">
        <v>1969</v>
      </c>
      <c r="B1075" t="s">
        <v>1970</v>
      </c>
      <c r="C1075" t="s">
        <v>291</v>
      </c>
      <c r="D1075" t="s">
        <v>21</v>
      </c>
      <c r="E1075">
        <v>21701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43601</v>
      </c>
      <c r="L1075" t="s">
        <v>26</v>
      </c>
      <c r="N1075" t="s">
        <v>24</v>
      </c>
    </row>
    <row r="1076" spans="1:14" x14ac:dyDescent="0.25">
      <c r="A1076" t="s">
        <v>1971</v>
      </c>
      <c r="B1076" t="s">
        <v>1972</v>
      </c>
      <c r="C1076" t="s">
        <v>29</v>
      </c>
      <c r="D1076" t="s">
        <v>21</v>
      </c>
      <c r="E1076">
        <v>21218</v>
      </c>
      <c r="F1076" t="s">
        <v>22</v>
      </c>
      <c r="G1076" t="s">
        <v>22</v>
      </c>
      <c r="H1076" t="s">
        <v>101</v>
      </c>
      <c r="I1076" t="s">
        <v>241</v>
      </c>
      <c r="J1076" t="s">
        <v>210</v>
      </c>
      <c r="K1076" s="1">
        <v>43601</v>
      </c>
      <c r="L1076" t="s">
        <v>211</v>
      </c>
      <c r="M1076" t="str">
        <f>HYPERLINK("https://www.regulations.gov/docket?D=FDA-2019-H-2349")</f>
        <v>https://www.regulations.gov/docket?D=FDA-2019-H-2349</v>
      </c>
      <c r="N1076" t="s">
        <v>210</v>
      </c>
    </row>
    <row r="1077" spans="1:14" x14ac:dyDescent="0.25">
      <c r="A1077" t="s">
        <v>1631</v>
      </c>
      <c r="B1077" t="s">
        <v>1632</v>
      </c>
      <c r="C1077" t="s">
        <v>1633</v>
      </c>
      <c r="D1077" t="s">
        <v>21</v>
      </c>
      <c r="E1077">
        <v>21078</v>
      </c>
      <c r="F1077" t="s">
        <v>22</v>
      </c>
      <c r="G1077" t="s">
        <v>22</v>
      </c>
      <c r="H1077" t="s">
        <v>101</v>
      </c>
      <c r="I1077" t="s">
        <v>241</v>
      </c>
      <c r="J1077" s="1">
        <v>43559</v>
      </c>
      <c r="K1077" s="1">
        <v>43601</v>
      </c>
      <c r="L1077" t="s">
        <v>103</v>
      </c>
      <c r="N1077" t="s">
        <v>1580</v>
      </c>
    </row>
    <row r="1078" spans="1:14" x14ac:dyDescent="0.25">
      <c r="A1078" t="s">
        <v>1973</v>
      </c>
      <c r="B1078" t="s">
        <v>1974</v>
      </c>
      <c r="C1078" t="s">
        <v>804</v>
      </c>
      <c r="D1078" t="s">
        <v>21</v>
      </c>
      <c r="E1078">
        <v>20816</v>
      </c>
      <c r="F1078" t="s">
        <v>22</v>
      </c>
      <c r="G1078" t="s">
        <v>22</v>
      </c>
      <c r="H1078" t="s">
        <v>101</v>
      </c>
      <c r="I1078" t="s">
        <v>241</v>
      </c>
      <c r="J1078" s="1">
        <v>43560</v>
      </c>
      <c r="K1078" s="1">
        <v>43601</v>
      </c>
      <c r="L1078" t="s">
        <v>103</v>
      </c>
      <c r="N1078" t="s">
        <v>1580</v>
      </c>
    </row>
    <row r="1079" spans="1:14" x14ac:dyDescent="0.25">
      <c r="A1079" t="s">
        <v>1172</v>
      </c>
      <c r="B1079" t="s">
        <v>1173</v>
      </c>
      <c r="C1079" t="s">
        <v>29</v>
      </c>
      <c r="D1079" t="s">
        <v>21</v>
      </c>
      <c r="E1079">
        <v>21212</v>
      </c>
      <c r="F1079" t="s">
        <v>22</v>
      </c>
      <c r="G1079" t="s">
        <v>22</v>
      </c>
      <c r="H1079" t="s">
        <v>208</v>
      </c>
      <c r="I1079" t="s">
        <v>209</v>
      </c>
      <c r="J1079" t="s">
        <v>210</v>
      </c>
      <c r="K1079" s="1">
        <v>43601</v>
      </c>
      <c r="L1079" t="s">
        <v>211</v>
      </c>
      <c r="M1079" t="str">
        <f>HYPERLINK("https://www.regulations.gov/docket?D=FDA-2019-H-2365")</f>
        <v>https://www.regulations.gov/docket?D=FDA-2019-H-2365</v>
      </c>
      <c r="N1079" t="s">
        <v>210</v>
      </c>
    </row>
    <row r="1080" spans="1:14" x14ac:dyDescent="0.25">
      <c r="A1080" t="s">
        <v>1975</v>
      </c>
      <c r="B1080" t="s">
        <v>1976</v>
      </c>
      <c r="C1080" t="s">
        <v>138</v>
      </c>
      <c r="D1080" t="s">
        <v>21</v>
      </c>
      <c r="E1080">
        <v>21220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43601</v>
      </c>
      <c r="L1080" t="s">
        <v>26</v>
      </c>
      <c r="N1080" t="s">
        <v>24</v>
      </c>
    </row>
    <row r="1081" spans="1:14" x14ac:dyDescent="0.25">
      <c r="A1081" t="s">
        <v>1977</v>
      </c>
      <c r="B1081" t="s">
        <v>1978</v>
      </c>
      <c r="C1081" t="s">
        <v>652</v>
      </c>
      <c r="D1081" t="s">
        <v>21</v>
      </c>
      <c r="E1081">
        <v>20743</v>
      </c>
      <c r="F1081" t="s">
        <v>22</v>
      </c>
      <c r="G1081" t="s">
        <v>22</v>
      </c>
      <c r="H1081" t="s">
        <v>110</v>
      </c>
      <c r="I1081" t="s">
        <v>111</v>
      </c>
      <c r="J1081" s="1">
        <v>43557</v>
      </c>
      <c r="K1081" s="1">
        <v>43601</v>
      </c>
      <c r="L1081" t="s">
        <v>103</v>
      </c>
      <c r="N1081" t="s">
        <v>1583</v>
      </c>
    </row>
    <row r="1082" spans="1:14" x14ac:dyDescent="0.25">
      <c r="A1082" t="s">
        <v>1979</v>
      </c>
      <c r="B1082" t="s">
        <v>1980</v>
      </c>
      <c r="C1082" t="s">
        <v>854</v>
      </c>
      <c r="D1082" t="s">
        <v>21</v>
      </c>
      <c r="E1082">
        <v>20706</v>
      </c>
      <c r="F1082" t="s">
        <v>22</v>
      </c>
      <c r="G1082" t="s">
        <v>22</v>
      </c>
      <c r="H1082" t="s">
        <v>101</v>
      </c>
      <c r="I1082" t="s">
        <v>241</v>
      </c>
      <c r="J1082" s="1">
        <v>43564</v>
      </c>
      <c r="K1082" s="1">
        <v>43601</v>
      </c>
      <c r="L1082" t="s">
        <v>103</v>
      </c>
      <c r="N1082" t="s">
        <v>1580</v>
      </c>
    </row>
    <row r="1083" spans="1:14" x14ac:dyDescent="0.25">
      <c r="A1083" t="s">
        <v>196</v>
      </c>
      <c r="B1083" t="s">
        <v>1170</v>
      </c>
      <c r="C1083" t="s">
        <v>1171</v>
      </c>
      <c r="D1083" t="s">
        <v>21</v>
      </c>
      <c r="E1083">
        <v>20705</v>
      </c>
      <c r="F1083" t="s">
        <v>22</v>
      </c>
      <c r="G1083" t="s">
        <v>22</v>
      </c>
      <c r="H1083" t="s">
        <v>110</v>
      </c>
      <c r="I1083" t="s">
        <v>111</v>
      </c>
      <c r="J1083" s="1">
        <v>43563</v>
      </c>
      <c r="K1083" s="1">
        <v>43601</v>
      </c>
      <c r="L1083" t="s">
        <v>103</v>
      </c>
      <c r="N1083" t="s">
        <v>1583</v>
      </c>
    </row>
    <row r="1084" spans="1:14" x14ac:dyDescent="0.25">
      <c r="A1084" t="s">
        <v>247</v>
      </c>
      <c r="B1084" t="s">
        <v>1981</v>
      </c>
      <c r="C1084" t="s">
        <v>1341</v>
      </c>
      <c r="D1084" t="s">
        <v>21</v>
      </c>
      <c r="E1084">
        <v>21774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43601</v>
      </c>
      <c r="L1084" t="s">
        <v>26</v>
      </c>
      <c r="N1084" t="s">
        <v>24</v>
      </c>
    </row>
    <row r="1085" spans="1:14" x14ac:dyDescent="0.25">
      <c r="A1085" t="s">
        <v>1177</v>
      </c>
      <c r="B1085" t="s">
        <v>1110</v>
      </c>
      <c r="C1085" t="s">
        <v>551</v>
      </c>
      <c r="D1085" t="s">
        <v>21</v>
      </c>
      <c r="E1085">
        <v>21801</v>
      </c>
      <c r="F1085" t="s">
        <v>22</v>
      </c>
      <c r="G1085" t="s">
        <v>22</v>
      </c>
      <c r="H1085" t="s">
        <v>1982</v>
      </c>
      <c r="I1085" t="s">
        <v>1983</v>
      </c>
      <c r="J1085" s="1">
        <v>43564</v>
      </c>
      <c r="K1085" s="1">
        <v>43601</v>
      </c>
      <c r="L1085" t="s">
        <v>103</v>
      </c>
      <c r="N1085" t="s">
        <v>1900</v>
      </c>
    </row>
    <row r="1086" spans="1:14" x14ac:dyDescent="0.25">
      <c r="A1086" t="s">
        <v>1177</v>
      </c>
      <c r="B1086" t="s">
        <v>1984</v>
      </c>
      <c r="C1086" t="s">
        <v>735</v>
      </c>
      <c r="D1086" t="s">
        <v>21</v>
      </c>
      <c r="E1086">
        <v>20770</v>
      </c>
      <c r="F1086" t="s">
        <v>22</v>
      </c>
      <c r="G1086" t="s">
        <v>22</v>
      </c>
      <c r="H1086" t="s">
        <v>110</v>
      </c>
      <c r="I1086" t="s">
        <v>111</v>
      </c>
      <c r="J1086" s="1">
        <v>43564</v>
      </c>
      <c r="K1086" s="1">
        <v>43601</v>
      </c>
      <c r="L1086" t="s">
        <v>103</v>
      </c>
      <c r="N1086" t="s">
        <v>104</v>
      </c>
    </row>
    <row r="1087" spans="1:14" x14ac:dyDescent="0.25">
      <c r="A1087" t="s">
        <v>1985</v>
      </c>
      <c r="B1087" t="s">
        <v>1986</v>
      </c>
      <c r="C1087" t="s">
        <v>659</v>
      </c>
      <c r="D1087" t="s">
        <v>21</v>
      </c>
      <c r="E1087">
        <v>20747</v>
      </c>
      <c r="F1087" t="s">
        <v>22</v>
      </c>
      <c r="G1087" t="s">
        <v>22</v>
      </c>
      <c r="H1087" t="s">
        <v>110</v>
      </c>
      <c r="I1087" t="s">
        <v>111</v>
      </c>
      <c r="J1087" s="1">
        <v>43557</v>
      </c>
      <c r="K1087" s="1">
        <v>43601</v>
      </c>
      <c r="L1087" t="s">
        <v>103</v>
      </c>
      <c r="N1087" t="s">
        <v>1583</v>
      </c>
    </row>
    <row r="1088" spans="1:14" x14ac:dyDescent="0.25">
      <c r="A1088" t="s">
        <v>1987</v>
      </c>
      <c r="B1088" t="s">
        <v>1988</v>
      </c>
      <c r="C1088" t="s">
        <v>29</v>
      </c>
      <c r="D1088" t="s">
        <v>21</v>
      </c>
      <c r="E1088">
        <v>21216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43601</v>
      </c>
      <c r="L1088" t="s">
        <v>26</v>
      </c>
      <c r="N1088" t="s">
        <v>24</v>
      </c>
    </row>
    <row r="1089" spans="1:14" x14ac:dyDescent="0.25">
      <c r="A1089" t="s">
        <v>146</v>
      </c>
      <c r="B1089" t="s">
        <v>1186</v>
      </c>
      <c r="C1089" t="s">
        <v>29</v>
      </c>
      <c r="D1089" t="s">
        <v>21</v>
      </c>
      <c r="E1089">
        <v>21212</v>
      </c>
      <c r="F1089" t="s">
        <v>22</v>
      </c>
      <c r="G1089" t="s">
        <v>22</v>
      </c>
      <c r="H1089" t="s">
        <v>101</v>
      </c>
      <c r="I1089" t="s">
        <v>241</v>
      </c>
      <c r="J1089" t="s">
        <v>210</v>
      </c>
      <c r="K1089" s="1">
        <v>43601</v>
      </c>
      <c r="L1089" t="s">
        <v>211</v>
      </c>
      <c r="M1089" t="str">
        <f>HYPERLINK("https://www.regulations.gov/docket?D=FDA-2019-H-2331")</f>
        <v>https://www.regulations.gov/docket?D=FDA-2019-H-2331</v>
      </c>
      <c r="N1089" t="s">
        <v>210</v>
      </c>
    </row>
    <row r="1090" spans="1:14" x14ac:dyDescent="0.25">
      <c r="A1090" t="s">
        <v>430</v>
      </c>
      <c r="B1090" t="s">
        <v>1989</v>
      </c>
      <c r="C1090" t="s">
        <v>291</v>
      </c>
      <c r="D1090" t="s">
        <v>21</v>
      </c>
      <c r="E1090">
        <v>21701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43601</v>
      </c>
      <c r="L1090" t="s">
        <v>26</v>
      </c>
      <c r="N1090" t="s">
        <v>24</v>
      </c>
    </row>
    <row r="1091" spans="1:14" x14ac:dyDescent="0.25">
      <c r="A1091" t="s">
        <v>201</v>
      </c>
      <c r="B1091" t="s">
        <v>1189</v>
      </c>
      <c r="C1091" t="s">
        <v>1171</v>
      </c>
      <c r="D1091" t="s">
        <v>21</v>
      </c>
      <c r="E1091">
        <v>20705</v>
      </c>
      <c r="F1091" t="s">
        <v>22</v>
      </c>
      <c r="G1091" t="s">
        <v>22</v>
      </c>
      <c r="H1091" t="s">
        <v>110</v>
      </c>
      <c r="I1091" t="s">
        <v>111</v>
      </c>
      <c r="J1091" s="1">
        <v>43563</v>
      </c>
      <c r="K1091" s="1">
        <v>43601</v>
      </c>
      <c r="L1091" t="s">
        <v>103</v>
      </c>
      <c r="N1091" t="s">
        <v>1562</v>
      </c>
    </row>
    <row r="1092" spans="1:14" x14ac:dyDescent="0.25">
      <c r="A1092" t="s">
        <v>97</v>
      </c>
      <c r="B1092" t="s">
        <v>1990</v>
      </c>
      <c r="C1092" t="s">
        <v>138</v>
      </c>
      <c r="D1092" t="s">
        <v>21</v>
      </c>
      <c r="E1092">
        <v>21220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43601</v>
      </c>
      <c r="L1092" t="s">
        <v>26</v>
      </c>
      <c r="N1092" t="s">
        <v>24</v>
      </c>
    </row>
    <row r="1093" spans="1:14" x14ac:dyDescent="0.25">
      <c r="A1093" t="s">
        <v>1991</v>
      </c>
      <c r="B1093" t="s">
        <v>1992</v>
      </c>
      <c r="C1093" t="s">
        <v>29</v>
      </c>
      <c r="D1093" t="s">
        <v>21</v>
      </c>
      <c r="E1093">
        <v>21202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43600</v>
      </c>
      <c r="L1093" t="s">
        <v>26</v>
      </c>
      <c r="N1093" t="s">
        <v>24</v>
      </c>
    </row>
    <row r="1094" spans="1:14" x14ac:dyDescent="0.25">
      <c r="A1094" t="s">
        <v>76</v>
      </c>
      <c r="B1094" t="s">
        <v>1993</v>
      </c>
      <c r="C1094" t="s">
        <v>29</v>
      </c>
      <c r="D1094" t="s">
        <v>21</v>
      </c>
      <c r="E1094">
        <v>21206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43600</v>
      </c>
      <c r="L1094" t="s">
        <v>26</v>
      </c>
      <c r="N1094" t="s">
        <v>24</v>
      </c>
    </row>
    <row r="1095" spans="1:14" x14ac:dyDescent="0.25">
      <c r="A1095" t="s">
        <v>1994</v>
      </c>
      <c r="B1095" t="s">
        <v>1995</v>
      </c>
      <c r="C1095" t="s">
        <v>29</v>
      </c>
      <c r="D1095" t="s">
        <v>21</v>
      </c>
      <c r="E1095">
        <v>21224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43600</v>
      </c>
      <c r="L1095" t="s">
        <v>26</v>
      </c>
      <c r="N1095" t="s">
        <v>24</v>
      </c>
    </row>
    <row r="1096" spans="1:14" x14ac:dyDescent="0.25">
      <c r="A1096" t="s">
        <v>1996</v>
      </c>
      <c r="B1096" t="s">
        <v>1997</v>
      </c>
      <c r="C1096" t="s">
        <v>29</v>
      </c>
      <c r="D1096" t="s">
        <v>21</v>
      </c>
      <c r="E1096">
        <v>21229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43600</v>
      </c>
      <c r="L1096" t="s">
        <v>26</v>
      </c>
      <c r="N1096" t="s">
        <v>24</v>
      </c>
    </row>
    <row r="1097" spans="1:14" x14ac:dyDescent="0.25">
      <c r="A1097" t="s">
        <v>1998</v>
      </c>
      <c r="B1097" t="s">
        <v>1999</v>
      </c>
      <c r="C1097" t="s">
        <v>54</v>
      </c>
      <c r="D1097" t="s">
        <v>21</v>
      </c>
      <c r="E1097">
        <v>21061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43599</v>
      </c>
      <c r="L1097" t="s">
        <v>26</v>
      </c>
      <c r="N1097" t="s">
        <v>24</v>
      </c>
    </row>
    <row r="1098" spans="1:14" x14ac:dyDescent="0.25">
      <c r="A1098" t="s">
        <v>2000</v>
      </c>
      <c r="B1098" t="s">
        <v>2001</v>
      </c>
      <c r="C1098" t="s">
        <v>138</v>
      </c>
      <c r="D1098" t="s">
        <v>21</v>
      </c>
      <c r="E1098">
        <v>21220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43599</v>
      </c>
      <c r="L1098" t="s">
        <v>26</v>
      </c>
      <c r="N1098" t="s">
        <v>24</v>
      </c>
    </row>
    <row r="1099" spans="1:14" x14ac:dyDescent="0.25">
      <c r="A1099" t="s">
        <v>126</v>
      </c>
      <c r="B1099" t="s">
        <v>1106</v>
      </c>
      <c r="C1099" t="s">
        <v>154</v>
      </c>
      <c r="D1099" t="s">
        <v>21</v>
      </c>
      <c r="E1099">
        <v>20707</v>
      </c>
      <c r="F1099" t="s">
        <v>22</v>
      </c>
      <c r="G1099" t="s">
        <v>22</v>
      </c>
      <c r="H1099" t="s">
        <v>208</v>
      </c>
      <c r="I1099" t="s">
        <v>209</v>
      </c>
      <c r="J1099" t="s">
        <v>210</v>
      </c>
      <c r="K1099" s="1">
        <v>43599</v>
      </c>
      <c r="L1099" t="s">
        <v>211</v>
      </c>
      <c r="M1099" t="str">
        <f>HYPERLINK("https://www.regulations.gov/docket?D=FDA-2019-H-2284")</f>
        <v>https://www.regulations.gov/docket?D=FDA-2019-H-2284</v>
      </c>
      <c r="N1099" t="s">
        <v>210</v>
      </c>
    </row>
    <row r="1100" spans="1:14" x14ac:dyDescent="0.25">
      <c r="A1100" t="s">
        <v>2002</v>
      </c>
      <c r="B1100" t="s">
        <v>2003</v>
      </c>
      <c r="C1100" t="s">
        <v>136</v>
      </c>
      <c r="D1100" t="s">
        <v>21</v>
      </c>
      <c r="E1100">
        <v>21117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43599</v>
      </c>
      <c r="L1100" t="s">
        <v>26</v>
      </c>
      <c r="N1100" t="s">
        <v>24</v>
      </c>
    </row>
    <row r="1101" spans="1:14" x14ac:dyDescent="0.25">
      <c r="A1101" t="s">
        <v>212</v>
      </c>
      <c r="B1101" t="s">
        <v>2004</v>
      </c>
      <c r="C1101" t="s">
        <v>291</v>
      </c>
      <c r="D1101" t="s">
        <v>21</v>
      </c>
      <c r="E1101">
        <v>21703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43599</v>
      </c>
      <c r="L1101" t="s">
        <v>26</v>
      </c>
      <c r="N1101" t="s">
        <v>24</v>
      </c>
    </row>
    <row r="1102" spans="1:14" x14ac:dyDescent="0.25">
      <c r="A1102" t="s">
        <v>511</v>
      </c>
      <c r="B1102" t="s">
        <v>2005</v>
      </c>
      <c r="C1102" t="s">
        <v>187</v>
      </c>
      <c r="D1102" t="s">
        <v>21</v>
      </c>
      <c r="E1102">
        <v>21788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43599</v>
      </c>
      <c r="L1102" t="s">
        <v>26</v>
      </c>
      <c r="N1102" t="s">
        <v>24</v>
      </c>
    </row>
    <row r="1103" spans="1:14" x14ac:dyDescent="0.25">
      <c r="A1103" t="s">
        <v>2006</v>
      </c>
      <c r="B1103" t="s">
        <v>2007</v>
      </c>
      <c r="C1103" t="s">
        <v>291</v>
      </c>
      <c r="D1103" t="s">
        <v>21</v>
      </c>
      <c r="E1103">
        <v>21701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43599</v>
      </c>
      <c r="L1103" t="s">
        <v>26</v>
      </c>
      <c r="N1103" t="s">
        <v>24</v>
      </c>
    </row>
    <row r="1104" spans="1:14" x14ac:dyDescent="0.25">
      <c r="A1104" t="s">
        <v>1658</v>
      </c>
      <c r="B1104" t="s">
        <v>2008</v>
      </c>
      <c r="C1104" t="s">
        <v>54</v>
      </c>
      <c r="D1104" t="s">
        <v>21</v>
      </c>
      <c r="E1104">
        <v>21061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43599</v>
      </c>
      <c r="L1104" t="s">
        <v>26</v>
      </c>
      <c r="N1104" t="s">
        <v>24</v>
      </c>
    </row>
    <row r="1105" spans="1:14" x14ac:dyDescent="0.25">
      <c r="A1105" t="s">
        <v>2009</v>
      </c>
      <c r="B1105" t="s">
        <v>2010</v>
      </c>
      <c r="C1105" t="s">
        <v>190</v>
      </c>
      <c r="D1105" t="s">
        <v>21</v>
      </c>
      <c r="E1105">
        <v>20851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43598</v>
      </c>
      <c r="L1105" t="s">
        <v>26</v>
      </c>
      <c r="N1105" t="s">
        <v>24</v>
      </c>
    </row>
    <row r="1106" spans="1:14" x14ac:dyDescent="0.25">
      <c r="A1106" t="s">
        <v>2011</v>
      </c>
      <c r="B1106" t="s">
        <v>2012</v>
      </c>
      <c r="C1106" t="s">
        <v>683</v>
      </c>
      <c r="D1106" t="s">
        <v>21</v>
      </c>
      <c r="E1106">
        <v>21716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43598</v>
      </c>
      <c r="L1106" t="s">
        <v>26</v>
      </c>
      <c r="N1106" t="s">
        <v>24</v>
      </c>
    </row>
    <row r="1107" spans="1:14" x14ac:dyDescent="0.25">
      <c r="A1107" t="s">
        <v>2013</v>
      </c>
      <c r="B1107" t="s">
        <v>2014</v>
      </c>
      <c r="C1107" t="s">
        <v>179</v>
      </c>
      <c r="D1107" t="s">
        <v>21</v>
      </c>
      <c r="E1107">
        <v>20878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43598</v>
      </c>
      <c r="L1107" t="s">
        <v>26</v>
      </c>
      <c r="N1107" t="s">
        <v>24</v>
      </c>
    </row>
    <row r="1108" spans="1:14" x14ac:dyDescent="0.25">
      <c r="A1108" t="s">
        <v>1623</v>
      </c>
      <c r="B1108" t="s">
        <v>2015</v>
      </c>
      <c r="C1108" t="s">
        <v>54</v>
      </c>
      <c r="D1108" t="s">
        <v>21</v>
      </c>
      <c r="E1108">
        <v>21061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43598</v>
      </c>
      <c r="L1108" t="s">
        <v>26</v>
      </c>
      <c r="N1108" t="s">
        <v>24</v>
      </c>
    </row>
    <row r="1109" spans="1:14" x14ac:dyDescent="0.25">
      <c r="A1109" t="s">
        <v>2016</v>
      </c>
      <c r="B1109" t="s">
        <v>2017</v>
      </c>
      <c r="C1109" t="s">
        <v>70</v>
      </c>
      <c r="D1109" t="s">
        <v>21</v>
      </c>
      <c r="E1109">
        <v>21403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43595</v>
      </c>
      <c r="L1109" t="s">
        <v>26</v>
      </c>
      <c r="N1109" t="s">
        <v>24</v>
      </c>
    </row>
    <row r="1110" spans="1:14" x14ac:dyDescent="0.25">
      <c r="A1110" t="s">
        <v>155</v>
      </c>
      <c r="B1110" t="s">
        <v>170</v>
      </c>
      <c r="C1110" t="s">
        <v>70</v>
      </c>
      <c r="D1110" t="s">
        <v>21</v>
      </c>
      <c r="E1110">
        <v>21409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43595</v>
      </c>
      <c r="L1110" t="s">
        <v>26</v>
      </c>
      <c r="N1110" t="s">
        <v>24</v>
      </c>
    </row>
    <row r="1111" spans="1:14" x14ac:dyDescent="0.25">
      <c r="A1111" t="s">
        <v>2018</v>
      </c>
      <c r="B1111" t="s">
        <v>2019</v>
      </c>
      <c r="C1111" t="s">
        <v>29</v>
      </c>
      <c r="D1111" t="s">
        <v>21</v>
      </c>
      <c r="E1111">
        <v>21227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43595</v>
      </c>
      <c r="L1111" t="s">
        <v>26</v>
      </c>
      <c r="N1111" t="s">
        <v>24</v>
      </c>
    </row>
    <row r="1112" spans="1:14" x14ac:dyDescent="0.25">
      <c r="A1112" t="s">
        <v>1427</v>
      </c>
      <c r="B1112" t="s">
        <v>1428</v>
      </c>
      <c r="C1112" t="s">
        <v>70</v>
      </c>
      <c r="D1112" t="s">
        <v>21</v>
      </c>
      <c r="E1112">
        <v>21409</v>
      </c>
      <c r="F1112" t="s">
        <v>22</v>
      </c>
      <c r="G1112" t="s">
        <v>22</v>
      </c>
      <c r="H1112" t="s">
        <v>110</v>
      </c>
      <c r="I1112" t="s">
        <v>111</v>
      </c>
      <c r="J1112" t="s">
        <v>210</v>
      </c>
      <c r="K1112" s="1">
        <v>43595</v>
      </c>
      <c r="L1112" t="s">
        <v>211</v>
      </c>
      <c r="M1112" t="str">
        <f>HYPERLINK("https://www.regulations.gov/docket?D=FDA-2019-H-2261")</f>
        <v>https://www.regulations.gov/docket?D=FDA-2019-H-2261</v>
      </c>
      <c r="N1112" t="s">
        <v>210</v>
      </c>
    </row>
    <row r="1113" spans="1:14" x14ac:dyDescent="0.25">
      <c r="A1113" t="s">
        <v>93</v>
      </c>
      <c r="B1113" t="s">
        <v>2020</v>
      </c>
      <c r="C1113" t="s">
        <v>29</v>
      </c>
      <c r="D1113" t="s">
        <v>21</v>
      </c>
      <c r="E1113">
        <v>21230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43595</v>
      </c>
      <c r="L1113" t="s">
        <v>26</v>
      </c>
      <c r="N1113" t="s">
        <v>24</v>
      </c>
    </row>
    <row r="1114" spans="1:14" x14ac:dyDescent="0.25">
      <c r="A1114" t="s">
        <v>1390</v>
      </c>
      <c r="B1114" t="s">
        <v>2021</v>
      </c>
      <c r="C1114" t="s">
        <v>154</v>
      </c>
      <c r="D1114" t="s">
        <v>21</v>
      </c>
      <c r="E1114">
        <v>20708</v>
      </c>
      <c r="F1114" t="s">
        <v>22</v>
      </c>
      <c r="G1114" t="s">
        <v>22</v>
      </c>
      <c r="H1114" t="s">
        <v>101</v>
      </c>
      <c r="I1114" t="s">
        <v>241</v>
      </c>
      <c r="J1114" t="s">
        <v>210</v>
      </c>
      <c r="K1114" s="1">
        <v>43595</v>
      </c>
      <c r="L1114" t="s">
        <v>211</v>
      </c>
      <c r="M1114" t="str">
        <f>HYPERLINK("https://www.regulations.gov/docket?D=FDA-2019-H-2233")</f>
        <v>https://www.regulations.gov/docket?D=FDA-2019-H-2233</v>
      </c>
      <c r="N1114" t="s">
        <v>210</v>
      </c>
    </row>
    <row r="1115" spans="1:14" x14ac:dyDescent="0.25">
      <c r="A1115" t="s">
        <v>526</v>
      </c>
      <c r="B1115" t="s">
        <v>527</v>
      </c>
      <c r="C1115" t="s">
        <v>525</v>
      </c>
      <c r="D1115" t="s">
        <v>21</v>
      </c>
      <c r="E1115">
        <v>20619</v>
      </c>
      <c r="F1115" t="s">
        <v>22</v>
      </c>
      <c r="G1115" t="s">
        <v>22</v>
      </c>
      <c r="H1115" t="s">
        <v>101</v>
      </c>
      <c r="I1115" t="s">
        <v>241</v>
      </c>
      <c r="J1115" s="1">
        <v>43551</v>
      </c>
      <c r="K1115" s="1">
        <v>43594</v>
      </c>
      <c r="L1115" t="s">
        <v>103</v>
      </c>
      <c r="N1115" t="s">
        <v>104</v>
      </c>
    </row>
    <row r="1116" spans="1:14" x14ac:dyDescent="0.25">
      <c r="A1116" t="s">
        <v>995</v>
      </c>
      <c r="B1116" t="s">
        <v>2022</v>
      </c>
      <c r="C1116" t="s">
        <v>29</v>
      </c>
      <c r="D1116" t="s">
        <v>21</v>
      </c>
      <c r="E1116">
        <v>21221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43594</v>
      </c>
      <c r="L1116" t="s">
        <v>26</v>
      </c>
      <c r="N1116" t="s">
        <v>24</v>
      </c>
    </row>
    <row r="1117" spans="1:14" x14ac:dyDescent="0.25">
      <c r="A1117" t="s">
        <v>2023</v>
      </c>
      <c r="B1117" t="s">
        <v>2024</v>
      </c>
      <c r="C1117" t="s">
        <v>1125</v>
      </c>
      <c r="D1117" t="s">
        <v>21</v>
      </c>
      <c r="E1117">
        <v>21221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43594</v>
      </c>
      <c r="L1117" t="s">
        <v>26</v>
      </c>
      <c r="N1117" t="s">
        <v>24</v>
      </c>
    </row>
    <row r="1118" spans="1:14" x14ac:dyDescent="0.25">
      <c r="A1118" t="s">
        <v>2025</v>
      </c>
      <c r="B1118" t="s">
        <v>2026</v>
      </c>
      <c r="C1118" t="s">
        <v>2027</v>
      </c>
      <c r="D1118" t="s">
        <v>21</v>
      </c>
      <c r="E1118">
        <v>20639</v>
      </c>
      <c r="F1118" t="s">
        <v>22</v>
      </c>
      <c r="G1118" t="s">
        <v>22</v>
      </c>
      <c r="H1118" t="s">
        <v>101</v>
      </c>
      <c r="I1118" t="s">
        <v>241</v>
      </c>
      <c r="J1118" t="s">
        <v>210</v>
      </c>
      <c r="K1118" s="1">
        <v>43594</v>
      </c>
      <c r="L1118" t="s">
        <v>211</v>
      </c>
      <c r="M1118" t="str">
        <f>HYPERLINK("https://www.regulations.gov/docket?D=FDA-2019-H-2213")</f>
        <v>https://www.regulations.gov/docket?D=FDA-2019-H-2213</v>
      </c>
      <c r="N1118" t="s">
        <v>210</v>
      </c>
    </row>
    <row r="1119" spans="1:14" x14ac:dyDescent="0.25">
      <c r="A1119" t="s">
        <v>76</v>
      </c>
      <c r="B1119" t="s">
        <v>2028</v>
      </c>
      <c r="C1119" t="s">
        <v>29</v>
      </c>
      <c r="D1119" t="s">
        <v>21</v>
      </c>
      <c r="E1119">
        <v>21224</v>
      </c>
      <c r="F1119" t="s">
        <v>22</v>
      </c>
      <c r="G1119" t="s">
        <v>22</v>
      </c>
      <c r="H1119" t="s">
        <v>208</v>
      </c>
      <c r="I1119" t="s">
        <v>209</v>
      </c>
      <c r="J1119" s="1">
        <v>43550</v>
      </c>
      <c r="K1119" s="1">
        <v>43594</v>
      </c>
      <c r="L1119" t="s">
        <v>103</v>
      </c>
      <c r="N1119" t="s">
        <v>1562</v>
      </c>
    </row>
    <row r="1120" spans="1:14" x14ac:dyDescent="0.25">
      <c r="A1120" t="s">
        <v>212</v>
      </c>
      <c r="B1120" t="s">
        <v>2029</v>
      </c>
      <c r="C1120" t="s">
        <v>29</v>
      </c>
      <c r="D1120" t="s">
        <v>21</v>
      </c>
      <c r="E1120">
        <v>21221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43594</v>
      </c>
      <c r="L1120" t="s">
        <v>26</v>
      </c>
      <c r="N1120" t="s">
        <v>24</v>
      </c>
    </row>
    <row r="1121" spans="1:14" x14ac:dyDescent="0.25">
      <c r="A1121" t="s">
        <v>2030</v>
      </c>
      <c r="B1121" t="s">
        <v>2031</v>
      </c>
      <c r="C1121" t="s">
        <v>29</v>
      </c>
      <c r="D1121" t="s">
        <v>21</v>
      </c>
      <c r="E1121">
        <v>21221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43594</v>
      </c>
      <c r="L1121" t="s">
        <v>26</v>
      </c>
      <c r="N1121" t="s">
        <v>24</v>
      </c>
    </row>
    <row r="1122" spans="1:14" x14ac:dyDescent="0.25">
      <c r="A1122" t="s">
        <v>547</v>
      </c>
      <c r="B1122" t="s">
        <v>548</v>
      </c>
      <c r="C1122" t="s">
        <v>226</v>
      </c>
      <c r="D1122" t="s">
        <v>21</v>
      </c>
      <c r="E1122">
        <v>20754</v>
      </c>
      <c r="F1122" t="s">
        <v>22</v>
      </c>
      <c r="G1122" t="s">
        <v>22</v>
      </c>
      <c r="H1122" t="s">
        <v>110</v>
      </c>
      <c r="I1122" t="s">
        <v>111</v>
      </c>
      <c r="J1122" s="1">
        <v>43550</v>
      </c>
      <c r="K1122" s="1">
        <v>43594</v>
      </c>
      <c r="L1122" t="s">
        <v>103</v>
      </c>
      <c r="N1122" t="s">
        <v>104</v>
      </c>
    </row>
    <row r="1123" spans="1:14" x14ac:dyDescent="0.25">
      <c r="A1123" t="s">
        <v>2032</v>
      </c>
      <c r="B1123" t="s">
        <v>2033</v>
      </c>
      <c r="C1123" t="s">
        <v>29</v>
      </c>
      <c r="D1123" t="s">
        <v>21</v>
      </c>
      <c r="E1123">
        <v>21201</v>
      </c>
      <c r="F1123" t="s">
        <v>22</v>
      </c>
      <c r="G1123" t="s">
        <v>22</v>
      </c>
      <c r="H1123" t="s">
        <v>110</v>
      </c>
      <c r="I1123" t="s">
        <v>111</v>
      </c>
      <c r="J1123" s="1">
        <v>43553</v>
      </c>
      <c r="K1123" s="1">
        <v>43594</v>
      </c>
      <c r="L1123" t="s">
        <v>103</v>
      </c>
      <c r="N1123" t="s">
        <v>104</v>
      </c>
    </row>
    <row r="1124" spans="1:14" x14ac:dyDescent="0.25">
      <c r="A1124" t="s">
        <v>2034</v>
      </c>
      <c r="B1124" t="s">
        <v>2035</v>
      </c>
      <c r="C1124" t="s">
        <v>1209</v>
      </c>
      <c r="D1124" t="s">
        <v>21</v>
      </c>
      <c r="E1124">
        <v>21244</v>
      </c>
      <c r="F1124" t="s">
        <v>22</v>
      </c>
      <c r="G1124" t="s">
        <v>22</v>
      </c>
      <c r="H1124" t="s">
        <v>101</v>
      </c>
      <c r="I1124" t="s">
        <v>102</v>
      </c>
      <c r="J1124" s="1">
        <v>43551</v>
      </c>
      <c r="K1124" s="1">
        <v>43594</v>
      </c>
      <c r="L1124" t="s">
        <v>103</v>
      </c>
      <c r="N1124" t="s">
        <v>1580</v>
      </c>
    </row>
    <row r="1125" spans="1:14" x14ac:dyDescent="0.25">
      <c r="A1125" t="s">
        <v>2036</v>
      </c>
      <c r="B1125" t="s">
        <v>2037</v>
      </c>
      <c r="C1125" t="s">
        <v>707</v>
      </c>
      <c r="D1125" t="s">
        <v>21</v>
      </c>
      <c r="E1125">
        <v>21755</v>
      </c>
      <c r="F1125" t="s">
        <v>22</v>
      </c>
      <c r="G1125" t="s">
        <v>22</v>
      </c>
      <c r="H1125" t="s">
        <v>208</v>
      </c>
      <c r="I1125" t="s">
        <v>209</v>
      </c>
      <c r="J1125" t="s">
        <v>210</v>
      </c>
      <c r="K1125" s="1">
        <v>43594</v>
      </c>
      <c r="L1125" t="s">
        <v>211</v>
      </c>
      <c r="M1125" t="str">
        <f>HYPERLINK("https://www.regulations.gov/docket?D=FDA-2019-H-2231")</f>
        <v>https://www.regulations.gov/docket?D=FDA-2019-H-2231</v>
      </c>
      <c r="N1125" t="s">
        <v>210</v>
      </c>
    </row>
    <row r="1126" spans="1:14" x14ac:dyDescent="0.25">
      <c r="A1126" t="s">
        <v>1306</v>
      </c>
      <c r="B1126" t="s">
        <v>1307</v>
      </c>
      <c r="C1126" t="s">
        <v>29</v>
      </c>
      <c r="D1126" t="s">
        <v>21</v>
      </c>
      <c r="E1126">
        <v>21229</v>
      </c>
      <c r="F1126" t="s">
        <v>22</v>
      </c>
      <c r="G1126" t="s">
        <v>22</v>
      </c>
      <c r="H1126" t="s">
        <v>208</v>
      </c>
      <c r="I1126" t="s">
        <v>209</v>
      </c>
      <c r="J1126" s="1">
        <v>43522</v>
      </c>
      <c r="K1126" s="1">
        <v>43594</v>
      </c>
      <c r="L1126" t="s">
        <v>103</v>
      </c>
      <c r="N1126" t="s">
        <v>1583</v>
      </c>
    </row>
    <row r="1127" spans="1:14" x14ac:dyDescent="0.25">
      <c r="A1127" t="s">
        <v>2038</v>
      </c>
      <c r="B1127" t="s">
        <v>2039</v>
      </c>
      <c r="C1127" t="s">
        <v>29</v>
      </c>
      <c r="D1127" t="s">
        <v>21</v>
      </c>
      <c r="E1127">
        <v>21221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43594</v>
      </c>
      <c r="L1127" t="s">
        <v>26</v>
      </c>
      <c r="N1127" t="s">
        <v>24</v>
      </c>
    </row>
    <row r="1128" spans="1:14" x14ac:dyDescent="0.25">
      <c r="A1128" t="s">
        <v>168</v>
      </c>
      <c r="B1128" t="s">
        <v>2040</v>
      </c>
      <c r="C1128" t="s">
        <v>29</v>
      </c>
      <c r="D1128" t="s">
        <v>21</v>
      </c>
      <c r="E1128">
        <v>21221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43594</v>
      </c>
      <c r="L1128" t="s">
        <v>26</v>
      </c>
      <c r="N1128" t="s">
        <v>24</v>
      </c>
    </row>
    <row r="1129" spans="1:14" x14ac:dyDescent="0.25">
      <c r="A1129" t="s">
        <v>1529</v>
      </c>
      <c r="B1129" t="s">
        <v>1530</v>
      </c>
      <c r="C1129" t="s">
        <v>1413</v>
      </c>
      <c r="D1129" t="s">
        <v>21</v>
      </c>
      <c r="E1129">
        <v>21146</v>
      </c>
      <c r="F1129" t="s">
        <v>22</v>
      </c>
      <c r="G1129" t="s">
        <v>22</v>
      </c>
      <c r="H1129" t="s">
        <v>101</v>
      </c>
      <c r="I1129" t="s">
        <v>241</v>
      </c>
      <c r="J1129" t="s">
        <v>210</v>
      </c>
      <c r="K1129" s="1">
        <v>43593</v>
      </c>
      <c r="L1129" t="s">
        <v>211</v>
      </c>
      <c r="M1129" t="str">
        <f>HYPERLINK("https://www.regulations.gov/docket?D=FDA-2019-H-2178")</f>
        <v>https://www.regulations.gov/docket?D=FDA-2019-H-2178</v>
      </c>
      <c r="N1129" t="s">
        <v>210</v>
      </c>
    </row>
    <row r="1130" spans="1:14" x14ac:dyDescent="0.25">
      <c r="A1130" t="s">
        <v>1531</v>
      </c>
      <c r="B1130" t="s">
        <v>1532</v>
      </c>
      <c r="C1130" t="s">
        <v>54</v>
      </c>
      <c r="D1130" t="s">
        <v>21</v>
      </c>
      <c r="E1130">
        <v>21061</v>
      </c>
      <c r="F1130" t="s">
        <v>22</v>
      </c>
      <c r="G1130" t="s">
        <v>22</v>
      </c>
      <c r="H1130" t="s">
        <v>110</v>
      </c>
      <c r="I1130" t="s">
        <v>132</v>
      </c>
      <c r="J1130" t="s">
        <v>210</v>
      </c>
      <c r="K1130" s="1">
        <v>43593</v>
      </c>
      <c r="L1130" t="s">
        <v>211</v>
      </c>
      <c r="M1130" t="str">
        <f>HYPERLINK("https://www.regulations.gov/docket?D=FDA-2019-H-2203")</f>
        <v>https://www.regulations.gov/docket?D=FDA-2019-H-2203</v>
      </c>
      <c r="N1130" t="s">
        <v>210</v>
      </c>
    </row>
    <row r="1131" spans="1:14" x14ac:dyDescent="0.25">
      <c r="A1131" t="s">
        <v>1538</v>
      </c>
      <c r="B1131" t="s">
        <v>1539</v>
      </c>
      <c r="C1131" t="s">
        <v>54</v>
      </c>
      <c r="D1131" t="s">
        <v>21</v>
      </c>
      <c r="E1131">
        <v>21061</v>
      </c>
      <c r="F1131" t="s">
        <v>22</v>
      </c>
      <c r="G1131" t="s">
        <v>22</v>
      </c>
      <c r="H1131" t="s">
        <v>110</v>
      </c>
      <c r="I1131" t="s">
        <v>111</v>
      </c>
      <c r="J1131" t="s">
        <v>210</v>
      </c>
      <c r="K1131" s="1">
        <v>43593</v>
      </c>
      <c r="L1131" t="s">
        <v>211</v>
      </c>
      <c r="M1131" t="str">
        <f>HYPERLINK("https://www.regulations.gov/docket?D=FDA-2019-H-2197")</f>
        <v>https://www.regulations.gov/docket?D=FDA-2019-H-2197</v>
      </c>
      <c r="N1131" t="s">
        <v>210</v>
      </c>
    </row>
    <row r="1132" spans="1:14" x14ac:dyDescent="0.25">
      <c r="A1132" t="s">
        <v>1141</v>
      </c>
      <c r="B1132" t="s">
        <v>1142</v>
      </c>
      <c r="C1132" t="s">
        <v>29</v>
      </c>
      <c r="D1132" t="s">
        <v>21</v>
      </c>
      <c r="E1132">
        <v>21206</v>
      </c>
      <c r="F1132" t="s">
        <v>22</v>
      </c>
      <c r="G1132" t="s">
        <v>22</v>
      </c>
      <c r="H1132" t="s">
        <v>2041</v>
      </c>
      <c r="I1132" t="s">
        <v>24</v>
      </c>
      <c r="J1132" t="s">
        <v>210</v>
      </c>
      <c r="K1132" s="1">
        <v>43593</v>
      </c>
      <c r="L1132" t="s">
        <v>211</v>
      </c>
      <c r="M1132" t="str">
        <f>HYPERLINK("https://www.regulations.gov/docket?D=FDA-2019-H-2176")</f>
        <v>https://www.regulations.gov/docket?D=FDA-2019-H-2176</v>
      </c>
      <c r="N1132" t="s">
        <v>210</v>
      </c>
    </row>
    <row r="1133" spans="1:14" x14ac:dyDescent="0.25">
      <c r="A1133" t="s">
        <v>2042</v>
      </c>
      <c r="B1133" t="s">
        <v>2043</v>
      </c>
      <c r="C1133" t="s">
        <v>176</v>
      </c>
      <c r="D1133" t="s">
        <v>21</v>
      </c>
      <c r="E1133">
        <v>21740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43593</v>
      </c>
      <c r="L1133" t="s">
        <v>26</v>
      </c>
      <c r="N1133" t="s">
        <v>24</v>
      </c>
    </row>
    <row r="1134" spans="1:14" x14ac:dyDescent="0.25">
      <c r="A1134" t="s">
        <v>76</v>
      </c>
      <c r="B1134" t="s">
        <v>120</v>
      </c>
      <c r="C1134" t="s">
        <v>29</v>
      </c>
      <c r="D1134" t="s">
        <v>21</v>
      </c>
      <c r="E1134">
        <v>21215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43592</v>
      </c>
      <c r="L1134" t="s">
        <v>26</v>
      </c>
      <c r="N1134" t="s">
        <v>24</v>
      </c>
    </row>
    <row r="1135" spans="1:14" x14ac:dyDescent="0.25">
      <c r="A1135" t="s">
        <v>27</v>
      </c>
      <c r="B1135" t="s">
        <v>28</v>
      </c>
      <c r="C1135" t="s">
        <v>29</v>
      </c>
      <c r="D1135" t="s">
        <v>21</v>
      </c>
      <c r="E1135">
        <v>21207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43592</v>
      </c>
      <c r="L1135" t="s">
        <v>26</v>
      </c>
      <c r="N1135" t="s">
        <v>24</v>
      </c>
    </row>
    <row r="1136" spans="1:14" x14ac:dyDescent="0.25">
      <c r="A1136" t="s">
        <v>938</v>
      </c>
      <c r="B1136" t="s">
        <v>2044</v>
      </c>
      <c r="C1136" t="s">
        <v>54</v>
      </c>
      <c r="D1136" t="s">
        <v>21</v>
      </c>
      <c r="E1136">
        <v>21061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43592</v>
      </c>
      <c r="L1136" t="s">
        <v>26</v>
      </c>
      <c r="N1136" t="s">
        <v>24</v>
      </c>
    </row>
    <row r="1137" spans="1:14" x14ac:dyDescent="0.25">
      <c r="A1137" t="s">
        <v>2045</v>
      </c>
      <c r="B1137" t="s">
        <v>2046</v>
      </c>
      <c r="C1137" t="s">
        <v>179</v>
      </c>
      <c r="D1137" t="s">
        <v>21</v>
      </c>
      <c r="E1137">
        <v>20877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43592</v>
      </c>
      <c r="L1137" t="s">
        <v>26</v>
      </c>
      <c r="N1137" t="s">
        <v>24</v>
      </c>
    </row>
    <row r="1138" spans="1:14" x14ac:dyDescent="0.25">
      <c r="A1138" t="s">
        <v>627</v>
      </c>
      <c r="B1138" t="s">
        <v>628</v>
      </c>
      <c r="C1138" t="s">
        <v>629</v>
      </c>
      <c r="D1138" t="s">
        <v>21</v>
      </c>
      <c r="E1138">
        <v>20622</v>
      </c>
      <c r="F1138" t="s">
        <v>22</v>
      </c>
      <c r="G1138" t="s">
        <v>22</v>
      </c>
      <c r="H1138" t="s">
        <v>101</v>
      </c>
      <c r="I1138" t="s">
        <v>241</v>
      </c>
      <c r="J1138" t="s">
        <v>210</v>
      </c>
      <c r="K1138" s="1">
        <v>43592</v>
      </c>
      <c r="L1138" t="s">
        <v>211</v>
      </c>
      <c r="M1138" t="str">
        <f>HYPERLINK("https://www.regulations.gov/docket?D=FDA-2019-H-2173")</f>
        <v>https://www.regulations.gov/docket?D=FDA-2019-H-2173</v>
      </c>
      <c r="N1138" t="s">
        <v>210</v>
      </c>
    </row>
    <row r="1139" spans="1:14" x14ac:dyDescent="0.25">
      <c r="A1139" t="s">
        <v>97</v>
      </c>
      <c r="B1139" t="s">
        <v>2047</v>
      </c>
      <c r="C1139" t="s">
        <v>54</v>
      </c>
      <c r="D1139" t="s">
        <v>21</v>
      </c>
      <c r="E1139">
        <v>21061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43592</v>
      </c>
      <c r="L1139" t="s">
        <v>26</v>
      </c>
      <c r="N1139" t="s">
        <v>24</v>
      </c>
    </row>
    <row r="1140" spans="1:14" x14ac:dyDescent="0.25">
      <c r="A1140" t="s">
        <v>2048</v>
      </c>
      <c r="B1140" t="s">
        <v>2049</v>
      </c>
      <c r="C1140" t="s">
        <v>54</v>
      </c>
      <c r="D1140" t="s">
        <v>21</v>
      </c>
      <c r="E1140">
        <v>21061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43591</v>
      </c>
      <c r="L1140" t="s">
        <v>26</v>
      </c>
      <c r="N1140" t="s">
        <v>24</v>
      </c>
    </row>
    <row r="1141" spans="1:14" x14ac:dyDescent="0.25">
      <c r="A1141" t="s">
        <v>93</v>
      </c>
      <c r="B1141" t="s">
        <v>486</v>
      </c>
      <c r="C1141" t="s">
        <v>487</v>
      </c>
      <c r="D1141" t="s">
        <v>21</v>
      </c>
      <c r="E1141">
        <v>20782</v>
      </c>
      <c r="F1141" t="s">
        <v>22</v>
      </c>
      <c r="G1141" t="s">
        <v>22</v>
      </c>
      <c r="H1141" t="s">
        <v>101</v>
      </c>
      <c r="I1141" t="s">
        <v>241</v>
      </c>
      <c r="J1141" t="s">
        <v>210</v>
      </c>
      <c r="K1141" s="1">
        <v>43591</v>
      </c>
      <c r="L1141" t="s">
        <v>211</v>
      </c>
      <c r="M1141" t="str">
        <f>HYPERLINK("https://www.regulations.gov/docket?D=FDA-2019-H-2151")</f>
        <v>https://www.regulations.gov/docket?D=FDA-2019-H-2151</v>
      </c>
      <c r="N1141" t="s">
        <v>210</v>
      </c>
    </row>
    <row r="1142" spans="1:14" x14ac:dyDescent="0.25">
      <c r="A1142" t="s">
        <v>2050</v>
      </c>
      <c r="B1142" t="s">
        <v>2051</v>
      </c>
      <c r="C1142" t="s">
        <v>283</v>
      </c>
      <c r="D1142" t="s">
        <v>21</v>
      </c>
      <c r="E1142">
        <v>21727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43588</v>
      </c>
      <c r="L1142" t="s">
        <v>26</v>
      </c>
      <c r="N1142" t="s">
        <v>24</v>
      </c>
    </row>
    <row r="1143" spans="1:14" x14ac:dyDescent="0.25">
      <c r="A1143" t="s">
        <v>1196</v>
      </c>
      <c r="B1143" t="s">
        <v>1197</v>
      </c>
      <c r="C1143" t="s">
        <v>1198</v>
      </c>
      <c r="D1143" t="s">
        <v>21</v>
      </c>
      <c r="E1143">
        <v>21226</v>
      </c>
      <c r="F1143" t="s">
        <v>22</v>
      </c>
      <c r="G1143" t="s">
        <v>22</v>
      </c>
      <c r="H1143" t="s">
        <v>101</v>
      </c>
      <c r="I1143" t="s">
        <v>241</v>
      </c>
      <c r="J1143" t="s">
        <v>210</v>
      </c>
      <c r="K1143" s="1">
        <v>43588</v>
      </c>
      <c r="L1143" t="s">
        <v>211</v>
      </c>
      <c r="M1143" t="str">
        <f>HYPERLINK("https://www.regulations.gov/docket?D=FDA-2019-H-2129")</f>
        <v>https://www.regulations.gov/docket?D=FDA-2019-H-2129</v>
      </c>
      <c r="N1143" t="s">
        <v>210</v>
      </c>
    </row>
    <row r="1144" spans="1:14" x14ac:dyDescent="0.25">
      <c r="A1144" t="s">
        <v>2052</v>
      </c>
      <c r="B1144" t="s">
        <v>2053</v>
      </c>
      <c r="C1144" t="s">
        <v>283</v>
      </c>
      <c r="D1144" t="s">
        <v>21</v>
      </c>
      <c r="E1144">
        <v>21727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43588</v>
      </c>
      <c r="L1144" t="s">
        <v>26</v>
      </c>
      <c r="N1144" t="s">
        <v>24</v>
      </c>
    </row>
    <row r="1145" spans="1:14" x14ac:dyDescent="0.25">
      <c r="A1145" t="s">
        <v>212</v>
      </c>
      <c r="B1145" t="s">
        <v>2054</v>
      </c>
      <c r="C1145" t="s">
        <v>254</v>
      </c>
      <c r="D1145" t="s">
        <v>21</v>
      </c>
      <c r="E1145">
        <v>21204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43588</v>
      </c>
      <c r="L1145" t="s">
        <v>26</v>
      </c>
      <c r="N1145" t="s">
        <v>24</v>
      </c>
    </row>
    <row r="1146" spans="1:14" x14ac:dyDescent="0.25">
      <c r="A1146" t="s">
        <v>2055</v>
      </c>
      <c r="B1146" t="s">
        <v>2056</v>
      </c>
      <c r="C1146" t="s">
        <v>29</v>
      </c>
      <c r="D1146" t="s">
        <v>21</v>
      </c>
      <c r="E1146">
        <v>21206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43588</v>
      </c>
      <c r="L1146" t="s">
        <v>26</v>
      </c>
      <c r="N1146" t="s">
        <v>24</v>
      </c>
    </row>
    <row r="1147" spans="1:14" x14ac:dyDescent="0.25">
      <c r="A1147" t="s">
        <v>2057</v>
      </c>
      <c r="B1147" t="s">
        <v>2058</v>
      </c>
      <c r="C1147" t="s">
        <v>532</v>
      </c>
      <c r="D1147" t="s">
        <v>21</v>
      </c>
      <c r="E1147">
        <v>21234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43588</v>
      </c>
      <c r="L1147" t="s">
        <v>26</v>
      </c>
      <c r="N1147" t="s">
        <v>24</v>
      </c>
    </row>
    <row r="1148" spans="1:14" x14ac:dyDescent="0.25">
      <c r="A1148" t="s">
        <v>2059</v>
      </c>
      <c r="B1148" t="s">
        <v>2060</v>
      </c>
      <c r="C1148" t="s">
        <v>283</v>
      </c>
      <c r="D1148" t="s">
        <v>21</v>
      </c>
      <c r="E1148">
        <v>21727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43588</v>
      </c>
      <c r="L1148" t="s">
        <v>26</v>
      </c>
      <c r="N1148" t="s">
        <v>24</v>
      </c>
    </row>
    <row r="1149" spans="1:14" x14ac:dyDescent="0.25">
      <c r="A1149" t="s">
        <v>32</v>
      </c>
      <c r="B1149" t="s">
        <v>33</v>
      </c>
      <c r="C1149" t="s">
        <v>29</v>
      </c>
      <c r="D1149" t="s">
        <v>21</v>
      </c>
      <c r="E1149">
        <v>21234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43588</v>
      </c>
      <c r="L1149" t="s">
        <v>26</v>
      </c>
      <c r="N1149" t="s">
        <v>24</v>
      </c>
    </row>
    <row r="1150" spans="1:14" x14ac:dyDescent="0.25">
      <c r="A1150" t="s">
        <v>93</v>
      </c>
      <c r="B1150" t="s">
        <v>2061</v>
      </c>
      <c r="C1150" t="s">
        <v>2062</v>
      </c>
      <c r="D1150" t="s">
        <v>21</v>
      </c>
      <c r="E1150">
        <v>21093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43588</v>
      </c>
      <c r="L1150" t="s">
        <v>26</v>
      </c>
      <c r="N1150" t="s">
        <v>24</v>
      </c>
    </row>
    <row r="1151" spans="1:14" x14ac:dyDescent="0.25">
      <c r="A1151" t="s">
        <v>461</v>
      </c>
      <c r="B1151" t="s">
        <v>1784</v>
      </c>
      <c r="C1151" t="s">
        <v>114</v>
      </c>
      <c r="D1151" t="s">
        <v>21</v>
      </c>
      <c r="E1151">
        <v>21228</v>
      </c>
      <c r="F1151" t="s">
        <v>22</v>
      </c>
      <c r="G1151" t="s">
        <v>22</v>
      </c>
      <c r="H1151" t="s">
        <v>110</v>
      </c>
      <c r="I1151" t="s">
        <v>111</v>
      </c>
      <c r="J1151" s="1">
        <v>43537</v>
      </c>
      <c r="K1151" s="1">
        <v>43587</v>
      </c>
      <c r="L1151" t="s">
        <v>103</v>
      </c>
      <c r="N1151" t="s">
        <v>1583</v>
      </c>
    </row>
    <row r="1152" spans="1:14" x14ac:dyDescent="0.25">
      <c r="A1152" t="s">
        <v>30</v>
      </c>
      <c r="B1152" t="s">
        <v>1549</v>
      </c>
      <c r="C1152" t="s">
        <v>67</v>
      </c>
      <c r="D1152" t="s">
        <v>21</v>
      </c>
      <c r="E1152">
        <v>20906</v>
      </c>
      <c r="F1152" t="s">
        <v>22</v>
      </c>
      <c r="G1152" t="s">
        <v>22</v>
      </c>
      <c r="H1152" t="s">
        <v>110</v>
      </c>
      <c r="I1152" t="s">
        <v>111</v>
      </c>
      <c r="J1152" t="s">
        <v>210</v>
      </c>
      <c r="K1152" s="1">
        <v>43587</v>
      </c>
      <c r="L1152" t="s">
        <v>211</v>
      </c>
      <c r="M1152" t="str">
        <f>HYPERLINK("https://www.regulations.gov/docket?D=FDA-2019-H-2081")</f>
        <v>https://www.regulations.gov/docket?D=FDA-2019-H-2081</v>
      </c>
      <c r="N1152" t="s">
        <v>210</v>
      </c>
    </row>
    <row r="1153" spans="1:14" x14ac:dyDescent="0.25">
      <c r="A1153" t="s">
        <v>2063</v>
      </c>
      <c r="B1153" t="s">
        <v>2064</v>
      </c>
      <c r="C1153" t="s">
        <v>1171</v>
      </c>
      <c r="D1153" t="s">
        <v>21</v>
      </c>
      <c r="E1153">
        <v>20705</v>
      </c>
      <c r="F1153" t="s">
        <v>22</v>
      </c>
      <c r="G1153" t="s">
        <v>22</v>
      </c>
      <c r="H1153" t="s">
        <v>101</v>
      </c>
      <c r="I1153" t="s">
        <v>241</v>
      </c>
      <c r="J1153" s="1">
        <v>43535</v>
      </c>
      <c r="K1153" s="1">
        <v>43587</v>
      </c>
      <c r="L1153" t="s">
        <v>103</v>
      </c>
      <c r="N1153" t="s">
        <v>1580</v>
      </c>
    </row>
    <row r="1154" spans="1:14" x14ac:dyDescent="0.25">
      <c r="A1154" t="s">
        <v>155</v>
      </c>
      <c r="B1154" t="s">
        <v>2065</v>
      </c>
      <c r="C1154" t="s">
        <v>29</v>
      </c>
      <c r="D1154" t="s">
        <v>21</v>
      </c>
      <c r="E1154">
        <v>21234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43586</v>
      </c>
      <c r="L1154" t="s">
        <v>26</v>
      </c>
      <c r="N1154" t="s">
        <v>24</v>
      </c>
    </row>
    <row r="1155" spans="1:14" x14ac:dyDescent="0.25">
      <c r="A1155" t="s">
        <v>2066</v>
      </c>
      <c r="B1155" t="s">
        <v>2067</v>
      </c>
      <c r="C1155" t="s">
        <v>276</v>
      </c>
      <c r="D1155" t="s">
        <v>21</v>
      </c>
      <c r="E1155">
        <v>21093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43586</v>
      </c>
      <c r="L1155" t="s">
        <v>26</v>
      </c>
      <c r="N1155" t="s">
        <v>24</v>
      </c>
    </row>
    <row r="1156" spans="1:14" x14ac:dyDescent="0.25">
      <c r="A1156" t="s">
        <v>2068</v>
      </c>
      <c r="B1156" t="s">
        <v>2069</v>
      </c>
      <c r="C1156" t="s">
        <v>29</v>
      </c>
      <c r="D1156" t="s">
        <v>21</v>
      </c>
      <c r="E1156">
        <v>21216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43586</v>
      </c>
      <c r="L1156" t="s">
        <v>26</v>
      </c>
      <c r="N1156" t="s">
        <v>24</v>
      </c>
    </row>
    <row r="1157" spans="1:14" x14ac:dyDescent="0.25">
      <c r="A1157" t="s">
        <v>196</v>
      </c>
      <c r="B1157" t="s">
        <v>2070</v>
      </c>
      <c r="C1157" t="s">
        <v>326</v>
      </c>
      <c r="D1157" t="s">
        <v>21</v>
      </c>
      <c r="E1157">
        <v>21093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43586</v>
      </c>
      <c r="L1157" t="s">
        <v>26</v>
      </c>
      <c r="N1157" t="s">
        <v>24</v>
      </c>
    </row>
    <row r="1158" spans="1:14" x14ac:dyDescent="0.25">
      <c r="A1158" t="s">
        <v>2071</v>
      </c>
      <c r="B1158" t="s">
        <v>2072</v>
      </c>
      <c r="C1158" t="s">
        <v>29</v>
      </c>
      <c r="D1158" t="s">
        <v>21</v>
      </c>
      <c r="E1158">
        <v>21239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43585</v>
      </c>
      <c r="L1158" t="s">
        <v>26</v>
      </c>
      <c r="N1158" t="s">
        <v>24</v>
      </c>
    </row>
    <row r="1159" spans="1:14" x14ac:dyDescent="0.25">
      <c r="A1159" t="s">
        <v>2073</v>
      </c>
      <c r="B1159" t="s">
        <v>2074</v>
      </c>
      <c r="C1159" t="s">
        <v>176</v>
      </c>
      <c r="D1159" t="s">
        <v>21</v>
      </c>
      <c r="E1159">
        <v>21740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43585</v>
      </c>
      <c r="L1159" t="s">
        <v>26</v>
      </c>
      <c r="N1159" t="s">
        <v>24</v>
      </c>
    </row>
    <row r="1160" spans="1:14" x14ac:dyDescent="0.25">
      <c r="A1160" t="s">
        <v>76</v>
      </c>
      <c r="B1160" t="s">
        <v>1229</v>
      </c>
      <c r="C1160" t="s">
        <v>987</v>
      </c>
      <c r="D1160" t="s">
        <v>21</v>
      </c>
      <c r="E1160">
        <v>21090</v>
      </c>
      <c r="F1160" t="s">
        <v>22</v>
      </c>
      <c r="G1160" t="s">
        <v>22</v>
      </c>
      <c r="H1160" t="s">
        <v>101</v>
      </c>
      <c r="I1160" t="s">
        <v>241</v>
      </c>
      <c r="J1160" t="s">
        <v>210</v>
      </c>
      <c r="K1160" s="1">
        <v>43585</v>
      </c>
      <c r="L1160" t="s">
        <v>211</v>
      </c>
      <c r="M1160" t="str">
        <f>HYPERLINK("https://www.regulations.gov/docket?D=FDA-2019-H-2030")</f>
        <v>https://www.regulations.gov/docket?D=FDA-2019-H-2030</v>
      </c>
      <c r="N1160" t="s">
        <v>210</v>
      </c>
    </row>
    <row r="1161" spans="1:14" x14ac:dyDescent="0.25">
      <c r="A1161" t="s">
        <v>76</v>
      </c>
      <c r="B1161" t="s">
        <v>2075</v>
      </c>
      <c r="C1161" t="s">
        <v>29</v>
      </c>
      <c r="D1161" t="s">
        <v>21</v>
      </c>
      <c r="E1161">
        <v>21223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43585</v>
      </c>
      <c r="L1161" t="s">
        <v>26</v>
      </c>
      <c r="N1161" t="s">
        <v>24</v>
      </c>
    </row>
    <row r="1162" spans="1:14" x14ac:dyDescent="0.25">
      <c r="A1162" t="s">
        <v>2076</v>
      </c>
      <c r="B1162" t="s">
        <v>2077</v>
      </c>
      <c r="C1162" t="s">
        <v>229</v>
      </c>
      <c r="D1162" t="s">
        <v>21</v>
      </c>
      <c r="E1162">
        <v>21037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43585</v>
      </c>
      <c r="L1162" t="s">
        <v>26</v>
      </c>
      <c r="N1162" t="s">
        <v>24</v>
      </c>
    </row>
    <row r="1163" spans="1:14" x14ac:dyDescent="0.25">
      <c r="A1163" t="s">
        <v>2078</v>
      </c>
      <c r="B1163" t="s">
        <v>2079</v>
      </c>
      <c r="C1163" t="s">
        <v>29</v>
      </c>
      <c r="D1163" t="s">
        <v>21</v>
      </c>
      <c r="E1163">
        <v>21212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43585</v>
      </c>
      <c r="L1163" t="s">
        <v>26</v>
      </c>
      <c r="N1163" t="s">
        <v>24</v>
      </c>
    </row>
    <row r="1164" spans="1:14" x14ac:dyDescent="0.25">
      <c r="A1164" t="s">
        <v>2080</v>
      </c>
      <c r="B1164" t="s">
        <v>2081</v>
      </c>
      <c r="C1164" t="s">
        <v>176</v>
      </c>
      <c r="D1164" t="s">
        <v>21</v>
      </c>
      <c r="E1164">
        <v>21740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43585</v>
      </c>
      <c r="L1164" t="s">
        <v>26</v>
      </c>
      <c r="N1164" t="s">
        <v>24</v>
      </c>
    </row>
    <row r="1165" spans="1:14" x14ac:dyDescent="0.25">
      <c r="A1165" t="s">
        <v>2082</v>
      </c>
      <c r="B1165" t="s">
        <v>2083</v>
      </c>
      <c r="C1165" t="s">
        <v>29</v>
      </c>
      <c r="D1165" t="s">
        <v>21</v>
      </c>
      <c r="E1165">
        <v>21212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43585</v>
      </c>
      <c r="L1165" t="s">
        <v>26</v>
      </c>
      <c r="N1165" t="s">
        <v>24</v>
      </c>
    </row>
    <row r="1166" spans="1:14" x14ac:dyDescent="0.25">
      <c r="A1166" t="s">
        <v>913</v>
      </c>
      <c r="B1166" t="s">
        <v>2084</v>
      </c>
      <c r="C1166" t="s">
        <v>176</v>
      </c>
      <c r="D1166" t="s">
        <v>21</v>
      </c>
      <c r="E1166">
        <v>21740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43585</v>
      </c>
      <c r="L1166" t="s">
        <v>26</v>
      </c>
      <c r="N1166" t="s">
        <v>24</v>
      </c>
    </row>
    <row r="1167" spans="1:14" x14ac:dyDescent="0.25">
      <c r="A1167" t="s">
        <v>288</v>
      </c>
      <c r="B1167" t="s">
        <v>2085</v>
      </c>
      <c r="C1167" t="s">
        <v>683</v>
      </c>
      <c r="D1167" t="s">
        <v>21</v>
      </c>
      <c r="E1167">
        <v>21716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43585</v>
      </c>
      <c r="L1167" t="s">
        <v>26</v>
      </c>
      <c r="N1167" t="s">
        <v>24</v>
      </c>
    </row>
    <row r="1168" spans="1:14" x14ac:dyDescent="0.25">
      <c r="A1168" t="s">
        <v>201</v>
      </c>
      <c r="B1168" t="s">
        <v>314</v>
      </c>
      <c r="C1168" t="s">
        <v>29</v>
      </c>
      <c r="D1168" t="s">
        <v>21</v>
      </c>
      <c r="E1168">
        <v>21209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43585</v>
      </c>
      <c r="L1168" t="s">
        <v>26</v>
      </c>
      <c r="N1168" t="s">
        <v>24</v>
      </c>
    </row>
    <row r="1169" spans="1:14" x14ac:dyDescent="0.25">
      <c r="A1169" t="s">
        <v>76</v>
      </c>
      <c r="B1169" t="s">
        <v>2086</v>
      </c>
      <c r="C1169" t="s">
        <v>229</v>
      </c>
      <c r="D1169" t="s">
        <v>21</v>
      </c>
      <c r="E1169">
        <v>21037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43584</v>
      </c>
      <c r="L1169" t="s">
        <v>26</v>
      </c>
      <c r="N1169" t="s">
        <v>24</v>
      </c>
    </row>
    <row r="1170" spans="1:14" x14ac:dyDescent="0.25">
      <c r="A1170" t="s">
        <v>2087</v>
      </c>
      <c r="B1170" t="s">
        <v>2088</v>
      </c>
      <c r="C1170" t="s">
        <v>176</v>
      </c>
      <c r="D1170" t="s">
        <v>21</v>
      </c>
      <c r="E1170">
        <v>21740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43584</v>
      </c>
      <c r="L1170" t="s">
        <v>26</v>
      </c>
      <c r="N1170" t="s">
        <v>24</v>
      </c>
    </row>
    <row r="1171" spans="1:14" x14ac:dyDescent="0.25">
      <c r="A1171" t="s">
        <v>2089</v>
      </c>
      <c r="B1171" t="s">
        <v>2090</v>
      </c>
      <c r="C1171" t="s">
        <v>683</v>
      </c>
      <c r="D1171" t="s">
        <v>21</v>
      </c>
      <c r="E1171">
        <v>21716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43584</v>
      </c>
      <c r="L1171" t="s">
        <v>26</v>
      </c>
      <c r="N1171" t="s">
        <v>24</v>
      </c>
    </row>
    <row r="1172" spans="1:14" x14ac:dyDescent="0.25">
      <c r="A1172" t="s">
        <v>1172</v>
      </c>
      <c r="B1172" t="s">
        <v>2091</v>
      </c>
      <c r="C1172" t="s">
        <v>29</v>
      </c>
      <c r="D1172" t="s">
        <v>21</v>
      </c>
      <c r="E1172">
        <v>21225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43584</v>
      </c>
      <c r="L1172" t="s">
        <v>26</v>
      </c>
      <c r="N1172" t="s">
        <v>24</v>
      </c>
    </row>
    <row r="1173" spans="1:14" x14ac:dyDescent="0.25">
      <c r="A1173" t="s">
        <v>2092</v>
      </c>
      <c r="B1173" t="s">
        <v>2093</v>
      </c>
      <c r="C1173" t="s">
        <v>176</v>
      </c>
      <c r="D1173" t="s">
        <v>21</v>
      </c>
      <c r="E1173">
        <v>21740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43584</v>
      </c>
      <c r="L1173" t="s">
        <v>26</v>
      </c>
      <c r="N1173" t="s">
        <v>24</v>
      </c>
    </row>
    <row r="1174" spans="1:14" x14ac:dyDescent="0.25">
      <c r="A1174" t="s">
        <v>1304</v>
      </c>
      <c r="B1174" t="s">
        <v>1305</v>
      </c>
      <c r="C1174" t="s">
        <v>29</v>
      </c>
      <c r="D1174" t="s">
        <v>21</v>
      </c>
      <c r="E1174">
        <v>21225</v>
      </c>
      <c r="F1174" t="s">
        <v>22</v>
      </c>
      <c r="G1174" t="s">
        <v>22</v>
      </c>
      <c r="H1174" t="s">
        <v>101</v>
      </c>
      <c r="I1174" t="s">
        <v>241</v>
      </c>
      <c r="J1174" t="s">
        <v>210</v>
      </c>
      <c r="K1174" s="1">
        <v>43584</v>
      </c>
      <c r="L1174" t="s">
        <v>211</v>
      </c>
      <c r="M1174" t="str">
        <f>HYPERLINK("https://www.regulations.gov/docket?D=FDA-2019-H-2002")</f>
        <v>https://www.regulations.gov/docket?D=FDA-2019-H-2002</v>
      </c>
      <c r="N1174" t="s">
        <v>210</v>
      </c>
    </row>
    <row r="1175" spans="1:14" x14ac:dyDescent="0.25">
      <c r="A1175" t="s">
        <v>2094</v>
      </c>
      <c r="B1175" t="s">
        <v>2095</v>
      </c>
      <c r="C1175" t="s">
        <v>229</v>
      </c>
      <c r="D1175" t="s">
        <v>21</v>
      </c>
      <c r="E1175">
        <v>21037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43584</v>
      </c>
      <c r="L1175" t="s">
        <v>26</v>
      </c>
      <c r="N1175" t="s">
        <v>24</v>
      </c>
    </row>
    <row r="1176" spans="1:14" x14ac:dyDescent="0.25">
      <c r="A1176" t="s">
        <v>2096</v>
      </c>
      <c r="B1176" t="s">
        <v>2097</v>
      </c>
      <c r="C1176" t="s">
        <v>229</v>
      </c>
      <c r="D1176" t="s">
        <v>21</v>
      </c>
      <c r="E1176">
        <v>21037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43584</v>
      </c>
      <c r="L1176" t="s">
        <v>26</v>
      </c>
      <c r="N1176" t="s">
        <v>24</v>
      </c>
    </row>
    <row r="1177" spans="1:14" x14ac:dyDescent="0.25">
      <c r="A1177" t="s">
        <v>97</v>
      </c>
      <c r="B1177" t="s">
        <v>2098</v>
      </c>
      <c r="C1177" t="s">
        <v>229</v>
      </c>
      <c r="D1177" t="s">
        <v>21</v>
      </c>
      <c r="E1177">
        <v>21037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43584</v>
      </c>
      <c r="L1177" t="s">
        <v>26</v>
      </c>
      <c r="N1177" t="s">
        <v>24</v>
      </c>
    </row>
    <row r="1178" spans="1:14" x14ac:dyDescent="0.25">
      <c r="A1178" t="s">
        <v>2099</v>
      </c>
      <c r="B1178" t="s">
        <v>2100</v>
      </c>
      <c r="C1178" t="s">
        <v>114</v>
      </c>
      <c r="D1178" t="s">
        <v>21</v>
      </c>
      <c r="E1178">
        <v>21228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43581</v>
      </c>
      <c r="L1178" t="s">
        <v>26</v>
      </c>
      <c r="N1178" t="s">
        <v>24</v>
      </c>
    </row>
    <row r="1179" spans="1:14" x14ac:dyDescent="0.25">
      <c r="A1179" t="s">
        <v>1177</v>
      </c>
      <c r="B1179" t="s">
        <v>2101</v>
      </c>
      <c r="C1179" t="s">
        <v>2102</v>
      </c>
      <c r="D1179" t="s">
        <v>21</v>
      </c>
      <c r="E1179">
        <v>20784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43581</v>
      </c>
      <c r="L1179" t="s">
        <v>26</v>
      </c>
      <c r="N1179" t="s">
        <v>24</v>
      </c>
    </row>
    <row r="1180" spans="1:14" x14ac:dyDescent="0.25">
      <c r="A1180" t="s">
        <v>288</v>
      </c>
      <c r="B1180" t="s">
        <v>2103</v>
      </c>
      <c r="C1180" t="s">
        <v>179</v>
      </c>
      <c r="D1180" t="s">
        <v>21</v>
      </c>
      <c r="E1180">
        <v>20877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43581</v>
      </c>
      <c r="L1180" t="s">
        <v>26</v>
      </c>
      <c r="N1180" t="s">
        <v>24</v>
      </c>
    </row>
    <row r="1181" spans="1:14" x14ac:dyDescent="0.25">
      <c r="A1181" t="s">
        <v>2104</v>
      </c>
      <c r="B1181" t="s">
        <v>2105</v>
      </c>
      <c r="C1181" t="s">
        <v>1221</v>
      </c>
      <c r="D1181" t="s">
        <v>21</v>
      </c>
      <c r="E1181">
        <v>21054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43581</v>
      </c>
      <c r="L1181" t="s">
        <v>26</v>
      </c>
      <c r="N1181" t="s">
        <v>24</v>
      </c>
    </row>
    <row r="1182" spans="1:14" x14ac:dyDescent="0.25">
      <c r="A1182" t="s">
        <v>201</v>
      </c>
      <c r="B1182" t="s">
        <v>203</v>
      </c>
      <c r="C1182" t="s">
        <v>114</v>
      </c>
      <c r="D1182" t="s">
        <v>21</v>
      </c>
      <c r="E1182">
        <v>21228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43581</v>
      </c>
      <c r="L1182" t="s">
        <v>26</v>
      </c>
      <c r="N1182" t="s">
        <v>24</v>
      </c>
    </row>
    <row r="1183" spans="1:14" x14ac:dyDescent="0.25">
      <c r="A1183" t="s">
        <v>2106</v>
      </c>
      <c r="B1183" t="s">
        <v>2107</v>
      </c>
      <c r="C1183" t="s">
        <v>67</v>
      </c>
      <c r="D1183" t="s">
        <v>21</v>
      </c>
      <c r="E1183">
        <v>20904</v>
      </c>
      <c r="F1183" t="s">
        <v>22</v>
      </c>
      <c r="G1183" t="s">
        <v>22</v>
      </c>
      <c r="H1183" t="s">
        <v>101</v>
      </c>
      <c r="I1183" t="s">
        <v>241</v>
      </c>
      <c r="J1183" s="1">
        <v>43532</v>
      </c>
      <c r="K1183" s="1">
        <v>43580</v>
      </c>
      <c r="L1183" t="s">
        <v>103</v>
      </c>
      <c r="N1183" t="s">
        <v>1580</v>
      </c>
    </row>
    <row r="1184" spans="1:14" x14ac:dyDescent="0.25">
      <c r="A1184" t="s">
        <v>2108</v>
      </c>
      <c r="B1184" t="s">
        <v>2109</v>
      </c>
      <c r="C1184" t="s">
        <v>179</v>
      </c>
      <c r="D1184" t="s">
        <v>21</v>
      </c>
      <c r="E1184">
        <v>20878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43580</v>
      </c>
      <c r="L1184" t="s">
        <v>26</v>
      </c>
      <c r="N1184" t="s">
        <v>24</v>
      </c>
    </row>
    <row r="1185" spans="1:14" x14ac:dyDescent="0.25">
      <c r="A1185" t="s">
        <v>2110</v>
      </c>
      <c r="B1185" t="s">
        <v>2111</v>
      </c>
      <c r="C1185" t="s">
        <v>804</v>
      </c>
      <c r="D1185" t="s">
        <v>21</v>
      </c>
      <c r="E1185">
        <v>20814</v>
      </c>
      <c r="F1185" t="s">
        <v>22</v>
      </c>
      <c r="G1185" t="s">
        <v>22</v>
      </c>
      <c r="H1185" t="s">
        <v>110</v>
      </c>
      <c r="I1185" t="s">
        <v>132</v>
      </c>
      <c r="J1185" s="1">
        <v>43530</v>
      </c>
      <c r="K1185" s="1">
        <v>43580</v>
      </c>
      <c r="L1185" t="s">
        <v>103</v>
      </c>
      <c r="N1185" t="s">
        <v>1562</v>
      </c>
    </row>
    <row r="1186" spans="1:14" x14ac:dyDescent="0.25">
      <c r="A1186" t="s">
        <v>2112</v>
      </c>
      <c r="B1186" t="s">
        <v>2113</v>
      </c>
      <c r="C1186" t="s">
        <v>179</v>
      </c>
      <c r="D1186" t="s">
        <v>21</v>
      </c>
      <c r="E1186">
        <v>20878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43580</v>
      </c>
      <c r="L1186" t="s">
        <v>26</v>
      </c>
      <c r="N1186" t="s">
        <v>24</v>
      </c>
    </row>
    <row r="1187" spans="1:14" x14ac:dyDescent="0.25">
      <c r="A1187" t="s">
        <v>1607</v>
      </c>
      <c r="B1187" t="s">
        <v>1608</v>
      </c>
      <c r="C1187" t="s">
        <v>804</v>
      </c>
      <c r="D1187" t="s">
        <v>21</v>
      </c>
      <c r="E1187">
        <v>20814</v>
      </c>
      <c r="F1187" t="s">
        <v>22</v>
      </c>
      <c r="G1187" t="s">
        <v>22</v>
      </c>
      <c r="H1187" t="s">
        <v>101</v>
      </c>
      <c r="I1187" t="s">
        <v>102</v>
      </c>
      <c r="J1187" s="1">
        <v>43532</v>
      </c>
      <c r="K1187" s="1">
        <v>43580</v>
      </c>
      <c r="L1187" t="s">
        <v>103</v>
      </c>
      <c r="N1187" t="s">
        <v>1580</v>
      </c>
    </row>
    <row r="1188" spans="1:14" x14ac:dyDescent="0.25">
      <c r="A1188" t="s">
        <v>196</v>
      </c>
      <c r="B1188" t="s">
        <v>1109</v>
      </c>
      <c r="C1188" t="s">
        <v>804</v>
      </c>
      <c r="D1188" t="s">
        <v>21</v>
      </c>
      <c r="E1188">
        <v>20814</v>
      </c>
      <c r="F1188" t="s">
        <v>22</v>
      </c>
      <c r="G1188" t="s">
        <v>22</v>
      </c>
      <c r="H1188" t="s">
        <v>110</v>
      </c>
      <c r="I1188" t="s">
        <v>111</v>
      </c>
      <c r="J1188" s="1">
        <v>43529</v>
      </c>
      <c r="K1188" s="1">
        <v>43580</v>
      </c>
      <c r="L1188" t="s">
        <v>103</v>
      </c>
      <c r="N1188" t="s">
        <v>1562</v>
      </c>
    </row>
    <row r="1189" spans="1:14" x14ac:dyDescent="0.25">
      <c r="A1189" t="s">
        <v>2114</v>
      </c>
      <c r="B1189" t="s">
        <v>2115</v>
      </c>
      <c r="C1189" t="s">
        <v>29</v>
      </c>
      <c r="D1189" t="s">
        <v>21</v>
      </c>
      <c r="E1189">
        <v>21223</v>
      </c>
      <c r="F1189" t="s">
        <v>22</v>
      </c>
      <c r="G1189" t="s">
        <v>22</v>
      </c>
      <c r="H1189" t="s">
        <v>101</v>
      </c>
      <c r="I1189" t="s">
        <v>241</v>
      </c>
      <c r="J1189" s="1">
        <v>43528</v>
      </c>
      <c r="K1189" s="1">
        <v>43580</v>
      </c>
      <c r="L1189" t="s">
        <v>103</v>
      </c>
      <c r="N1189" t="s">
        <v>1900</v>
      </c>
    </row>
    <row r="1190" spans="1:14" x14ac:dyDescent="0.25">
      <c r="A1190" t="s">
        <v>146</v>
      </c>
      <c r="B1190" t="s">
        <v>1185</v>
      </c>
      <c r="C1190" t="s">
        <v>29</v>
      </c>
      <c r="D1190" t="s">
        <v>21</v>
      </c>
      <c r="E1190">
        <v>21218</v>
      </c>
      <c r="F1190" t="s">
        <v>22</v>
      </c>
      <c r="G1190" t="s">
        <v>22</v>
      </c>
      <c r="H1190" t="s">
        <v>208</v>
      </c>
      <c r="I1190" t="s">
        <v>209</v>
      </c>
      <c r="J1190" t="s">
        <v>210</v>
      </c>
      <c r="K1190" s="1">
        <v>43580</v>
      </c>
      <c r="L1190" t="s">
        <v>211</v>
      </c>
      <c r="M1190" t="str">
        <f>HYPERLINK("https://www.regulations.gov/docket?D=FDA-2019-H-1964")</f>
        <v>https://www.regulations.gov/docket?D=FDA-2019-H-1964</v>
      </c>
      <c r="N1190" t="s">
        <v>210</v>
      </c>
    </row>
    <row r="1191" spans="1:14" x14ac:dyDescent="0.25">
      <c r="A1191" t="s">
        <v>2116</v>
      </c>
      <c r="B1191" t="s">
        <v>2117</v>
      </c>
      <c r="C1191" t="s">
        <v>532</v>
      </c>
      <c r="D1191" t="s">
        <v>21</v>
      </c>
      <c r="E1191">
        <v>21234</v>
      </c>
      <c r="F1191" t="s">
        <v>22</v>
      </c>
      <c r="G1191" t="s">
        <v>22</v>
      </c>
      <c r="H1191" t="s">
        <v>208</v>
      </c>
      <c r="I1191" t="s">
        <v>411</v>
      </c>
      <c r="J1191" s="1">
        <v>43530</v>
      </c>
      <c r="K1191" s="1">
        <v>43580</v>
      </c>
      <c r="L1191" t="s">
        <v>103</v>
      </c>
      <c r="N1191" t="s">
        <v>1583</v>
      </c>
    </row>
    <row r="1192" spans="1:14" x14ac:dyDescent="0.25">
      <c r="A1192" t="s">
        <v>2118</v>
      </c>
      <c r="B1192" t="s">
        <v>2119</v>
      </c>
      <c r="C1192" t="s">
        <v>880</v>
      </c>
      <c r="D1192" t="s">
        <v>21</v>
      </c>
      <c r="E1192">
        <v>21784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43579</v>
      </c>
      <c r="L1192" t="s">
        <v>26</v>
      </c>
      <c r="N1192" t="s">
        <v>24</v>
      </c>
    </row>
    <row r="1193" spans="1:14" x14ac:dyDescent="0.25">
      <c r="A1193" t="s">
        <v>2120</v>
      </c>
      <c r="B1193" t="s">
        <v>2121</v>
      </c>
      <c r="C1193" t="s">
        <v>29</v>
      </c>
      <c r="D1193" t="s">
        <v>21</v>
      </c>
      <c r="E1193">
        <v>21212</v>
      </c>
      <c r="F1193" t="s">
        <v>22</v>
      </c>
      <c r="G1193" t="s">
        <v>22</v>
      </c>
      <c r="H1193" t="s">
        <v>208</v>
      </c>
      <c r="I1193" t="s">
        <v>209</v>
      </c>
      <c r="J1193" t="s">
        <v>210</v>
      </c>
      <c r="K1193" s="1">
        <v>43579</v>
      </c>
      <c r="L1193" t="s">
        <v>211</v>
      </c>
      <c r="M1193" t="str">
        <f>HYPERLINK("https://www.regulations.gov/docket?D=FDA-2019-H-1936")</f>
        <v>https://www.regulations.gov/docket?D=FDA-2019-H-1936</v>
      </c>
      <c r="N1193" t="s">
        <v>210</v>
      </c>
    </row>
    <row r="1194" spans="1:14" x14ac:dyDescent="0.25">
      <c r="A1194" t="s">
        <v>155</v>
      </c>
      <c r="B1194" t="s">
        <v>2122</v>
      </c>
      <c r="C1194" t="s">
        <v>54</v>
      </c>
      <c r="D1194" t="s">
        <v>21</v>
      </c>
      <c r="E1194">
        <v>21061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43579</v>
      </c>
      <c r="L1194" t="s">
        <v>26</v>
      </c>
      <c r="N1194" t="s">
        <v>24</v>
      </c>
    </row>
    <row r="1195" spans="1:14" x14ac:dyDescent="0.25">
      <c r="A1195" t="s">
        <v>2123</v>
      </c>
      <c r="B1195" t="s">
        <v>2124</v>
      </c>
      <c r="C1195" t="s">
        <v>291</v>
      </c>
      <c r="D1195" t="s">
        <v>21</v>
      </c>
      <c r="E1195">
        <v>21703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43579</v>
      </c>
      <c r="L1195" t="s">
        <v>26</v>
      </c>
      <c r="N1195" t="s">
        <v>24</v>
      </c>
    </row>
    <row r="1196" spans="1:14" x14ac:dyDescent="0.25">
      <c r="A1196" t="s">
        <v>2125</v>
      </c>
      <c r="B1196" t="s">
        <v>2126</v>
      </c>
      <c r="C1196" t="s">
        <v>291</v>
      </c>
      <c r="D1196" t="s">
        <v>21</v>
      </c>
      <c r="E1196">
        <v>21701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43579</v>
      </c>
      <c r="L1196" t="s">
        <v>26</v>
      </c>
      <c r="N1196" t="s">
        <v>24</v>
      </c>
    </row>
    <row r="1197" spans="1:14" x14ac:dyDescent="0.25">
      <c r="A1197" t="s">
        <v>336</v>
      </c>
      <c r="B1197" t="s">
        <v>2127</v>
      </c>
      <c r="C1197" t="s">
        <v>291</v>
      </c>
      <c r="D1197" t="s">
        <v>21</v>
      </c>
      <c r="E1197">
        <v>21702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43579</v>
      </c>
      <c r="L1197" t="s">
        <v>26</v>
      </c>
      <c r="N1197" t="s">
        <v>24</v>
      </c>
    </row>
    <row r="1198" spans="1:14" x14ac:dyDescent="0.25">
      <c r="A1198" t="s">
        <v>348</v>
      </c>
      <c r="B1198" t="s">
        <v>349</v>
      </c>
      <c r="C1198" t="s">
        <v>54</v>
      </c>
      <c r="D1198" t="s">
        <v>21</v>
      </c>
      <c r="E1198">
        <v>21060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43579</v>
      </c>
      <c r="L1198" t="s">
        <v>26</v>
      </c>
      <c r="N1198" t="s">
        <v>24</v>
      </c>
    </row>
    <row r="1199" spans="1:14" x14ac:dyDescent="0.25">
      <c r="A1199" t="s">
        <v>2128</v>
      </c>
      <c r="B1199" t="s">
        <v>2129</v>
      </c>
      <c r="C1199" t="s">
        <v>291</v>
      </c>
      <c r="D1199" t="s">
        <v>21</v>
      </c>
      <c r="E1199">
        <v>21704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43579</v>
      </c>
      <c r="L1199" t="s">
        <v>26</v>
      </c>
      <c r="N1199" t="s">
        <v>24</v>
      </c>
    </row>
    <row r="1200" spans="1:14" x14ac:dyDescent="0.25">
      <c r="A1200" t="s">
        <v>2130</v>
      </c>
      <c r="B1200" t="s">
        <v>2131</v>
      </c>
      <c r="C1200" t="s">
        <v>2132</v>
      </c>
      <c r="D1200" t="s">
        <v>21</v>
      </c>
      <c r="E1200">
        <v>21208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43578</v>
      </c>
      <c r="L1200" t="s">
        <v>26</v>
      </c>
      <c r="N1200" t="s">
        <v>24</v>
      </c>
    </row>
    <row r="1201" spans="1:14" x14ac:dyDescent="0.25">
      <c r="A1201" t="s">
        <v>995</v>
      </c>
      <c r="B1201" t="s">
        <v>2133</v>
      </c>
      <c r="C1201" t="s">
        <v>29</v>
      </c>
      <c r="D1201" t="s">
        <v>21</v>
      </c>
      <c r="E1201">
        <v>21216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43578</v>
      </c>
      <c r="L1201" t="s">
        <v>26</v>
      </c>
      <c r="N1201" t="s">
        <v>24</v>
      </c>
    </row>
    <row r="1202" spans="1:14" x14ac:dyDescent="0.25">
      <c r="A1202" t="s">
        <v>2134</v>
      </c>
      <c r="B1202" t="s">
        <v>2135</v>
      </c>
      <c r="C1202" t="s">
        <v>2132</v>
      </c>
      <c r="D1202" t="s">
        <v>21</v>
      </c>
      <c r="E1202">
        <v>21208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43578</v>
      </c>
      <c r="L1202" t="s">
        <v>26</v>
      </c>
      <c r="N1202" t="s">
        <v>24</v>
      </c>
    </row>
    <row r="1203" spans="1:14" x14ac:dyDescent="0.25">
      <c r="A1203" t="s">
        <v>2136</v>
      </c>
      <c r="B1203" t="s">
        <v>2137</v>
      </c>
      <c r="C1203" t="s">
        <v>1209</v>
      </c>
      <c r="D1203" t="s">
        <v>21</v>
      </c>
      <c r="E1203">
        <v>21244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43578</v>
      </c>
      <c r="L1203" t="s">
        <v>26</v>
      </c>
      <c r="N1203" t="s">
        <v>24</v>
      </c>
    </row>
    <row r="1204" spans="1:14" x14ac:dyDescent="0.25">
      <c r="A1204" t="s">
        <v>126</v>
      </c>
      <c r="B1204" t="s">
        <v>2138</v>
      </c>
      <c r="C1204" t="s">
        <v>29</v>
      </c>
      <c r="D1204" t="s">
        <v>21</v>
      </c>
      <c r="E1204">
        <v>21212</v>
      </c>
      <c r="F1204" t="s">
        <v>22</v>
      </c>
      <c r="G1204" t="s">
        <v>22</v>
      </c>
      <c r="H1204" t="s">
        <v>101</v>
      </c>
      <c r="I1204" t="s">
        <v>241</v>
      </c>
      <c r="J1204" t="s">
        <v>210</v>
      </c>
      <c r="K1204" s="1">
        <v>43578</v>
      </c>
      <c r="L1204" t="s">
        <v>211</v>
      </c>
      <c r="M1204" t="str">
        <f>HYPERLINK("https://www.regulations.gov/docket?D=FDA-2019-H-1914")</f>
        <v>https://www.regulations.gov/docket?D=FDA-2019-H-1914</v>
      </c>
      <c r="N1204" t="s">
        <v>210</v>
      </c>
    </row>
    <row r="1205" spans="1:14" x14ac:dyDescent="0.25">
      <c r="A1205" t="s">
        <v>196</v>
      </c>
      <c r="B1205" t="s">
        <v>2139</v>
      </c>
      <c r="C1205" t="s">
        <v>2132</v>
      </c>
      <c r="D1205" t="s">
        <v>21</v>
      </c>
      <c r="E1205">
        <v>21208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43578</v>
      </c>
      <c r="L1205" t="s">
        <v>26</v>
      </c>
      <c r="N1205" t="s">
        <v>24</v>
      </c>
    </row>
    <row r="1206" spans="1:14" x14ac:dyDescent="0.25">
      <c r="A1206" t="s">
        <v>843</v>
      </c>
      <c r="B1206" t="s">
        <v>2140</v>
      </c>
      <c r="C1206" t="s">
        <v>1209</v>
      </c>
      <c r="D1206" t="s">
        <v>21</v>
      </c>
      <c r="E1206">
        <v>21244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43578</v>
      </c>
      <c r="L1206" t="s">
        <v>26</v>
      </c>
      <c r="N1206" t="s">
        <v>24</v>
      </c>
    </row>
    <row r="1207" spans="1:14" x14ac:dyDescent="0.25">
      <c r="A1207" t="s">
        <v>2141</v>
      </c>
      <c r="B1207" t="s">
        <v>2142</v>
      </c>
      <c r="C1207" t="s">
        <v>59</v>
      </c>
      <c r="D1207" t="s">
        <v>21</v>
      </c>
      <c r="E1207">
        <v>21133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43577</v>
      </c>
      <c r="L1207" t="s">
        <v>26</v>
      </c>
      <c r="N1207" t="s">
        <v>24</v>
      </c>
    </row>
    <row r="1208" spans="1:14" x14ac:dyDescent="0.25">
      <c r="A1208" t="s">
        <v>277</v>
      </c>
      <c r="B1208" t="s">
        <v>278</v>
      </c>
      <c r="C1208" t="s">
        <v>51</v>
      </c>
      <c r="D1208" t="s">
        <v>21</v>
      </c>
      <c r="E1208">
        <v>21136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43577</v>
      </c>
      <c r="L1208" t="s">
        <v>26</v>
      </c>
      <c r="N1208" t="s">
        <v>24</v>
      </c>
    </row>
    <row r="1209" spans="1:14" x14ac:dyDescent="0.25">
      <c r="A1209" t="s">
        <v>144</v>
      </c>
      <c r="B1209" t="s">
        <v>145</v>
      </c>
      <c r="C1209" t="s">
        <v>73</v>
      </c>
      <c r="D1209" t="s">
        <v>21</v>
      </c>
      <c r="E1209">
        <v>21207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43577</v>
      </c>
      <c r="L1209" t="s">
        <v>26</v>
      </c>
      <c r="N1209" t="s">
        <v>24</v>
      </c>
    </row>
    <row r="1210" spans="1:14" x14ac:dyDescent="0.25">
      <c r="A1210" t="s">
        <v>288</v>
      </c>
      <c r="B1210" t="s">
        <v>289</v>
      </c>
      <c r="C1210" t="s">
        <v>51</v>
      </c>
      <c r="D1210" t="s">
        <v>21</v>
      </c>
      <c r="E1210">
        <v>21136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43577</v>
      </c>
      <c r="L1210" t="s">
        <v>26</v>
      </c>
      <c r="N1210" t="s">
        <v>24</v>
      </c>
    </row>
    <row r="1211" spans="1:14" x14ac:dyDescent="0.25">
      <c r="A1211" t="s">
        <v>2143</v>
      </c>
      <c r="B1211" t="s">
        <v>2144</v>
      </c>
      <c r="C1211" t="s">
        <v>2132</v>
      </c>
      <c r="D1211" t="s">
        <v>21</v>
      </c>
      <c r="E1211">
        <v>21208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43577</v>
      </c>
      <c r="L1211" t="s">
        <v>26</v>
      </c>
      <c r="N1211" t="s">
        <v>24</v>
      </c>
    </row>
    <row r="1212" spans="1:14" x14ac:dyDescent="0.25">
      <c r="A1212" t="s">
        <v>155</v>
      </c>
      <c r="B1212" t="s">
        <v>2145</v>
      </c>
      <c r="C1212" t="s">
        <v>1125</v>
      </c>
      <c r="D1212" t="s">
        <v>21</v>
      </c>
      <c r="E1212">
        <v>21221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43574</v>
      </c>
      <c r="L1212" t="s">
        <v>26</v>
      </c>
      <c r="N1212" t="s">
        <v>24</v>
      </c>
    </row>
    <row r="1213" spans="1:14" x14ac:dyDescent="0.25">
      <c r="A1213" t="s">
        <v>995</v>
      </c>
      <c r="B1213" t="s">
        <v>2146</v>
      </c>
      <c r="C1213" t="s">
        <v>2147</v>
      </c>
      <c r="D1213" t="s">
        <v>21</v>
      </c>
      <c r="E1213">
        <v>21227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43574</v>
      </c>
      <c r="L1213" t="s">
        <v>26</v>
      </c>
      <c r="N1213" t="s">
        <v>24</v>
      </c>
    </row>
    <row r="1214" spans="1:14" x14ac:dyDescent="0.25">
      <c r="A1214" t="s">
        <v>2148</v>
      </c>
      <c r="B1214" t="s">
        <v>2149</v>
      </c>
      <c r="C1214" t="s">
        <v>1125</v>
      </c>
      <c r="D1214" t="s">
        <v>21</v>
      </c>
      <c r="E1214">
        <v>21221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43574</v>
      </c>
      <c r="L1214" t="s">
        <v>26</v>
      </c>
      <c r="N1214" t="s">
        <v>24</v>
      </c>
    </row>
    <row r="1215" spans="1:14" x14ac:dyDescent="0.25">
      <c r="A1215" t="s">
        <v>973</v>
      </c>
      <c r="B1215" t="s">
        <v>974</v>
      </c>
      <c r="C1215" t="s">
        <v>29</v>
      </c>
      <c r="D1215" t="s">
        <v>21</v>
      </c>
      <c r="E1215">
        <v>21217</v>
      </c>
      <c r="F1215" t="s">
        <v>22</v>
      </c>
      <c r="G1215" t="s">
        <v>22</v>
      </c>
      <c r="H1215" t="s">
        <v>101</v>
      </c>
      <c r="I1215" t="s">
        <v>241</v>
      </c>
      <c r="J1215" t="s">
        <v>210</v>
      </c>
      <c r="K1215" s="1">
        <v>43574</v>
      </c>
      <c r="L1215" t="s">
        <v>211</v>
      </c>
      <c r="M1215" t="str">
        <f>HYPERLINK("https://www.regulations.gov/docket?D=FDA-2019-H-1860")</f>
        <v>https://www.regulations.gov/docket?D=FDA-2019-H-1860</v>
      </c>
      <c r="N1215" t="s">
        <v>210</v>
      </c>
    </row>
    <row r="1216" spans="1:14" x14ac:dyDescent="0.25">
      <c r="A1216" t="s">
        <v>2150</v>
      </c>
      <c r="B1216" t="s">
        <v>2151</v>
      </c>
      <c r="C1216" t="s">
        <v>29</v>
      </c>
      <c r="D1216" t="s">
        <v>21</v>
      </c>
      <c r="E1216">
        <v>21227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43574</v>
      </c>
      <c r="L1216" t="s">
        <v>26</v>
      </c>
      <c r="N1216" t="s">
        <v>24</v>
      </c>
    </row>
    <row r="1217" spans="1:14" x14ac:dyDescent="0.25">
      <c r="A1217" t="s">
        <v>2152</v>
      </c>
      <c r="B1217" t="s">
        <v>2153</v>
      </c>
      <c r="C1217" t="s">
        <v>414</v>
      </c>
      <c r="D1217" t="s">
        <v>21</v>
      </c>
      <c r="E1217">
        <v>21222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43574</v>
      </c>
      <c r="L1217" t="s">
        <v>26</v>
      </c>
      <c r="N1217" t="s">
        <v>24</v>
      </c>
    </row>
    <row r="1218" spans="1:14" x14ac:dyDescent="0.25">
      <c r="A1218" t="s">
        <v>2154</v>
      </c>
      <c r="B1218" t="s">
        <v>2155</v>
      </c>
      <c r="C1218" t="s">
        <v>414</v>
      </c>
      <c r="D1218" t="s">
        <v>21</v>
      </c>
      <c r="E1218">
        <v>21222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43574</v>
      </c>
      <c r="L1218" t="s">
        <v>26</v>
      </c>
      <c r="N1218" t="s">
        <v>24</v>
      </c>
    </row>
    <row r="1219" spans="1:14" x14ac:dyDescent="0.25">
      <c r="A1219" t="s">
        <v>843</v>
      </c>
      <c r="B1219" t="s">
        <v>2156</v>
      </c>
      <c r="C1219" t="s">
        <v>414</v>
      </c>
      <c r="D1219" t="s">
        <v>21</v>
      </c>
      <c r="E1219">
        <v>21222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43574</v>
      </c>
      <c r="L1219" t="s">
        <v>26</v>
      </c>
      <c r="N1219" t="s">
        <v>24</v>
      </c>
    </row>
    <row r="1220" spans="1:14" x14ac:dyDescent="0.25">
      <c r="A1220" t="s">
        <v>2157</v>
      </c>
      <c r="B1220" t="s">
        <v>2158</v>
      </c>
      <c r="C1220" t="s">
        <v>1125</v>
      </c>
      <c r="D1220" t="s">
        <v>21</v>
      </c>
      <c r="E1220">
        <v>21221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43574</v>
      </c>
      <c r="L1220" t="s">
        <v>26</v>
      </c>
      <c r="N1220" t="s">
        <v>24</v>
      </c>
    </row>
    <row r="1221" spans="1:14" x14ac:dyDescent="0.25">
      <c r="A1221" t="s">
        <v>2159</v>
      </c>
      <c r="B1221" t="s">
        <v>2160</v>
      </c>
      <c r="C1221" t="s">
        <v>414</v>
      </c>
      <c r="D1221" t="s">
        <v>21</v>
      </c>
      <c r="E1221">
        <v>21222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43574</v>
      </c>
      <c r="L1221" t="s">
        <v>26</v>
      </c>
      <c r="N1221" t="s">
        <v>24</v>
      </c>
    </row>
    <row r="1222" spans="1:14" x14ac:dyDescent="0.25">
      <c r="A1222" t="s">
        <v>2161</v>
      </c>
      <c r="B1222" t="s">
        <v>2162</v>
      </c>
      <c r="C1222" t="s">
        <v>291</v>
      </c>
      <c r="D1222" t="s">
        <v>21</v>
      </c>
      <c r="E1222">
        <v>21701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43573</v>
      </c>
      <c r="L1222" t="s">
        <v>26</v>
      </c>
      <c r="N1222" t="s">
        <v>24</v>
      </c>
    </row>
    <row r="1223" spans="1:14" x14ac:dyDescent="0.25">
      <c r="A1223" t="s">
        <v>155</v>
      </c>
      <c r="B1223" t="s">
        <v>2163</v>
      </c>
      <c r="C1223" t="s">
        <v>2164</v>
      </c>
      <c r="D1223" t="s">
        <v>21</v>
      </c>
      <c r="E1223">
        <v>21050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43573</v>
      </c>
      <c r="L1223" t="s">
        <v>26</v>
      </c>
      <c r="N1223" t="s">
        <v>24</v>
      </c>
    </row>
    <row r="1224" spans="1:14" x14ac:dyDescent="0.25">
      <c r="A1224" t="s">
        <v>155</v>
      </c>
      <c r="B1224" t="s">
        <v>2165</v>
      </c>
      <c r="C1224" t="s">
        <v>291</v>
      </c>
      <c r="D1224" t="s">
        <v>21</v>
      </c>
      <c r="E1224">
        <v>21701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43573</v>
      </c>
      <c r="L1224" t="s">
        <v>26</v>
      </c>
      <c r="N1224" t="s">
        <v>24</v>
      </c>
    </row>
    <row r="1225" spans="1:14" x14ac:dyDescent="0.25">
      <c r="A1225" t="s">
        <v>1675</v>
      </c>
      <c r="B1225" t="s">
        <v>1676</v>
      </c>
      <c r="C1225" t="s">
        <v>659</v>
      </c>
      <c r="D1225" t="s">
        <v>21</v>
      </c>
      <c r="E1225">
        <v>20747</v>
      </c>
      <c r="F1225" t="s">
        <v>22</v>
      </c>
      <c r="G1225" t="s">
        <v>22</v>
      </c>
      <c r="H1225" t="s">
        <v>101</v>
      </c>
      <c r="I1225" t="s">
        <v>241</v>
      </c>
      <c r="J1225" s="1">
        <v>43522</v>
      </c>
      <c r="K1225" s="1">
        <v>43573</v>
      </c>
      <c r="L1225" t="s">
        <v>103</v>
      </c>
      <c r="N1225" t="s">
        <v>1580</v>
      </c>
    </row>
    <row r="1226" spans="1:14" x14ac:dyDescent="0.25">
      <c r="A1226" t="s">
        <v>2166</v>
      </c>
      <c r="B1226" t="s">
        <v>2167</v>
      </c>
      <c r="C1226" t="s">
        <v>291</v>
      </c>
      <c r="D1226" t="s">
        <v>21</v>
      </c>
      <c r="E1226">
        <v>21701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43573</v>
      </c>
      <c r="L1226" t="s">
        <v>26</v>
      </c>
      <c r="N1226" t="s">
        <v>24</v>
      </c>
    </row>
    <row r="1227" spans="1:14" x14ac:dyDescent="0.25">
      <c r="A1227" t="s">
        <v>2168</v>
      </c>
      <c r="B1227" t="s">
        <v>2169</v>
      </c>
      <c r="C1227" t="s">
        <v>1647</v>
      </c>
      <c r="D1227" t="s">
        <v>21</v>
      </c>
      <c r="E1227">
        <v>21162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43573</v>
      </c>
      <c r="L1227" t="s">
        <v>26</v>
      </c>
      <c r="N1227" t="s">
        <v>24</v>
      </c>
    </row>
    <row r="1228" spans="1:14" x14ac:dyDescent="0.25">
      <c r="A1228" t="s">
        <v>2170</v>
      </c>
      <c r="B1228" t="s">
        <v>2171</v>
      </c>
      <c r="C1228" t="s">
        <v>2172</v>
      </c>
      <c r="D1228" t="s">
        <v>21</v>
      </c>
      <c r="E1228">
        <v>21719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43573</v>
      </c>
      <c r="L1228" t="s">
        <v>26</v>
      </c>
      <c r="N1228" t="s">
        <v>24</v>
      </c>
    </row>
    <row r="1229" spans="1:14" x14ac:dyDescent="0.25">
      <c r="A1229" t="s">
        <v>126</v>
      </c>
      <c r="B1229" t="s">
        <v>2173</v>
      </c>
      <c r="C1229" t="s">
        <v>683</v>
      </c>
      <c r="D1229" t="s">
        <v>21</v>
      </c>
      <c r="E1229">
        <v>21716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43573</v>
      </c>
      <c r="L1229" t="s">
        <v>26</v>
      </c>
      <c r="N1229" t="s">
        <v>24</v>
      </c>
    </row>
    <row r="1230" spans="1:14" x14ac:dyDescent="0.25">
      <c r="A1230" t="s">
        <v>196</v>
      </c>
      <c r="B1230" t="s">
        <v>393</v>
      </c>
      <c r="C1230" t="s">
        <v>378</v>
      </c>
      <c r="D1230" t="s">
        <v>21</v>
      </c>
      <c r="E1230">
        <v>21536</v>
      </c>
      <c r="F1230" t="s">
        <v>22</v>
      </c>
      <c r="G1230" t="s">
        <v>22</v>
      </c>
      <c r="H1230" t="s">
        <v>110</v>
      </c>
      <c r="I1230" t="s">
        <v>2174</v>
      </c>
      <c r="J1230" s="1">
        <v>43521</v>
      </c>
      <c r="K1230" s="1">
        <v>43573</v>
      </c>
      <c r="L1230" t="s">
        <v>103</v>
      </c>
      <c r="N1230" t="s">
        <v>1562</v>
      </c>
    </row>
    <row r="1231" spans="1:14" x14ac:dyDescent="0.25">
      <c r="A1231" t="s">
        <v>30</v>
      </c>
      <c r="B1231" t="s">
        <v>1506</v>
      </c>
      <c r="C1231" t="s">
        <v>70</v>
      </c>
      <c r="D1231" t="s">
        <v>21</v>
      </c>
      <c r="E1231">
        <v>21401</v>
      </c>
      <c r="F1231" t="s">
        <v>22</v>
      </c>
      <c r="G1231" t="s">
        <v>22</v>
      </c>
      <c r="H1231" t="s">
        <v>101</v>
      </c>
      <c r="I1231" t="s">
        <v>241</v>
      </c>
      <c r="J1231" t="s">
        <v>210</v>
      </c>
      <c r="K1231" s="1">
        <v>43573</v>
      </c>
      <c r="L1231" t="s">
        <v>211</v>
      </c>
      <c r="M1231" t="str">
        <f>HYPERLINK("https://www.regulations.gov/docket?D=FDA-2019-H-1838")</f>
        <v>https://www.regulations.gov/docket?D=FDA-2019-H-1838</v>
      </c>
      <c r="N1231" t="s">
        <v>210</v>
      </c>
    </row>
    <row r="1232" spans="1:14" x14ac:dyDescent="0.25">
      <c r="A1232" t="s">
        <v>87</v>
      </c>
      <c r="B1232" t="s">
        <v>2175</v>
      </c>
      <c r="C1232" t="s">
        <v>2164</v>
      </c>
      <c r="D1232" t="s">
        <v>21</v>
      </c>
      <c r="E1232">
        <v>21050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43573</v>
      </c>
      <c r="L1232" t="s">
        <v>26</v>
      </c>
      <c r="N1232" t="s">
        <v>24</v>
      </c>
    </row>
    <row r="1233" spans="1:14" x14ac:dyDescent="0.25">
      <c r="A1233" t="s">
        <v>2176</v>
      </c>
      <c r="B1233" t="s">
        <v>2177</v>
      </c>
      <c r="C1233" t="s">
        <v>190</v>
      </c>
      <c r="D1233" t="s">
        <v>21</v>
      </c>
      <c r="E1233">
        <v>20850</v>
      </c>
      <c r="F1233" t="s">
        <v>22</v>
      </c>
      <c r="G1233" t="s">
        <v>22</v>
      </c>
      <c r="H1233" t="s">
        <v>208</v>
      </c>
      <c r="I1233" t="s">
        <v>209</v>
      </c>
      <c r="J1233" t="s">
        <v>210</v>
      </c>
      <c r="K1233" s="1">
        <v>43573</v>
      </c>
      <c r="L1233" t="s">
        <v>211</v>
      </c>
      <c r="M1233" t="str">
        <f>HYPERLINK("https://www.regulations.gov/docket?D=FDA-2019-H-1834")</f>
        <v>https://www.regulations.gov/docket?D=FDA-2019-H-1834</v>
      </c>
      <c r="N1233" t="s">
        <v>210</v>
      </c>
    </row>
    <row r="1234" spans="1:14" x14ac:dyDescent="0.25">
      <c r="A1234" t="s">
        <v>2178</v>
      </c>
      <c r="B1234" t="s">
        <v>2179</v>
      </c>
      <c r="C1234" t="s">
        <v>291</v>
      </c>
      <c r="D1234" t="s">
        <v>21</v>
      </c>
      <c r="E1234">
        <v>21702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43573</v>
      </c>
      <c r="L1234" t="s">
        <v>26</v>
      </c>
      <c r="N1234" t="s">
        <v>24</v>
      </c>
    </row>
    <row r="1235" spans="1:14" x14ac:dyDescent="0.25">
      <c r="A1235" t="s">
        <v>2180</v>
      </c>
      <c r="B1235" t="s">
        <v>2181</v>
      </c>
      <c r="C1235" t="s">
        <v>1047</v>
      </c>
      <c r="D1235" t="s">
        <v>21</v>
      </c>
      <c r="E1235">
        <v>21128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43573</v>
      </c>
      <c r="L1235" t="s">
        <v>26</v>
      </c>
      <c r="N1235" t="s">
        <v>24</v>
      </c>
    </row>
    <row r="1236" spans="1:14" x14ac:dyDescent="0.25">
      <c r="A1236" t="s">
        <v>2182</v>
      </c>
      <c r="B1236" t="s">
        <v>2183</v>
      </c>
      <c r="C1236" t="s">
        <v>193</v>
      </c>
      <c r="D1236" t="s">
        <v>21</v>
      </c>
      <c r="E1236">
        <v>20748</v>
      </c>
      <c r="F1236" t="s">
        <v>22</v>
      </c>
      <c r="G1236" t="s">
        <v>22</v>
      </c>
      <c r="H1236" t="s">
        <v>101</v>
      </c>
      <c r="I1236" t="s">
        <v>241</v>
      </c>
      <c r="J1236" s="1">
        <v>43522</v>
      </c>
      <c r="K1236" s="1">
        <v>43573</v>
      </c>
      <c r="L1236" t="s">
        <v>103</v>
      </c>
      <c r="N1236" t="s">
        <v>1900</v>
      </c>
    </row>
    <row r="1237" spans="1:14" x14ac:dyDescent="0.25">
      <c r="A1237" t="s">
        <v>63</v>
      </c>
      <c r="B1237" t="s">
        <v>2184</v>
      </c>
      <c r="C1237" t="s">
        <v>1040</v>
      </c>
      <c r="D1237" t="s">
        <v>21</v>
      </c>
      <c r="E1237">
        <v>21793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43573</v>
      </c>
      <c r="L1237" t="s">
        <v>26</v>
      </c>
      <c r="N1237" t="s">
        <v>24</v>
      </c>
    </row>
    <row r="1238" spans="1:14" x14ac:dyDescent="0.25">
      <c r="A1238" t="s">
        <v>2185</v>
      </c>
      <c r="B1238" t="s">
        <v>2186</v>
      </c>
      <c r="C1238" t="s">
        <v>1116</v>
      </c>
      <c r="D1238" t="s">
        <v>21</v>
      </c>
      <c r="E1238">
        <v>20748</v>
      </c>
      <c r="F1238" t="s">
        <v>22</v>
      </c>
      <c r="G1238" t="s">
        <v>22</v>
      </c>
      <c r="H1238" t="s">
        <v>101</v>
      </c>
      <c r="I1238" t="s">
        <v>241</v>
      </c>
      <c r="J1238" s="1">
        <v>43521</v>
      </c>
      <c r="K1238" s="1">
        <v>43573</v>
      </c>
      <c r="L1238" t="s">
        <v>103</v>
      </c>
      <c r="N1238" t="s">
        <v>1580</v>
      </c>
    </row>
    <row r="1239" spans="1:14" x14ac:dyDescent="0.25">
      <c r="A1239" t="s">
        <v>2187</v>
      </c>
      <c r="B1239" t="s">
        <v>2188</v>
      </c>
      <c r="C1239" t="s">
        <v>29</v>
      </c>
      <c r="D1239" t="s">
        <v>21</v>
      </c>
      <c r="E1239">
        <v>21215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43572</v>
      </c>
      <c r="L1239" t="s">
        <v>26</v>
      </c>
      <c r="N1239" t="s">
        <v>24</v>
      </c>
    </row>
    <row r="1240" spans="1:14" x14ac:dyDescent="0.25">
      <c r="A1240" t="s">
        <v>2189</v>
      </c>
      <c r="B1240" t="s">
        <v>2190</v>
      </c>
      <c r="C1240" t="s">
        <v>291</v>
      </c>
      <c r="D1240" t="s">
        <v>21</v>
      </c>
      <c r="E1240">
        <v>21703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43572</v>
      </c>
      <c r="L1240" t="s">
        <v>26</v>
      </c>
      <c r="N1240" t="s">
        <v>24</v>
      </c>
    </row>
    <row r="1241" spans="1:14" x14ac:dyDescent="0.25">
      <c r="A1241" t="s">
        <v>2191</v>
      </c>
      <c r="B1241" t="s">
        <v>2192</v>
      </c>
      <c r="C1241" t="s">
        <v>291</v>
      </c>
      <c r="D1241" t="s">
        <v>21</v>
      </c>
      <c r="E1241">
        <v>21702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43572</v>
      </c>
      <c r="L1241" t="s">
        <v>26</v>
      </c>
      <c r="N1241" t="s">
        <v>24</v>
      </c>
    </row>
    <row r="1242" spans="1:14" x14ac:dyDescent="0.25">
      <c r="A1242" t="s">
        <v>2193</v>
      </c>
      <c r="B1242" t="s">
        <v>2194</v>
      </c>
      <c r="C1242" t="s">
        <v>29</v>
      </c>
      <c r="D1242" t="s">
        <v>21</v>
      </c>
      <c r="E1242">
        <v>21216</v>
      </c>
      <c r="F1242" t="s">
        <v>22</v>
      </c>
      <c r="G1242" t="s">
        <v>22</v>
      </c>
      <c r="H1242" t="s">
        <v>208</v>
      </c>
      <c r="I1242" t="s">
        <v>209</v>
      </c>
      <c r="J1242" t="s">
        <v>210</v>
      </c>
      <c r="K1242" s="1">
        <v>43572</v>
      </c>
      <c r="L1242" t="s">
        <v>211</v>
      </c>
      <c r="M1242" t="str">
        <f>HYPERLINK("https://www.regulations.gov/docket?D=FDA-2019-H-1813")</f>
        <v>https://www.regulations.gov/docket?D=FDA-2019-H-1813</v>
      </c>
      <c r="N1242" t="s">
        <v>210</v>
      </c>
    </row>
    <row r="1243" spans="1:14" x14ac:dyDescent="0.25">
      <c r="A1243" t="s">
        <v>2195</v>
      </c>
      <c r="B1243" t="s">
        <v>2196</v>
      </c>
      <c r="C1243" t="s">
        <v>1882</v>
      </c>
      <c r="D1243" t="s">
        <v>21</v>
      </c>
      <c r="E1243">
        <v>21769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43571</v>
      </c>
      <c r="L1243" t="s">
        <v>26</v>
      </c>
      <c r="N1243" t="s">
        <v>24</v>
      </c>
    </row>
    <row r="1244" spans="1:14" x14ac:dyDescent="0.25">
      <c r="A1244" t="s">
        <v>2197</v>
      </c>
      <c r="B1244" t="s">
        <v>2198</v>
      </c>
      <c r="C1244" t="s">
        <v>2199</v>
      </c>
      <c r="D1244" t="s">
        <v>21</v>
      </c>
      <c r="E1244">
        <v>21714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43571</v>
      </c>
      <c r="L1244" t="s">
        <v>26</v>
      </c>
      <c r="N1244" t="s">
        <v>24</v>
      </c>
    </row>
    <row r="1245" spans="1:14" x14ac:dyDescent="0.25">
      <c r="A1245" t="s">
        <v>2200</v>
      </c>
      <c r="B1245" t="s">
        <v>2201</v>
      </c>
      <c r="C1245" t="s">
        <v>2202</v>
      </c>
      <c r="D1245" t="s">
        <v>21</v>
      </c>
      <c r="E1245">
        <v>21720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43571</v>
      </c>
      <c r="L1245" t="s">
        <v>26</v>
      </c>
      <c r="N1245" t="s">
        <v>24</v>
      </c>
    </row>
    <row r="1246" spans="1:14" x14ac:dyDescent="0.25">
      <c r="A1246" t="s">
        <v>2203</v>
      </c>
      <c r="B1246" t="s">
        <v>2204</v>
      </c>
      <c r="C1246" t="s">
        <v>1341</v>
      </c>
      <c r="D1246" t="s">
        <v>21</v>
      </c>
      <c r="E1246">
        <v>21717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43571</v>
      </c>
      <c r="L1246" t="s">
        <v>26</v>
      </c>
      <c r="N1246" t="s">
        <v>24</v>
      </c>
    </row>
    <row r="1247" spans="1:14" x14ac:dyDescent="0.25">
      <c r="A1247" t="s">
        <v>2205</v>
      </c>
      <c r="B1247" t="s">
        <v>2206</v>
      </c>
      <c r="C1247" t="s">
        <v>745</v>
      </c>
      <c r="D1247" t="s">
        <v>21</v>
      </c>
      <c r="E1247">
        <v>21001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43571</v>
      </c>
      <c r="L1247" t="s">
        <v>26</v>
      </c>
      <c r="N1247" t="s">
        <v>24</v>
      </c>
    </row>
    <row r="1248" spans="1:14" x14ac:dyDescent="0.25">
      <c r="A1248" t="s">
        <v>1503</v>
      </c>
      <c r="B1248" t="s">
        <v>1504</v>
      </c>
      <c r="C1248" t="s">
        <v>70</v>
      </c>
      <c r="D1248" t="s">
        <v>21</v>
      </c>
      <c r="E1248">
        <v>21401</v>
      </c>
      <c r="F1248" t="s">
        <v>22</v>
      </c>
      <c r="G1248" t="s">
        <v>22</v>
      </c>
      <c r="H1248" t="s">
        <v>101</v>
      </c>
      <c r="I1248" t="s">
        <v>241</v>
      </c>
      <c r="J1248" t="s">
        <v>210</v>
      </c>
      <c r="K1248" s="1">
        <v>43571</v>
      </c>
      <c r="L1248" t="s">
        <v>211</v>
      </c>
      <c r="M1248" t="str">
        <f>HYPERLINK("https://www.regulations.gov/docket?D=FDA-2019-H-1785")</f>
        <v>https://www.regulations.gov/docket?D=FDA-2019-H-1785</v>
      </c>
      <c r="N1248" t="s">
        <v>210</v>
      </c>
    </row>
    <row r="1249" spans="1:14" x14ac:dyDescent="0.25">
      <c r="A1249" t="s">
        <v>2207</v>
      </c>
      <c r="B1249" t="s">
        <v>2208</v>
      </c>
      <c r="C1249" t="s">
        <v>179</v>
      </c>
      <c r="D1249" t="s">
        <v>21</v>
      </c>
      <c r="E1249">
        <v>20879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43570</v>
      </c>
      <c r="L1249" t="s">
        <v>26</v>
      </c>
      <c r="N1249" t="s">
        <v>24</v>
      </c>
    </row>
    <row r="1250" spans="1:14" x14ac:dyDescent="0.25">
      <c r="A1250" t="s">
        <v>2209</v>
      </c>
      <c r="B1250" t="s">
        <v>2210</v>
      </c>
      <c r="C1250" t="s">
        <v>2211</v>
      </c>
      <c r="D1250" t="s">
        <v>21</v>
      </c>
      <c r="E1250">
        <v>20855</v>
      </c>
      <c r="F1250" t="s">
        <v>22</v>
      </c>
      <c r="G1250" t="s">
        <v>22</v>
      </c>
      <c r="H1250" t="s">
        <v>101</v>
      </c>
      <c r="I1250" t="s">
        <v>241</v>
      </c>
      <c r="J1250" t="s">
        <v>210</v>
      </c>
      <c r="K1250" s="1">
        <v>43570</v>
      </c>
      <c r="L1250" t="s">
        <v>211</v>
      </c>
      <c r="M1250" t="str">
        <f>HYPERLINK("https://www.regulations.gov/docket?D=FDA-2019-H-1772")</f>
        <v>https://www.regulations.gov/docket?D=FDA-2019-H-1772</v>
      </c>
      <c r="N1250" t="s">
        <v>210</v>
      </c>
    </row>
    <row r="1251" spans="1:14" x14ac:dyDescent="0.25">
      <c r="A1251" t="s">
        <v>2212</v>
      </c>
      <c r="B1251" t="s">
        <v>2213</v>
      </c>
      <c r="C1251" t="s">
        <v>2214</v>
      </c>
      <c r="D1251" t="s">
        <v>21</v>
      </c>
      <c r="E1251">
        <v>21532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43570</v>
      </c>
      <c r="L1251" t="s">
        <v>26</v>
      </c>
      <c r="N1251" t="s">
        <v>24</v>
      </c>
    </row>
    <row r="1252" spans="1:14" x14ac:dyDescent="0.25">
      <c r="A1252" t="s">
        <v>2215</v>
      </c>
      <c r="B1252" t="s">
        <v>2216</v>
      </c>
      <c r="C1252" t="s">
        <v>179</v>
      </c>
      <c r="D1252" t="s">
        <v>21</v>
      </c>
      <c r="E1252">
        <v>20882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43570</v>
      </c>
      <c r="L1252" t="s">
        <v>26</v>
      </c>
      <c r="N1252" t="s">
        <v>24</v>
      </c>
    </row>
    <row r="1253" spans="1:14" x14ac:dyDescent="0.25">
      <c r="A1253" t="s">
        <v>1996</v>
      </c>
      <c r="B1253" t="s">
        <v>2217</v>
      </c>
      <c r="C1253" t="s">
        <v>29</v>
      </c>
      <c r="D1253" t="s">
        <v>21</v>
      </c>
      <c r="E1253">
        <v>21229</v>
      </c>
      <c r="F1253" t="s">
        <v>22</v>
      </c>
      <c r="G1253" t="s">
        <v>22</v>
      </c>
      <c r="H1253" t="s">
        <v>101</v>
      </c>
      <c r="I1253" t="s">
        <v>241</v>
      </c>
      <c r="J1253" t="s">
        <v>210</v>
      </c>
      <c r="K1253" s="1">
        <v>43570</v>
      </c>
      <c r="L1253" t="s">
        <v>211</v>
      </c>
      <c r="M1253" t="str">
        <f>HYPERLINK("https://www.regulations.gov/docket?D=FDA-2019-H-1771")</f>
        <v>https://www.regulations.gov/docket?D=FDA-2019-H-1771</v>
      </c>
      <c r="N1253" t="s">
        <v>210</v>
      </c>
    </row>
    <row r="1254" spans="1:14" x14ac:dyDescent="0.25">
      <c r="A1254" t="s">
        <v>2218</v>
      </c>
      <c r="B1254" t="s">
        <v>2219</v>
      </c>
      <c r="C1254" t="s">
        <v>54</v>
      </c>
      <c r="D1254" t="s">
        <v>21</v>
      </c>
      <c r="E1254">
        <v>21060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43568</v>
      </c>
      <c r="L1254" t="s">
        <v>26</v>
      </c>
      <c r="N1254" t="s">
        <v>24</v>
      </c>
    </row>
    <row r="1255" spans="1:14" x14ac:dyDescent="0.25">
      <c r="A1255" t="s">
        <v>2220</v>
      </c>
      <c r="B1255" t="s">
        <v>2221</v>
      </c>
      <c r="C1255" t="s">
        <v>29</v>
      </c>
      <c r="D1255" t="s">
        <v>21</v>
      </c>
      <c r="E1255">
        <v>21202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43568</v>
      </c>
      <c r="L1255" t="s">
        <v>26</v>
      </c>
      <c r="N1255" t="s">
        <v>24</v>
      </c>
    </row>
    <row r="1256" spans="1:14" x14ac:dyDescent="0.25">
      <c r="A1256" t="s">
        <v>2222</v>
      </c>
      <c r="B1256" t="s">
        <v>2223</v>
      </c>
      <c r="C1256" t="s">
        <v>29</v>
      </c>
      <c r="D1256" t="s">
        <v>21</v>
      </c>
      <c r="E1256">
        <v>21202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43568</v>
      </c>
      <c r="L1256" t="s">
        <v>26</v>
      </c>
      <c r="N1256" t="s">
        <v>24</v>
      </c>
    </row>
    <row r="1257" spans="1:14" x14ac:dyDescent="0.25">
      <c r="A1257" t="s">
        <v>2224</v>
      </c>
      <c r="B1257" t="s">
        <v>2225</v>
      </c>
      <c r="C1257" t="s">
        <v>176</v>
      </c>
      <c r="D1257" t="s">
        <v>21</v>
      </c>
      <c r="E1257">
        <v>21740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43567</v>
      </c>
      <c r="L1257" t="s">
        <v>26</v>
      </c>
      <c r="N1257" t="s">
        <v>24</v>
      </c>
    </row>
    <row r="1258" spans="1:14" x14ac:dyDescent="0.25">
      <c r="A1258" t="s">
        <v>2226</v>
      </c>
      <c r="B1258" t="s">
        <v>2227</v>
      </c>
      <c r="C1258" t="s">
        <v>29</v>
      </c>
      <c r="D1258" t="s">
        <v>21</v>
      </c>
      <c r="E1258">
        <v>21202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43567</v>
      </c>
      <c r="L1258" t="s">
        <v>26</v>
      </c>
      <c r="N1258" t="s">
        <v>24</v>
      </c>
    </row>
    <row r="1259" spans="1:14" x14ac:dyDescent="0.25">
      <c r="A1259" t="s">
        <v>2228</v>
      </c>
      <c r="B1259" t="s">
        <v>2229</v>
      </c>
      <c r="C1259" t="s">
        <v>176</v>
      </c>
      <c r="D1259" t="s">
        <v>21</v>
      </c>
      <c r="E1259">
        <v>21742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43567</v>
      </c>
      <c r="L1259" t="s">
        <v>26</v>
      </c>
      <c r="N1259" t="s">
        <v>24</v>
      </c>
    </row>
    <row r="1260" spans="1:14" x14ac:dyDescent="0.25">
      <c r="A1260" t="s">
        <v>2230</v>
      </c>
      <c r="B1260" t="s">
        <v>2231</v>
      </c>
      <c r="C1260" t="s">
        <v>29</v>
      </c>
      <c r="D1260" t="s">
        <v>21</v>
      </c>
      <c r="E1260">
        <v>21202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43567</v>
      </c>
      <c r="L1260" t="s">
        <v>26</v>
      </c>
      <c r="N1260" t="s">
        <v>24</v>
      </c>
    </row>
    <row r="1261" spans="1:14" x14ac:dyDescent="0.25">
      <c r="A1261" t="s">
        <v>2232</v>
      </c>
      <c r="B1261" t="s">
        <v>2233</v>
      </c>
      <c r="C1261" t="s">
        <v>176</v>
      </c>
      <c r="D1261" t="s">
        <v>21</v>
      </c>
      <c r="E1261">
        <v>21740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43567</v>
      </c>
      <c r="L1261" t="s">
        <v>26</v>
      </c>
      <c r="N1261" t="s">
        <v>24</v>
      </c>
    </row>
    <row r="1262" spans="1:14" x14ac:dyDescent="0.25">
      <c r="A1262" t="s">
        <v>2234</v>
      </c>
      <c r="B1262" t="s">
        <v>2235</v>
      </c>
      <c r="C1262" t="s">
        <v>173</v>
      </c>
      <c r="D1262" t="s">
        <v>21</v>
      </c>
      <c r="E1262">
        <v>20745</v>
      </c>
      <c r="F1262" t="s">
        <v>22</v>
      </c>
      <c r="G1262" t="s">
        <v>22</v>
      </c>
      <c r="H1262" t="s">
        <v>101</v>
      </c>
      <c r="I1262" t="s">
        <v>241</v>
      </c>
      <c r="J1262" s="1">
        <v>43522</v>
      </c>
      <c r="K1262" s="1">
        <v>43566</v>
      </c>
      <c r="L1262" t="s">
        <v>103</v>
      </c>
      <c r="N1262" t="s">
        <v>1580</v>
      </c>
    </row>
    <row r="1263" spans="1:14" x14ac:dyDescent="0.25">
      <c r="A1263" t="s">
        <v>2236</v>
      </c>
      <c r="B1263" t="s">
        <v>2237</v>
      </c>
      <c r="C1263" t="s">
        <v>291</v>
      </c>
      <c r="D1263" t="s">
        <v>21</v>
      </c>
      <c r="E1263">
        <v>21703</v>
      </c>
      <c r="F1263" t="s">
        <v>22</v>
      </c>
      <c r="G1263" t="s">
        <v>22</v>
      </c>
      <c r="H1263" t="s">
        <v>110</v>
      </c>
      <c r="I1263" t="s">
        <v>2174</v>
      </c>
      <c r="J1263" s="1">
        <v>43515</v>
      </c>
      <c r="K1263" s="1">
        <v>43566</v>
      </c>
      <c r="L1263" t="s">
        <v>103</v>
      </c>
      <c r="N1263" t="s">
        <v>104</v>
      </c>
    </row>
    <row r="1264" spans="1:14" x14ac:dyDescent="0.25">
      <c r="A1264" t="s">
        <v>341</v>
      </c>
      <c r="B1264" t="s">
        <v>342</v>
      </c>
      <c r="C1264" t="s">
        <v>54</v>
      </c>
      <c r="D1264" t="s">
        <v>21</v>
      </c>
      <c r="E1264">
        <v>21061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43566</v>
      </c>
      <c r="L1264" t="s">
        <v>26</v>
      </c>
      <c r="N1264" t="s">
        <v>24</v>
      </c>
    </row>
    <row r="1265" spans="1:14" x14ac:dyDescent="0.25">
      <c r="A1265" t="s">
        <v>2238</v>
      </c>
      <c r="B1265" t="s">
        <v>2239</v>
      </c>
      <c r="C1265" t="s">
        <v>652</v>
      </c>
      <c r="D1265" t="s">
        <v>21</v>
      </c>
      <c r="E1265">
        <v>20743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43566</v>
      </c>
      <c r="L1265" t="s">
        <v>26</v>
      </c>
      <c r="N1265" t="s">
        <v>24</v>
      </c>
    </row>
    <row r="1266" spans="1:14" x14ac:dyDescent="0.25">
      <c r="A1266" t="s">
        <v>2240</v>
      </c>
      <c r="B1266" t="s">
        <v>2241</v>
      </c>
      <c r="C1266" t="s">
        <v>54</v>
      </c>
      <c r="D1266" t="s">
        <v>21</v>
      </c>
      <c r="E1266">
        <v>21060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43566</v>
      </c>
      <c r="L1266" t="s">
        <v>26</v>
      </c>
      <c r="N1266" t="s">
        <v>24</v>
      </c>
    </row>
    <row r="1267" spans="1:14" x14ac:dyDescent="0.25">
      <c r="A1267" t="s">
        <v>1194</v>
      </c>
      <c r="B1267" t="s">
        <v>1195</v>
      </c>
      <c r="C1267" t="s">
        <v>291</v>
      </c>
      <c r="D1267" t="s">
        <v>21</v>
      </c>
      <c r="E1267">
        <v>21702</v>
      </c>
      <c r="F1267" t="s">
        <v>22</v>
      </c>
      <c r="G1267" t="s">
        <v>22</v>
      </c>
      <c r="H1267" t="s">
        <v>110</v>
      </c>
      <c r="I1267" t="s">
        <v>111</v>
      </c>
      <c r="J1267" s="1">
        <v>43515</v>
      </c>
      <c r="K1267" s="1">
        <v>43566</v>
      </c>
      <c r="L1267" t="s">
        <v>103</v>
      </c>
      <c r="N1267" t="s">
        <v>1562</v>
      </c>
    </row>
    <row r="1268" spans="1:14" x14ac:dyDescent="0.25">
      <c r="A1268" t="s">
        <v>2242</v>
      </c>
      <c r="B1268" t="s">
        <v>2243</v>
      </c>
      <c r="C1268" t="s">
        <v>2244</v>
      </c>
      <c r="D1268" t="s">
        <v>21</v>
      </c>
      <c r="E1268">
        <v>21061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43566</v>
      </c>
      <c r="L1268" t="s">
        <v>26</v>
      </c>
      <c r="N1268" t="s">
        <v>24</v>
      </c>
    </row>
    <row r="1269" spans="1:14" x14ac:dyDescent="0.25">
      <c r="A1269" t="s">
        <v>1451</v>
      </c>
      <c r="B1269" t="s">
        <v>1452</v>
      </c>
      <c r="C1269" t="s">
        <v>29</v>
      </c>
      <c r="D1269" t="s">
        <v>21</v>
      </c>
      <c r="E1269">
        <v>21224</v>
      </c>
      <c r="F1269" t="s">
        <v>22</v>
      </c>
      <c r="G1269" t="s">
        <v>22</v>
      </c>
      <c r="H1269" t="s">
        <v>101</v>
      </c>
      <c r="I1269" t="s">
        <v>102</v>
      </c>
      <c r="J1269" s="1">
        <v>43502</v>
      </c>
      <c r="K1269" s="1">
        <v>43566</v>
      </c>
      <c r="L1269" t="s">
        <v>103</v>
      </c>
      <c r="N1269" t="s">
        <v>1580</v>
      </c>
    </row>
    <row r="1270" spans="1:14" x14ac:dyDescent="0.25">
      <c r="A1270" t="s">
        <v>2245</v>
      </c>
      <c r="B1270" t="s">
        <v>2246</v>
      </c>
      <c r="C1270" t="s">
        <v>745</v>
      </c>
      <c r="D1270" t="s">
        <v>21</v>
      </c>
      <c r="E1270">
        <v>21001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43566</v>
      </c>
      <c r="L1270" t="s">
        <v>26</v>
      </c>
      <c r="N1270" t="s">
        <v>24</v>
      </c>
    </row>
    <row r="1271" spans="1:14" x14ac:dyDescent="0.25">
      <c r="A1271" t="s">
        <v>2247</v>
      </c>
      <c r="B1271" t="s">
        <v>2248</v>
      </c>
      <c r="C1271" t="s">
        <v>551</v>
      </c>
      <c r="D1271" t="s">
        <v>21</v>
      </c>
      <c r="E1271">
        <v>21801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43566</v>
      </c>
      <c r="L1271" t="s">
        <v>26</v>
      </c>
      <c r="N1271" t="s">
        <v>24</v>
      </c>
    </row>
    <row r="1272" spans="1:14" x14ac:dyDescent="0.25">
      <c r="A1272" t="s">
        <v>1915</v>
      </c>
      <c r="B1272" t="s">
        <v>1916</v>
      </c>
      <c r="C1272" t="s">
        <v>804</v>
      </c>
      <c r="D1272" t="s">
        <v>21</v>
      </c>
      <c r="E1272">
        <v>20817</v>
      </c>
      <c r="F1272" t="s">
        <v>22</v>
      </c>
      <c r="G1272" t="s">
        <v>22</v>
      </c>
      <c r="H1272" t="s">
        <v>101</v>
      </c>
      <c r="I1272" t="s">
        <v>241</v>
      </c>
      <c r="J1272" s="1">
        <v>43500</v>
      </c>
      <c r="K1272" s="1">
        <v>43566</v>
      </c>
      <c r="L1272" t="s">
        <v>103</v>
      </c>
      <c r="N1272" t="s">
        <v>1580</v>
      </c>
    </row>
    <row r="1273" spans="1:14" x14ac:dyDescent="0.25">
      <c r="A1273" t="s">
        <v>2249</v>
      </c>
      <c r="B1273" t="s">
        <v>2250</v>
      </c>
      <c r="C1273" t="s">
        <v>637</v>
      </c>
      <c r="D1273" t="s">
        <v>21</v>
      </c>
      <c r="E1273">
        <v>20743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43566</v>
      </c>
      <c r="L1273" t="s">
        <v>26</v>
      </c>
      <c r="N1273" t="s">
        <v>24</v>
      </c>
    </row>
    <row r="1274" spans="1:14" x14ac:dyDescent="0.25">
      <c r="A1274" t="s">
        <v>2251</v>
      </c>
      <c r="B1274" t="s">
        <v>2252</v>
      </c>
      <c r="C1274" t="s">
        <v>487</v>
      </c>
      <c r="D1274" t="s">
        <v>21</v>
      </c>
      <c r="E1274">
        <v>20781</v>
      </c>
      <c r="F1274" t="s">
        <v>22</v>
      </c>
      <c r="G1274" t="s">
        <v>22</v>
      </c>
      <c r="H1274" t="s">
        <v>101</v>
      </c>
      <c r="I1274" t="s">
        <v>241</v>
      </c>
      <c r="J1274" s="1">
        <v>43515</v>
      </c>
      <c r="K1274" s="1">
        <v>43566</v>
      </c>
      <c r="L1274" t="s">
        <v>103</v>
      </c>
      <c r="N1274" t="s">
        <v>1900</v>
      </c>
    </row>
    <row r="1275" spans="1:14" x14ac:dyDescent="0.25">
      <c r="A1275" t="s">
        <v>2253</v>
      </c>
      <c r="B1275" t="s">
        <v>2254</v>
      </c>
      <c r="C1275" t="s">
        <v>775</v>
      </c>
      <c r="D1275" t="s">
        <v>21</v>
      </c>
      <c r="E1275">
        <v>21015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43566</v>
      </c>
      <c r="L1275" t="s">
        <v>26</v>
      </c>
      <c r="N1275" t="s">
        <v>24</v>
      </c>
    </row>
    <row r="1276" spans="1:14" x14ac:dyDescent="0.25">
      <c r="A1276" t="s">
        <v>2255</v>
      </c>
      <c r="B1276" t="s">
        <v>2256</v>
      </c>
      <c r="C1276" t="s">
        <v>2257</v>
      </c>
      <c r="D1276" t="s">
        <v>21</v>
      </c>
      <c r="E1276">
        <v>21722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43566</v>
      </c>
      <c r="L1276" t="s">
        <v>26</v>
      </c>
      <c r="N1276" t="s">
        <v>24</v>
      </c>
    </row>
    <row r="1277" spans="1:14" x14ac:dyDescent="0.25">
      <c r="A1277" t="s">
        <v>2258</v>
      </c>
      <c r="B1277" t="s">
        <v>2259</v>
      </c>
      <c r="C1277" t="s">
        <v>2260</v>
      </c>
      <c r="D1277" t="s">
        <v>21</v>
      </c>
      <c r="E1277">
        <v>20837</v>
      </c>
      <c r="F1277" t="s">
        <v>22</v>
      </c>
      <c r="G1277" t="s">
        <v>22</v>
      </c>
      <c r="H1277" t="s">
        <v>110</v>
      </c>
      <c r="I1277" t="s">
        <v>111</v>
      </c>
      <c r="J1277" s="1">
        <v>43508</v>
      </c>
      <c r="K1277" s="1">
        <v>43566</v>
      </c>
      <c r="L1277" t="s">
        <v>103</v>
      </c>
      <c r="N1277" t="s">
        <v>1562</v>
      </c>
    </row>
    <row r="1278" spans="1:14" x14ac:dyDescent="0.25">
      <c r="A1278" t="s">
        <v>1851</v>
      </c>
      <c r="B1278" t="s">
        <v>2261</v>
      </c>
      <c r="C1278" t="s">
        <v>546</v>
      </c>
      <c r="D1278" t="s">
        <v>21</v>
      </c>
      <c r="E1278">
        <v>20772</v>
      </c>
      <c r="F1278" t="s">
        <v>22</v>
      </c>
      <c r="G1278" t="s">
        <v>22</v>
      </c>
      <c r="H1278" t="s">
        <v>110</v>
      </c>
      <c r="I1278" t="s">
        <v>132</v>
      </c>
      <c r="J1278" s="1">
        <v>43517</v>
      </c>
      <c r="K1278" s="1">
        <v>43566</v>
      </c>
      <c r="L1278" t="s">
        <v>103</v>
      </c>
      <c r="N1278" t="s">
        <v>1583</v>
      </c>
    </row>
    <row r="1279" spans="1:14" x14ac:dyDescent="0.25">
      <c r="A1279" t="s">
        <v>2262</v>
      </c>
      <c r="B1279" t="s">
        <v>2263</v>
      </c>
      <c r="C1279" t="s">
        <v>546</v>
      </c>
      <c r="D1279" t="s">
        <v>21</v>
      </c>
      <c r="E1279">
        <v>20772</v>
      </c>
      <c r="F1279" t="s">
        <v>22</v>
      </c>
      <c r="G1279" t="s">
        <v>22</v>
      </c>
      <c r="H1279" t="s">
        <v>110</v>
      </c>
      <c r="I1279" t="s">
        <v>111</v>
      </c>
      <c r="J1279" s="1">
        <v>43517</v>
      </c>
      <c r="K1279" s="1">
        <v>43566</v>
      </c>
      <c r="L1279" t="s">
        <v>103</v>
      </c>
      <c r="N1279" t="s">
        <v>1562</v>
      </c>
    </row>
    <row r="1280" spans="1:14" x14ac:dyDescent="0.25">
      <c r="A1280" t="s">
        <v>30</v>
      </c>
      <c r="B1280" t="s">
        <v>2264</v>
      </c>
      <c r="C1280" t="s">
        <v>1171</v>
      </c>
      <c r="D1280" t="s">
        <v>21</v>
      </c>
      <c r="E1280">
        <v>20705</v>
      </c>
      <c r="F1280" t="s">
        <v>22</v>
      </c>
      <c r="G1280" t="s">
        <v>22</v>
      </c>
      <c r="H1280" t="s">
        <v>110</v>
      </c>
      <c r="I1280" t="s">
        <v>132</v>
      </c>
      <c r="J1280" s="1">
        <v>43510</v>
      </c>
      <c r="K1280" s="1">
        <v>43566</v>
      </c>
      <c r="L1280" t="s">
        <v>103</v>
      </c>
      <c r="N1280" t="s">
        <v>1583</v>
      </c>
    </row>
    <row r="1281" spans="1:14" x14ac:dyDescent="0.25">
      <c r="A1281" t="s">
        <v>2265</v>
      </c>
      <c r="B1281" t="s">
        <v>2266</v>
      </c>
      <c r="C1281" t="s">
        <v>54</v>
      </c>
      <c r="D1281" t="s">
        <v>21</v>
      </c>
      <c r="E1281">
        <v>21060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43566</v>
      </c>
      <c r="L1281" t="s">
        <v>26</v>
      </c>
      <c r="N1281" t="s">
        <v>24</v>
      </c>
    </row>
    <row r="1282" spans="1:14" x14ac:dyDescent="0.25">
      <c r="A1282" t="s">
        <v>2267</v>
      </c>
      <c r="B1282" t="s">
        <v>2268</v>
      </c>
      <c r="C1282" t="s">
        <v>546</v>
      </c>
      <c r="D1282" t="s">
        <v>21</v>
      </c>
      <c r="E1282">
        <v>20772</v>
      </c>
      <c r="F1282" t="s">
        <v>22</v>
      </c>
      <c r="G1282" t="s">
        <v>22</v>
      </c>
      <c r="H1282" t="s">
        <v>101</v>
      </c>
      <c r="I1282" t="s">
        <v>241</v>
      </c>
      <c r="J1282" s="1">
        <v>43517</v>
      </c>
      <c r="K1282" s="1">
        <v>43566</v>
      </c>
      <c r="L1282" t="s">
        <v>103</v>
      </c>
      <c r="N1282" t="s">
        <v>1580</v>
      </c>
    </row>
    <row r="1283" spans="1:14" x14ac:dyDescent="0.25">
      <c r="A1283" t="s">
        <v>2269</v>
      </c>
      <c r="B1283" t="s">
        <v>2270</v>
      </c>
      <c r="C1283" t="s">
        <v>369</v>
      </c>
      <c r="D1283" t="s">
        <v>21</v>
      </c>
      <c r="E1283">
        <v>21040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43566</v>
      </c>
      <c r="L1283" t="s">
        <v>26</v>
      </c>
      <c r="N1283" t="s">
        <v>24</v>
      </c>
    </row>
    <row r="1284" spans="1:14" x14ac:dyDescent="0.25">
      <c r="A1284" t="s">
        <v>250</v>
      </c>
      <c r="B1284" t="s">
        <v>2271</v>
      </c>
      <c r="C1284" t="s">
        <v>54</v>
      </c>
      <c r="D1284" t="s">
        <v>21</v>
      </c>
      <c r="E1284">
        <v>21061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43566</v>
      </c>
      <c r="L1284" t="s">
        <v>26</v>
      </c>
      <c r="N1284" t="s">
        <v>24</v>
      </c>
    </row>
    <row r="1285" spans="1:14" x14ac:dyDescent="0.25">
      <c r="A1285" t="s">
        <v>2272</v>
      </c>
      <c r="B1285" t="s">
        <v>2273</v>
      </c>
      <c r="C1285" t="s">
        <v>546</v>
      </c>
      <c r="D1285" t="s">
        <v>21</v>
      </c>
      <c r="E1285">
        <v>20774</v>
      </c>
      <c r="F1285" t="s">
        <v>22</v>
      </c>
      <c r="G1285" t="s">
        <v>22</v>
      </c>
      <c r="H1285" t="s">
        <v>101</v>
      </c>
      <c r="I1285" t="s">
        <v>241</v>
      </c>
      <c r="J1285" s="1">
        <v>43518</v>
      </c>
      <c r="K1285" s="1">
        <v>43566</v>
      </c>
      <c r="L1285" t="s">
        <v>103</v>
      </c>
      <c r="N1285" t="s">
        <v>1580</v>
      </c>
    </row>
    <row r="1286" spans="1:14" x14ac:dyDescent="0.25">
      <c r="A1286" t="s">
        <v>155</v>
      </c>
      <c r="B1286" t="s">
        <v>2274</v>
      </c>
      <c r="C1286" t="s">
        <v>745</v>
      </c>
      <c r="D1286" t="s">
        <v>21</v>
      </c>
      <c r="E1286">
        <v>21001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43565</v>
      </c>
      <c r="L1286" t="s">
        <v>26</v>
      </c>
      <c r="N1286" t="s">
        <v>24</v>
      </c>
    </row>
    <row r="1287" spans="1:14" x14ac:dyDescent="0.25">
      <c r="A1287" t="s">
        <v>2275</v>
      </c>
      <c r="B1287" t="s">
        <v>2276</v>
      </c>
      <c r="C1287" t="s">
        <v>652</v>
      </c>
      <c r="D1287" t="s">
        <v>21</v>
      </c>
      <c r="E1287">
        <v>20743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43565</v>
      </c>
      <c r="L1287" t="s">
        <v>26</v>
      </c>
      <c r="N1287" t="s">
        <v>24</v>
      </c>
    </row>
    <row r="1288" spans="1:14" x14ac:dyDescent="0.25">
      <c r="A1288" t="s">
        <v>2277</v>
      </c>
      <c r="B1288" t="s">
        <v>2278</v>
      </c>
      <c r="C1288" t="s">
        <v>138</v>
      </c>
      <c r="D1288" t="s">
        <v>21</v>
      </c>
      <c r="E1288">
        <v>21220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43565</v>
      </c>
      <c r="L1288" t="s">
        <v>26</v>
      </c>
      <c r="N1288" t="s">
        <v>24</v>
      </c>
    </row>
    <row r="1289" spans="1:14" x14ac:dyDescent="0.25">
      <c r="A1289" t="s">
        <v>660</v>
      </c>
      <c r="B1289" t="s">
        <v>2279</v>
      </c>
      <c r="C1289" t="s">
        <v>745</v>
      </c>
      <c r="D1289" t="s">
        <v>21</v>
      </c>
      <c r="E1289">
        <v>21001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43565</v>
      </c>
      <c r="L1289" t="s">
        <v>26</v>
      </c>
      <c r="N1289" t="s">
        <v>24</v>
      </c>
    </row>
    <row r="1290" spans="1:14" x14ac:dyDescent="0.25">
      <c r="A1290" t="s">
        <v>2280</v>
      </c>
      <c r="B1290" t="s">
        <v>2281</v>
      </c>
      <c r="C1290" t="s">
        <v>652</v>
      </c>
      <c r="D1290" t="s">
        <v>21</v>
      </c>
      <c r="E1290">
        <v>20743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43565</v>
      </c>
      <c r="L1290" t="s">
        <v>26</v>
      </c>
      <c r="N1290" t="s">
        <v>24</v>
      </c>
    </row>
    <row r="1291" spans="1:14" x14ac:dyDescent="0.25">
      <c r="A1291" t="s">
        <v>2282</v>
      </c>
      <c r="B1291" t="s">
        <v>2283</v>
      </c>
      <c r="C1291" t="s">
        <v>283</v>
      </c>
      <c r="D1291" t="s">
        <v>21</v>
      </c>
      <c r="E1291">
        <v>21727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43565</v>
      </c>
      <c r="L1291" t="s">
        <v>26</v>
      </c>
      <c r="N1291" t="s">
        <v>24</v>
      </c>
    </row>
    <row r="1292" spans="1:14" x14ac:dyDescent="0.25">
      <c r="A1292" t="s">
        <v>2185</v>
      </c>
      <c r="B1292" t="s">
        <v>2284</v>
      </c>
      <c r="C1292" t="s">
        <v>283</v>
      </c>
      <c r="D1292" t="s">
        <v>21</v>
      </c>
      <c r="E1292">
        <v>21727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43565</v>
      </c>
      <c r="L1292" t="s">
        <v>26</v>
      </c>
      <c r="N1292" t="s">
        <v>24</v>
      </c>
    </row>
    <row r="1293" spans="1:14" x14ac:dyDescent="0.25">
      <c r="A1293" t="s">
        <v>2285</v>
      </c>
      <c r="B1293" t="s">
        <v>2286</v>
      </c>
      <c r="C1293" t="s">
        <v>154</v>
      </c>
      <c r="D1293" t="s">
        <v>21</v>
      </c>
      <c r="E1293">
        <v>20707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43564</v>
      </c>
      <c r="L1293" t="s">
        <v>26</v>
      </c>
      <c r="N1293" t="s">
        <v>24</v>
      </c>
    </row>
    <row r="1294" spans="1:14" x14ac:dyDescent="0.25">
      <c r="A1294" t="s">
        <v>2287</v>
      </c>
      <c r="B1294" t="s">
        <v>2288</v>
      </c>
      <c r="C1294" t="s">
        <v>378</v>
      </c>
      <c r="D1294" t="s">
        <v>21</v>
      </c>
      <c r="E1294">
        <v>21536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43564</v>
      </c>
      <c r="L1294" t="s">
        <v>26</v>
      </c>
      <c r="N1294" t="s">
        <v>24</v>
      </c>
    </row>
    <row r="1295" spans="1:14" x14ac:dyDescent="0.25">
      <c r="A1295" t="s">
        <v>78</v>
      </c>
      <c r="B1295" t="s">
        <v>79</v>
      </c>
      <c r="C1295" t="s">
        <v>29</v>
      </c>
      <c r="D1295" t="s">
        <v>21</v>
      </c>
      <c r="E1295">
        <v>21215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43564</v>
      </c>
      <c r="L1295" t="s">
        <v>26</v>
      </c>
      <c r="N1295" t="s">
        <v>24</v>
      </c>
    </row>
    <row r="1296" spans="1:14" x14ac:dyDescent="0.25">
      <c r="A1296" t="s">
        <v>2289</v>
      </c>
      <c r="B1296" t="s">
        <v>2290</v>
      </c>
      <c r="C1296" t="s">
        <v>1171</v>
      </c>
      <c r="D1296" t="s">
        <v>21</v>
      </c>
      <c r="E1296">
        <v>20705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43564</v>
      </c>
      <c r="L1296" t="s">
        <v>26</v>
      </c>
      <c r="N1296" t="s">
        <v>24</v>
      </c>
    </row>
    <row r="1297" spans="1:14" x14ac:dyDescent="0.25">
      <c r="A1297" t="s">
        <v>2291</v>
      </c>
      <c r="B1297" t="s">
        <v>2292</v>
      </c>
      <c r="C1297" t="s">
        <v>790</v>
      </c>
      <c r="D1297" t="s">
        <v>21</v>
      </c>
      <c r="E1297">
        <v>21550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43564</v>
      </c>
      <c r="L1297" t="s">
        <v>26</v>
      </c>
      <c r="N1297" t="s">
        <v>24</v>
      </c>
    </row>
    <row r="1298" spans="1:14" x14ac:dyDescent="0.25">
      <c r="A1298" t="s">
        <v>2293</v>
      </c>
      <c r="B1298" t="s">
        <v>2294</v>
      </c>
      <c r="C1298" t="s">
        <v>182</v>
      </c>
      <c r="D1298" t="s">
        <v>21</v>
      </c>
      <c r="E1298">
        <v>21666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43564</v>
      </c>
      <c r="L1298" t="s">
        <v>26</v>
      </c>
      <c r="N1298" t="s">
        <v>24</v>
      </c>
    </row>
    <row r="1299" spans="1:14" x14ac:dyDescent="0.25">
      <c r="A1299" t="s">
        <v>710</v>
      </c>
      <c r="B1299" t="s">
        <v>2295</v>
      </c>
      <c r="C1299" t="s">
        <v>551</v>
      </c>
      <c r="D1299" t="s">
        <v>21</v>
      </c>
      <c r="E1299">
        <v>21801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43564</v>
      </c>
      <c r="L1299" t="s">
        <v>26</v>
      </c>
      <c r="N1299" t="s">
        <v>24</v>
      </c>
    </row>
    <row r="1300" spans="1:14" x14ac:dyDescent="0.25">
      <c r="A1300" t="s">
        <v>2296</v>
      </c>
      <c r="B1300" t="s">
        <v>2297</v>
      </c>
      <c r="C1300" t="s">
        <v>1661</v>
      </c>
      <c r="D1300" t="s">
        <v>21</v>
      </c>
      <c r="E1300">
        <v>21085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43564</v>
      </c>
      <c r="L1300" t="s">
        <v>26</v>
      </c>
      <c r="N1300" t="s">
        <v>24</v>
      </c>
    </row>
    <row r="1301" spans="1:14" x14ac:dyDescent="0.25">
      <c r="A1301" t="s">
        <v>2298</v>
      </c>
      <c r="B1301" t="s">
        <v>2299</v>
      </c>
      <c r="C1301" t="s">
        <v>1764</v>
      </c>
      <c r="D1301" t="s">
        <v>21</v>
      </c>
      <c r="E1301">
        <v>21047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43564</v>
      </c>
      <c r="L1301" t="s">
        <v>26</v>
      </c>
      <c r="N1301" t="s">
        <v>24</v>
      </c>
    </row>
    <row r="1302" spans="1:14" x14ac:dyDescent="0.25">
      <c r="A1302" t="s">
        <v>183</v>
      </c>
      <c r="B1302" t="s">
        <v>184</v>
      </c>
      <c r="C1302" t="s">
        <v>70</v>
      </c>
      <c r="D1302" t="s">
        <v>21</v>
      </c>
      <c r="E1302">
        <v>21403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43564</v>
      </c>
      <c r="L1302" t="s">
        <v>26</v>
      </c>
      <c r="N1302" t="s">
        <v>24</v>
      </c>
    </row>
    <row r="1303" spans="1:14" x14ac:dyDescent="0.25">
      <c r="A1303" t="s">
        <v>260</v>
      </c>
      <c r="B1303" t="s">
        <v>2300</v>
      </c>
      <c r="C1303" t="s">
        <v>551</v>
      </c>
      <c r="D1303" t="s">
        <v>21</v>
      </c>
      <c r="E1303">
        <v>21801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43564</v>
      </c>
      <c r="L1303" t="s">
        <v>26</v>
      </c>
      <c r="N1303" t="s">
        <v>24</v>
      </c>
    </row>
    <row r="1304" spans="1:14" x14ac:dyDescent="0.25">
      <c r="A1304" t="s">
        <v>2301</v>
      </c>
      <c r="B1304" t="s">
        <v>2302</v>
      </c>
      <c r="C1304" t="s">
        <v>378</v>
      </c>
      <c r="D1304" t="s">
        <v>21</v>
      </c>
      <c r="E1304">
        <v>21536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43564</v>
      </c>
      <c r="L1304" t="s">
        <v>26</v>
      </c>
      <c r="N1304" t="s">
        <v>24</v>
      </c>
    </row>
    <row r="1305" spans="1:14" x14ac:dyDescent="0.25">
      <c r="A1305" t="s">
        <v>2303</v>
      </c>
      <c r="B1305" t="s">
        <v>2304</v>
      </c>
      <c r="C1305" t="s">
        <v>551</v>
      </c>
      <c r="D1305" t="s">
        <v>21</v>
      </c>
      <c r="E1305">
        <v>21801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43564</v>
      </c>
      <c r="L1305" t="s">
        <v>26</v>
      </c>
      <c r="N1305" t="s">
        <v>24</v>
      </c>
    </row>
    <row r="1306" spans="1:14" x14ac:dyDescent="0.25">
      <c r="A1306" t="s">
        <v>2305</v>
      </c>
      <c r="B1306" t="s">
        <v>2306</v>
      </c>
      <c r="C1306" t="s">
        <v>1171</v>
      </c>
      <c r="D1306" t="s">
        <v>21</v>
      </c>
      <c r="E1306">
        <v>20705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43563</v>
      </c>
      <c r="L1306" t="s">
        <v>26</v>
      </c>
      <c r="N1306" t="s">
        <v>24</v>
      </c>
    </row>
    <row r="1307" spans="1:14" x14ac:dyDescent="0.25">
      <c r="A1307" t="s">
        <v>2307</v>
      </c>
      <c r="B1307" t="s">
        <v>2308</v>
      </c>
      <c r="C1307" t="s">
        <v>755</v>
      </c>
      <c r="D1307" t="s">
        <v>21</v>
      </c>
      <c r="E1307">
        <v>21901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43563</v>
      </c>
      <c r="L1307" t="s">
        <v>26</v>
      </c>
      <c r="N1307" t="s">
        <v>24</v>
      </c>
    </row>
    <row r="1308" spans="1:14" x14ac:dyDescent="0.25">
      <c r="A1308" t="s">
        <v>155</v>
      </c>
      <c r="B1308" t="s">
        <v>2309</v>
      </c>
      <c r="C1308" t="s">
        <v>745</v>
      </c>
      <c r="D1308" t="s">
        <v>21</v>
      </c>
      <c r="E1308">
        <v>21001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43563</v>
      </c>
      <c r="L1308" t="s">
        <v>26</v>
      </c>
      <c r="N1308" t="s">
        <v>24</v>
      </c>
    </row>
    <row r="1309" spans="1:14" x14ac:dyDescent="0.25">
      <c r="A1309" t="s">
        <v>155</v>
      </c>
      <c r="B1309" t="s">
        <v>2310</v>
      </c>
      <c r="C1309" t="s">
        <v>757</v>
      </c>
      <c r="D1309" t="s">
        <v>21</v>
      </c>
      <c r="E1309">
        <v>20740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43563</v>
      </c>
      <c r="L1309" t="s">
        <v>26</v>
      </c>
      <c r="N1309" t="s">
        <v>24</v>
      </c>
    </row>
    <row r="1310" spans="1:14" x14ac:dyDescent="0.25">
      <c r="A1310" t="s">
        <v>367</v>
      </c>
      <c r="B1310" t="s">
        <v>368</v>
      </c>
      <c r="C1310" t="s">
        <v>369</v>
      </c>
      <c r="D1310" t="s">
        <v>21</v>
      </c>
      <c r="E1310">
        <v>21040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43563</v>
      </c>
      <c r="L1310" t="s">
        <v>26</v>
      </c>
      <c r="N1310" t="s">
        <v>24</v>
      </c>
    </row>
    <row r="1311" spans="1:14" x14ac:dyDescent="0.25">
      <c r="A1311" t="s">
        <v>177</v>
      </c>
      <c r="B1311" t="s">
        <v>865</v>
      </c>
      <c r="C1311" t="s">
        <v>652</v>
      </c>
      <c r="D1311" t="s">
        <v>21</v>
      </c>
      <c r="E1311">
        <v>20743</v>
      </c>
      <c r="F1311" t="s">
        <v>22</v>
      </c>
      <c r="G1311" t="s">
        <v>22</v>
      </c>
      <c r="H1311" t="s">
        <v>208</v>
      </c>
      <c r="I1311" t="s">
        <v>209</v>
      </c>
      <c r="J1311" t="s">
        <v>210</v>
      </c>
      <c r="K1311" s="1">
        <v>43563</v>
      </c>
      <c r="L1311" t="s">
        <v>211</v>
      </c>
      <c r="M1311" t="str">
        <f>HYPERLINK("https://www.regulations.gov/docket?D=FDA-2019-H-1635")</f>
        <v>https://www.regulations.gov/docket?D=FDA-2019-H-1635</v>
      </c>
      <c r="N1311" t="s">
        <v>210</v>
      </c>
    </row>
    <row r="1312" spans="1:14" x14ac:dyDescent="0.25">
      <c r="A1312" t="s">
        <v>2311</v>
      </c>
      <c r="B1312" t="s">
        <v>2312</v>
      </c>
      <c r="C1312" t="s">
        <v>369</v>
      </c>
      <c r="D1312" t="s">
        <v>21</v>
      </c>
      <c r="E1312">
        <v>21040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43563</v>
      </c>
      <c r="L1312" t="s">
        <v>26</v>
      </c>
      <c r="N1312" t="s">
        <v>24</v>
      </c>
    </row>
    <row r="1313" spans="1:14" x14ac:dyDescent="0.25">
      <c r="A1313" t="s">
        <v>2313</v>
      </c>
      <c r="B1313" t="s">
        <v>2314</v>
      </c>
      <c r="C1313" t="s">
        <v>757</v>
      </c>
      <c r="D1313" t="s">
        <v>21</v>
      </c>
      <c r="E1313">
        <v>20740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43563</v>
      </c>
      <c r="L1313" t="s">
        <v>26</v>
      </c>
      <c r="N1313" t="s">
        <v>24</v>
      </c>
    </row>
    <row r="1314" spans="1:14" x14ac:dyDescent="0.25">
      <c r="A1314" t="s">
        <v>2315</v>
      </c>
      <c r="B1314" t="s">
        <v>2316</v>
      </c>
      <c r="C1314" t="s">
        <v>2317</v>
      </c>
      <c r="D1314" t="s">
        <v>21</v>
      </c>
      <c r="E1314">
        <v>21520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43563</v>
      </c>
      <c r="L1314" t="s">
        <v>26</v>
      </c>
      <c r="N1314" t="s">
        <v>24</v>
      </c>
    </row>
    <row r="1315" spans="1:14" x14ac:dyDescent="0.25">
      <c r="A1315" t="s">
        <v>2318</v>
      </c>
      <c r="B1315" t="s">
        <v>2319</v>
      </c>
      <c r="C1315" t="s">
        <v>757</v>
      </c>
      <c r="D1315" t="s">
        <v>21</v>
      </c>
      <c r="E1315">
        <v>20740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43563</v>
      </c>
      <c r="L1315" t="s">
        <v>26</v>
      </c>
      <c r="N1315" t="s">
        <v>24</v>
      </c>
    </row>
    <row r="1316" spans="1:14" x14ac:dyDescent="0.25">
      <c r="A1316" t="s">
        <v>155</v>
      </c>
      <c r="B1316" t="s">
        <v>2320</v>
      </c>
      <c r="C1316" t="s">
        <v>190</v>
      </c>
      <c r="D1316" t="s">
        <v>21</v>
      </c>
      <c r="E1316">
        <v>20852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43561</v>
      </c>
      <c r="L1316" t="s">
        <v>26</v>
      </c>
      <c r="N1316" t="s">
        <v>24</v>
      </c>
    </row>
    <row r="1317" spans="1:14" x14ac:dyDescent="0.25">
      <c r="A1317" t="s">
        <v>2321</v>
      </c>
      <c r="B1317" t="s">
        <v>2322</v>
      </c>
      <c r="C1317" t="s">
        <v>163</v>
      </c>
      <c r="D1317" t="s">
        <v>21</v>
      </c>
      <c r="E1317">
        <v>20902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43561</v>
      </c>
      <c r="L1317" t="s">
        <v>26</v>
      </c>
      <c r="N1317" t="s">
        <v>24</v>
      </c>
    </row>
    <row r="1318" spans="1:14" x14ac:dyDescent="0.25">
      <c r="A1318" t="s">
        <v>2323</v>
      </c>
      <c r="B1318" t="s">
        <v>2324</v>
      </c>
      <c r="C1318" t="s">
        <v>190</v>
      </c>
      <c r="D1318" t="s">
        <v>21</v>
      </c>
      <c r="E1318">
        <v>20852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43561</v>
      </c>
      <c r="L1318" t="s">
        <v>26</v>
      </c>
      <c r="N1318" t="s">
        <v>24</v>
      </c>
    </row>
    <row r="1319" spans="1:14" x14ac:dyDescent="0.25">
      <c r="A1319" t="s">
        <v>2325</v>
      </c>
      <c r="B1319" t="s">
        <v>2326</v>
      </c>
      <c r="C1319" t="s">
        <v>179</v>
      </c>
      <c r="D1319" t="s">
        <v>21</v>
      </c>
      <c r="E1319">
        <v>20877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43561</v>
      </c>
      <c r="L1319" t="s">
        <v>26</v>
      </c>
      <c r="N1319" t="s">
        <v>24</v>
      </c>
    </row>
    <row r="1320" spans="1:14" x14ac:dyDescent="0.25">
      <c r="A1320" t="s">
        <v>2327</v>
      </c>
      <c r="B1320" t="s">
        <v>2328</v>
      </c>
      <c r="C1320" t="s">
        <v>163</v>
      </c>
      <c r="D1320" t="s">
        <v>21</v>
      </c>
      <c r="E1320">
        <v>20902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43561</v>
      </c>
      <c r="L1320" t="s">
        <v>26</v>
      </c>
      <c r="N1320" t="s">
        <v>24</v>
      </c>
    </row>
    <row r="1321" spans="1:14" x14ac:dyDescent="0.25">
      <c r="A1321" t="s">
        <v>288</v>
      </c>
      <c r="B1321" t="s">
        <v>2329</v>
      </c>
      <c r="C1321" t="s">
        <v>179</v>
      </c>
      <c r="D1321" t="s">
        <v>21</v>
      </c>
      <c r="E1321">
        <v>20879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43561</v>
      </c>
      <c r="L1321" t="s">
        <v>26</v>
      </c>
      <c r="N1321" t="s">
        <v>24</v>
      </c>
    </row>
    <row r="1322" spans="1:14" x14ac:dyDescent="0.25">
      <c r="A1322" t="s">
        <v>2330</v>
      </c>
      <c r="B1322" t="s">
        <v>2331</v>
      </c>
      <c r="C1322" t="s">
        <v>163</v>
      </c>
      <c r="D1322" t="s">
        <v>21</v>
      </c>
      <c r="E1322">
        <v>20906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43561</v>
      </c>
      <c r="L1322" t="s">
        <v>26</v>
      </c>
      <c r="N1322" t="s">
        <v>24</v>
      </c>
    </row>
    <row r="1323" spans="1:14" x14ac:dyDescent="0.25">
      <c r="A1323" t="s">
        <v>2332</v>
      </c>
      <c r="B1323" t="s">
        <v>2333</v>
      </c>
      <c r="C1323" t="s">
        <v>1122</v>
      </c>
      <c r="D1323" t="s">
        <v>21</v>
      </c>
      <c r="E1323">
        <v>20815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43560</v>
      </c>
      <c r="L1323" t="s">
        <v>26</v>
      </c>
      <c r="N1323" t="s">
        <v>24</v>
      </c>
    </row>
    <row r="1324" spans="1:14" x14ac:dyDescent="0.25">
      <c r="A1324" t="s">
        <v>196</v>
      </c>
      <c r="B1324" t="s">
        <v>2334</v>
      </c>
      <c r="C1324" t="s">
        <v>804</v>
      </c>
      <c r="D1324" t="s">
        <v>21</v>
      </c>
      <c r="E1324">
        <v>20814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43560</v>
      </c>
      <c r="L1324" t="s">
        <v>26</v>
      </c>
      <c r="N1324" t="s">
        <v>24</v>
      </c>
    </row>
    <row r="1325" spans="1:14" x14ac:dyDescent="0.25">
      <c r="A1325" t="s">
        <v>743</v>
      </c>
      <c r="B1325" t="s">
        <v>744</v>
      </c>
      <c r="C1325" t="s">
        <v>745</v>
      </c>
      <c r="D1325" t="s">
        <v>21</v>
      </c>
      <c r="E1325">
        <v>21001</v>
      </c>
      <c r="F1325" t="s">
        <v>22</v>
      </c>
      <c r="G1325" t="s">
        <v>22</v>
      </c>
      <c r="H1325" t="s">
        <v>101</v>
      </c>
      <c r="I1325" t="s">
        <v>241</v>
      </c>
      <c r="J1325" t="s">
        <v>210</v>
      </c>
      <c r="K1325" s="1">
        <v>43560</v>
      </c>
      <c r="L1325" t="s">
        <v>211</v>
      </c>
      <c r="M1325" t="str">
        <f>HYPERLINK("https://www.regulations.gov/docket?D=FDA-2019-H-1604")</f>
        <v>https://www.regulations.gov/docket?D=FDA-2019-H-1604</v>
      </c>
      <c r="N1325" t="s">
        <v>210</v>
      </c>
    </row>
    <row r="1326" spans="1:14" x14ac:dyDescent="0.25">
      <c r="A1326" t="s">
        <v>2335</v>
      </c>
      <c r="B1326" t="s">
        <v>2336</v>
      </c>
      <c r="C1326" t="s">
        <v>1122</v>
      </c>
      <c r="D1326" t="s">
        <v>21</v>
      </c>
      <c r="E1326">
        <v>20815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43560</v>
      </c>
      <c r="L1326" t="s">
        <v>26</v>
      </c>
      <c r="N1326" t="s">
        <v>24</v>
      </c>
    </row>
    <row r="1327" spans="1:14" x14ac:dyDescent="0.25">
      <c r="A1327" t="s">
        <v>93</v>
      </c>
      <c r="B1327" t="s">
        <v>2337</v>
      </c>
      <c r="C1327" t="s">
        <v>190</v>
      </c>
      <c r="D1327" t="s">
        <v>21</v>
      </c>
      <c r="E1327">
        <v>20852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43560</v>
      </c>
      <c r="L1327" t="s">
        <v>26</v>
      </c>
      <c r="N1327" t="s">
        <v>24</v>
      </c>
    </row>
    <row r="1328" spans="1:14" x14ac:dyDescent="0.25">
      <c r="A1328" t="s">
        <v>1114</v>
      </c>
      <c r="B1328" t="s">
        <v>1115</v>
      </c>
      <c r="C1328" t="s">
        <v>1116</v>
      </c>
      <c r="D1328" t="s">
        <v>21</v>
      </c>
      <c r="E1328">
        <v>20748</v>
      </c>
      <c r="F1328" t="s">
        <v>22</v>
      </c>
      <c r="G1328" t="s">
        <v>22</v>
      </c>
      <c r="H1328" t="s">
        <v>208</v>
      </c>
      <c r="I1328" t="s">
        <v>209</v>
      </c>
      <c r="J1328" t="s">
        <v>210</v>
      </c>
      <c r="K1328" s="1">
        <v>43559</v>
      </c>
      <c r="L1328" t="s">
        <v>211</v>
      </c>
      <c r="M1328" t="str">
        <f>HYPERLINK("https://www.regulations.gov/docket?D=FDA-2019-H-1585")</f>
        <v>https://www.regulations.gov/docket?D=FDA-2019-H-1585</v>
      </c>
      <c r="N1328" t="s">
        <v>210</v>
      </c>
    </row>
    <row r="1329" spans="1:14" x14ac:dyDescent="0.25">
      <c r="A1329" t="s">
        <v>1776</v>
      </c>
      <c r="B1329" t="s">
        <v>1777</v>
      </c>
      <c r="C1329" t="s">
        <v>424</v>
      </c>
      <c r="D1329" t="s">
        <v>21</v>
      </c>
      <c r="E1329">
        <v>21042</v>
      </c>
      <c r="F1329" t="s">
        <v>22</v>
      </c>
      <c r="G1329" t="s">
        <v>22</v>
      </c>
      <c r="H1329" t="s">
        <v>110</v>
      </c>
      <c r="I1329" t="s">
        <v>111</v>
      </c>
      <c r="J1329" s="1">
        <v>43503</v>
      </c>
      <c r="K1329" s="1">
        <v>43559</v>
      </c>
      <c r="L1329" t="s">
        <v>103</v>
      </c>
      <c r="N1329" t="s">
        <v>1562</v>
      </c>
    </row>
    <row r="1330" spans="1:14" x14ac:dyDescent="0.25">
      <c r="A1330" t="s">
        <v>692</v>
      </c>
      <c r="B1330" t="s">
        <v>2338</v>
      </c>
      <c r="C1330" t="s">
        <v>154</v>
      </c>
      <c r="D1330" t="s">
        <v>21</v>
      </c>
      <c r="E1330">
        <v>20724</v>
      </c>
      <c r="F1330" t="s">
        <v>22</v>
      </c>
      <c r="G1330" t="s">
        <v>22</v>
      </c>
      <c r="H1330" t="s">
        <v>110</v>
      </c>
      <c r="I1330" t="s">
        <v>111</v>
      </c>
      <c r="J1330" s="1">
        <v>43495</v>
      </c>
      <c r="K1330" s="1">
        <v>43559</v>
      </c>
      <c r="L1330" t="s">
        <v>103</v>
      </c>
      <c r="N1330" t="s">
        <v>1562</v>
      </c>
    </row>
    <row r="1331" spans="1:14" x14ac:dyDescent="0.25">
      <c r="A1331" t="s">
        <v>155</v>
      </c>
      <c r="B1331" t="s">
        <v>2339</v>
      </c>
      <c r="C1331" t="s">
        <v>2340</v>
      </c>
      <c r="D1331" t="s">
        <v>21</v>
      </c>
      <c r="E1331">
        <v>20895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43559</v>
      </c>
      <c r="L1331" t="s">
        <v>26</v>
      </c>
      <c r="N1331" t="s">
        <v>24</v>
      </c>
    </row>
    <row r="1332" spans="1:14" x14ac:dyDescent="0.25">
      <c r="A1332" t="s">
        <v>155</v>
      </c>
      <c r="B1332" t="s">
        <v>2341</v>
      </c>
      <c r="C1332" t="s">
        <v>179</v>
      </c>
      <c r="D1332" t="s">
        <v>21</v>
      </c>
      <c r="E1332">
        <v>20877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43559</v>
      </c>
      <c r="L1332" t="s">
        <v>26</v>
      </c>
      <c r="N1332" t="s">
        <v>24</v>
      </c>
    </row>
    <row r="1333" spans="1:14" x14ac:dyDescent="0.25">
      <c r="A1333" t="s">
        <v>155</v>
      </c>
      <c r="B1333" t="s">
        <v>2342</v>
      </c>
      <c r="C1333" t="s">
        <v>2340</v>
      </c>
      <c r="D1333" t="s">
        <v>21</v>
      </c>
      <c r="E1333">
        <v>20895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43559</v>
      </c>
      <c r="L1333" t="s">
        <v>26</v>
      </c>
      <c r="N1333" t="s">
        <v>24</v>
      </c>
    </row>
    <row r="1334" spans="1:14" x14ac:dyDescent="0.25">
      <c r="A1334" t="s">
        <v>155</v>
      </c>
      <c r="B1334" t="s">
        <v>2343</v>
      </c>
      <c r="C1334" t="s">
        <v>67</v>
      </c>
      <c r="D1334" t="s">
        <v>21</v>
      </c>
      <c r="E1334">
        <v>20901</v>
      </c>
      <c r="F1334" t="s">
        <v>22</v>
      </c>
      <c r="G1334" t="s">
        <v>22</v>
      </c>
      <c r="H1334" t="s">
        <v>110</v>
      </c>
      <c r="I1334" t="s">
        <v>132</v>
      </c>
      <c r="J1334" s="1">
        <v>43491</v>
      </c>
      <c r="K1334" s="1">
        <v>43559</v>
      </c>
      <c r="L1334" t="s">
        <v>103</v>
      </c>
      <c r="N1334" t="s">
        <v>1562</v>
      </c>
    </row>
    <row r="1335" spans="1:14" x14ac:dyDescent="0.25">
      <c r="A1335" t="s">
        <v>155</v>
      </c>
      <c r="B1335" t="s">
        <v>2344</v>
      </c>
      <c r="C1335" t="s">
        <v>652</v>
      </c>
      <c r="D1335" t="s">
        <v>21</v>
      </c>
      <c r="E1335">
        <v>20743</v>
      </c>
      <c r="F1335" t="s">
        <v>22</v>
      </c>
      <c r="G1335" t="s">
        <v>22</v>
      </c>
      <c r="H1335" t="s">
        <v>110</v>
      </c>
      <c r="I1335" t="s">
        <v>111</v>
      </c>
      <c r="J1335" s="1">
        <v>43496</v>
      </c>
      <c r="K1335" s="1">
        <v>43559</v>
      </c>
      <c r="L1335" t="s">
        <v>103</v>
      </c>
      <c r="N1335" t="s">
        <v>1562</v>
      </c>
    </row>
    <row r="1336" spans="1:14" x14ac:dyDescent="0.25">
      <c r="A1336" t="s">
        <v>2345</v>
      </c>
      <c r="B1336" t="s">
        <v>2346</v>
      </c>
      <c r="C1336" t="s">
        <v>2347</v>
      </c>
      <c r="D1336" t="s">
        <v>21</v>
      </c>
      <c r="E1336">
        <v>21713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43559</v>
      </c>
      <c r="L1336" t="s">
        <v>26</v>
      </c>
      <c r="N1336" t="s">
        <v>24</v>
      </c>
    </row>
    <row r="1337" spans="1:14" x14ac:dyDescent="0.25">
      <c r="A1337" t="s">
        <v>2348</v>
      </c>
      <c r="B1337" t="s">
        <v>2349</v>
      </c>
      <c r="C1337" t="s">
        <v>176</v>
      </c>
      <c r="D1337" t="s">
        <v>21</v>
      </c>
      <c r="E1337">
        <v>21740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43559</v>
      </c>
      <c r="L1337" t="s">
        <v>26</v>
      </c>
      <c r="N1337" t="s">
        <v>24</v>
      </c>
    </row>
    <row r="1338" spans="1:14" x14ac:dyDescent="0.25">
      <c r="A1338" t="s">
        <v>858</v>
      </c>
      <c r="B1338" t="s">
        <v>2350</v>
      </c>
      <c r="C1338" t="s">
        <v>652</v>
      </c>
      <c r="D1338" t="s">
        <v>21</v>
      </c>
      <c r="E1338">
        <v>20743</v>
      </c>
      <c r="F1338" t="s">
        <v>22</v>
      </c>
      <c r="G1338" t="s">
        <v>22</v>
      </c>
      <c r="H1338" t="s">
        <v>101</v>
      </c>
      <c r="I1338" t="s">
        <v>241</v>
      </c>
      <c r="J1338" s="1">
        <v>43496</v>
      </c>
      <c r="K1338" s="1">
        <v>43559</v>
      </c>
      <c r="L1338" t="s">
        <v>103</v>
      </c>
      <c r="N1338" t="s">
        <v>1580</v>
      </c>
    </row>
    <row r="1339" spans="1:14" x14ac:dyDescent="0.25">
      <c r="A1339" t="s">
        <v>2351</v>
      </c>
      <c r="B1339" t="s">
        <v>1602</v>
      </c>
      <c r="C1339" t="s">
        <v>67</v>
      </c>
      <c r="D1339" t="s">
        <v>21</v>
      </c>
      <c r="E1339">
        <v>20905</v>
      </c>
      <c r="F1339" t="s">
        <v>22</v>
      </c>
      <c r="G1339" t="s">
        <v>22</v>
      </c>
      <c r="H1339" t="s">
        <v>101</v>
      </c>
      <c r="I1339" t="s">
        <v>241</v>
      </c>
      <c r="J1339" s="1">
        <v>43494</v>
      </c>
      <c r="K1339" s="1">
        <v>43559</v>
      </c>
      <c r="L1339" t="s">
        <v>103</v>
      </c>
      <c r="N1339" t="s">
        <v>1580</v>
      </c>
    </row>
    <row r="1340" spans="1:14" x14ac:dyDescent="0.25">
      <c r="A1340" t="s">
        <v>731</v>
      </c>
      <c r="B1340" t="s">
        <v>732</v>
      </c>
      <c r="C1340" t="s">
        <v>67</v>
      </c>
      <c r="D1340" t="s">
        <v>21</v>
      </c>
      <c r="E1340">
        <v>20904</v>
      </c>
      <c r="F1340" t="s">
        <v>22</v>
      </c>
      <c r="G1340" t="s">
        <v>22</v>
      </c>
      <c r="H1340" t="s">
        <v>101</v>
      </c>
      <c r="I1340" t="s">
        <v>241</v>
      </c>
      <c r="J1340" s="1">
        <v>43494</v>
      </c>
      <c r="K1340" s="1">
        <v>43559</v>
      </c>
      <c r="L1340" t="s">
        <v>103</v>
      </c>
      <c r="N1340" t="s">
        <v>1580</v>
      </c>
    </row>
    <row r="1341" spans="1:14" x14ac:dyDescent="0.25">
      <c r="A1341" t="s">
        <v>1636</v>
      </c>
      <c r="B1341" t="s">
        <v>2352</v>
      </c>
      <c r="C1341" t="s">
        <v>154</v>
      </c>
      <c r="D1341" t="s">
        <v>21</v>
      </c>
      <c r="E1341">
        <v>20707</v>
      </c>
      <c r="F1341" t="s">
        <v>22</v>
      </c>
      <c r="G1341" t="s">
        <v>22</v>
      </c>
      <c r="H1341" t="s">
        <v>110</v>
      </c>
      <c r="I1341" t="s">
        <v>111</v>
      </c>
      <c r="J1341" s="1">
        <v>43495</v>
      </c>
      <c r="K1341" s="1">
        <v>43559</v>
      </c>
      <c r="L1341" t="s">
        <v>103</v>
      </c>
      <c r="N1341" t="s">
        <v>1562</v>
      </c>
    </row>
    <row r="1342" spans="1:14" x14ac:dyDescent="0.25">
      <c r="A1342" t="s">
        <v>2353</v>
      </c>
      <c r="B1342" t="s">
        <v>2354</v>
      </c>
      <c r="C1342" t="s">
        <v>114</v>
      </c>
      <c r="D1342" t="s">
        <v>21</v>
      </c>
      <c r="E1342">
        <v>21228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43559</v>
      </c>
      <c r="L1342" t="s">
        <v>26</v>
      </c>
      <c r="N1342" t="s">
        <v>24</v>
      </c>
    </row>
    <row r="1343" spans="1:14" x14ac:dyDescent="0.25">
      <c r="A1343" t="s">
        <v>76</v>
      </c>
      <c r="B1343" t="s">
        <v>1044</v>
      </c>
      <c r="C1343" t="s">
        <v>29</v>
      </c>
      <c r="D1343" t="s">
        <v>21</v>
      </c>
      <c r="E1343">
        <v>21218</v>
      </c>
      <c r="F1343" t="s">
        <v>22</v>
      </c>
      <c r="G1343" t="s">
        <v>22</v>
      </c>
      <c r="H1343" t="s">
        <v>101</v>
      </c>
      <c r="I1343" t="s">
        <v>241</v>
      </c>
      <c r="J1343" s="1">
        <v>43476</v>
      </c>
      <c r="K1343" s="1">
        <v>43559</v>
      </c>
      <c r="L1343" t="s">
        <v>103</v>
      </c>
      <c r="N1343" t="s">
        <v>1900</v>
      </c>
    </row>
    <row r="1344" spans="1:14" x14ac:dyDescent="0.25">
      <c r="A1344" t="s">
        <v>2355</v>
      </c>
      <c r="B1344" t="s">
        <v>2356</v>
      </c>
      <c r="C1344" t="s">
        <v>176</v>
      </c>
      <c r="D1344" t="s">
        <v>21</v>
      </c>
      <c r="E1344">
        <v>21740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43559</v>
      </c>
      <c r="L1344" t="s">
        <v>26</v>
      </c>
      <c r="N1344" t="s">
        <v>24</v>
      </c>
    </row>
    <row r="1345" spans="1:14" x14ac:dyDescent="0.25">
      <c r="A1345" t="s">
        <v>2357</v>
      </c>
      <c r="B1345" t="s">
        <v>2358</v>
      </c>
      <c r="C1345" t="s">
        <v>854</v>
      </c>
      <c r="D1345" t="s">
        <v>21</v>
      </c>
      <c r="E1345">
        <v>20706</v>
      </c>
      <c r="F1345" t="s">
        <v>22</v>
      </c>
      <c r="G1345" t="s">
        <v>22</v>
      </c>
      <c r="H1345" t="s">
        <v>101</v>
      </c>
      <c r="I1345" t="s">
        <v>241</v>
      </c>
      <c r="J1345" s="1">
        <v>43490</v>
      </c>
      <c r="K1345" s="1">
        <v>43559</v>
      </c>
      <c r="L1345" t="s">
        <v>103</v>
      </c>
      <c r="N1345" t="s">
        <v>1580</v>
      </c>
    </row>
    <row r="1346" spans="1:14" x14ac:dyDescent="0.25">
      <c r="A1346" t="s">
        <v>177</v>
      </c>
      <c r="B1346" t="s">
        <v>2359</v>
      </c>
      <c r="C1346" t="s">
        <v>854</v>
      </c>
      <c r="D1346" t="s">
        <v>21</v>
      </c>
      <c r="E1346">
        <v>20784</v>
      </c>
      <c r="F1346" t="s">
        <v>22</v>
      </c>
      <c r="G1346" t="s">
        <v>22</v>
      </c>
      <c r="H1346" t="s">
        <v>110</v>
      </c>
      <c r="I1346" t="s">
        <v>132</v>
      </c>
      <c r="J1346" s="1">
        <v>43490</v>
      </c>
      <c r="K1346" s="1">
        <v>43559</v>
      </c>
      <c r="L1346" t="s">
        <v>103</v>
      </c>
      <c r="N1346" t="s">
        <v>1562</v>
      </c>
    </row>
    <row r="1347" spans="1:14" x14ac:dyDescent="0.25">
      <c r="A1347" t="s">
        <v>2360</v>
      </c>
      <c r="B1347" t="s">
        <v>2361</v>
      </c>
      <c r="C1347" t="s">
        <v>29</v>
      </c>
      <c r="D1347" t="s">
        <v>21</v>
      </c>
      <c r="E1347">
        <v>21228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43559</v>
      </c>
      <c r="L1347" t="s">
        <v>26</v>
      </c>
      <c r="N1347" t="s">
        <v>24</v>
      </c>
    </row>
    <row r="1348" spans="1:14" x14ac:dyDescent="0.25">
      <c r="A1348" t="s">
        <v>2362</v>
      </c>
      <c r="B1348" t="s">
        <v>2003</v>
      </c>
      <c r="C1348" t="s">
        <v>136</v>
      </c>
      <c r="D1348" t="s">
        <v>21</v>
      </c>
      <c r="E1348">
        <v>21117</v>
      </c>
      <c r="F1348" t="s">
        <v>22</v>
      </c>
      <c r="G1348" t="s">
        <v>22</v>
      </c>
      <c r="H1348" t="s">
        <v>101</v>
      </c>
      <c r="I1348" t="s">
        <v>102</v>
      </c>
      <c r="J1348" s="1">
        <v>43488</v>
      </c>
      <c r="K1348" s="1">
        <v>43559</v>
      </c>
      <c r="L1348" t="s">
        <v>103</v>
      </c>
      <c r="N1348" t="s">
        <v>1900</v>
      </c>
    </row>
    <row r="1349" spans="1:14" x14ac:dyDescent="0.25">
      <c r="A1349" t="s">
        <v>30</v>
      </c>
      <c r="B1349" t="s">
        <v>2363</v>
      </c>
      <c r="C1349" t="s">
        <v>652</v>
      </c>
      <c r="D1349" t="s">
        <v>21</v>
      </c>
      <c r="E1349">
        <v>20743</v>
      </c>
      <c r="F1349" t="s">
        <v>22</v>
      </c>
      <c r="G1349" t="s">
        <v>22</v>
      </c>
      <c r="H1349" t="s">
        <v>110</v>
      </c>
      <c r="I1349" t="s">
        <v>111</v>
      </c>
      <c r="J1349" s="1">
        <v>43496</v>
      </c>
      <c r="K1349" s="1">
        <v>43559</v>
      </c>
      <c r="L1349" t="s">
        <v>103</v>
      </c>
      <c r="N1349" t="s">
        <v>1583</v>
      </c>
    </row>
    <row r="1350" spans="1:14" x14ac:dyDescent="0.25">
      <c r="A1350" t="s">
        <v>1787</v>
      </c>
      <c r="B1350" t="s">
        <v>1788</v>
      </c>
      <c r="C1350" t="s">
        <v>424</v>
      </c>
      <c r="D1350" t="s">
        <v>21</v>
      </c>
      <c r="E1350">
        <v>21042</v>
      </c>
      <c r="F1350" t="s">
        <v>22</v>
      </c>
      <c r="G1350" t="s">
        <v>22</v>
      </c>
      <c r="H1350" t="s">
        <v>101</v>
      </c>
      <c r="I1350" t="s">
        <v>241</v>
      </c>
      <c r="J1350" s="1">
        <v>43503</v>
      </c>
      <c r="K1350" s="1">
        <v>43559</v>
      </c>
      <c r="L1350" t="s">
        <v>103</v>
      </c>
      <c r="N1350" t="s">
        <v>1900</v>
      </c>
    </row>
    <row r="1351" spans="1:14" x14ac:dyDescent="0.25">
      <c r="A1351" t="s">
        <v>1458</v>
      </c>
      <c r="B1351" t="s">
        <v>1459</v>
      </c>
      <c r="C1351" t="s">
        <v>173</v>
      </c>
      <c r="D1351" t="s">
        <v>21</v>
      </c>
      <c r="E1351">
        <v>20745</v>
      </c>
      <c r="F1351" t="s">
        <v>22</v>
      </c>
      <c r="G1351" t="s">
        <v>22</v>
      </c>
      <c r="H1351" t="s">
        <v>101</v>
      </c>
      <c r="I1351" t="s">
        <v>241</v>
      </c>
      <c r="J1351" t="s">
        <v>210</v>
      </c>
      <c r="K1351" s="1">
        <v>43559</v>
      </c>
      <c r="L1351" t="s">
        <v>211</v>
      </c>
      <c r="M1351" t="str">
        <f>HYPERLINK("https://www.regulations.gov/docket?D=FDA-2019-H-1580")</f>
        <v>https://www.regulations.gov/docket?D=FDA-2019-H-1580</v>
      </c>
      <c r="N1351" t="s">
        <v>210</v>
      </c>
    </row>
    <row r="1352" spans="1:14" x14ac:dyDescent="0.25">
      <c r="A1352" t="s">
        <v>2364</v>
      </c>
      <c r="B1352" t="s">
        <v>2365</v>
      </c>
      <c r="C1352" t="s">
        <v>652</v>
      </c>
      <c r="D1352" t="s">
        <v>21</v>
      </c>
      <c r="E1352">
        <v>20743</v>
      </c>
      <c r="F1352" t="s">
        <v>22</v>
      </c>
      <c r="G1352" t="s">
        <v>22</v>
      </c>
      <c r="H1352" t="s">
        <v>101</v>
      </c>
      <c r="I1352" t="s">
        <v>241</v>
      </c>
      <c r="J1352" s="1">
        <v>43496</v>
      </c>
      <c r="K1352" s="1">
        <v>43559</v>
      </c>
      <c r="L1352" t="s">
        <v>103</v>
      </c>
      <c r="N1352" t="s">
        <v>1580</v>
      </c>
    </row>
    <row r="1353" spans="1:14" x14ac:dyDescent="0.25">
      <c r="A1353" t="s">
        <v>2366</v>
      </c>
      <c r="B1353" t="s">
        <v>2367</v>
      </c>
      <c r="C1353" t="s">
        <v>176</v>
      </c>
      <c r="D1353" t="s">
        <v>21</v>
      </c>
      <c r="E1353">
        <v>21740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43559</v>
      </c>
      <c r="L1353" t="s">
        <v>26</v>
      </c>
      <c r="N1353" t="s">
        <v>24</v>
      </c>
    </row>
    <row r="1354" spans="1:14" x14ac:dyDescent="0.25">
      <c r="A1354" t="s">
        <v>1187</v>
      </c>
      <c r="B1354" t="s">
        <v>1188</v>
      </c>
      <c r="C1354" t="s">
        <v>190</v>
      </c>
      <c r="D1354" t="s">
        <v>21</v>
      </c>
      <c r="E1354">
        <v>20853</v>
      </c>
      <c r="F1354" t="s">
        <v>22</v>
      </c>
      <c r="G1354" t="s">
        <v>22</v>
      </c>
      <c r="H1354" t="s">
        <v>110</v>
      </c>
      <c r="I1354" t="s">
        <v>2174</v>
      </c>
      <c r="J1354" s="1">
        <v>43493</v>
      </c>
      <c r="K1354" s="1">
        <v>43559</v>
      </c>
      <c r="L1354" t="s">
        <v>103</v>
      </c>
      <c r="N1354" t="s">
        <v>1562</v>
      </c>
    </row>
    <row r="1355" spans="1:14" x14ac:dyDescent="0.25">
      <c r="A1355" t="s">
        <v>2368</v>
      </c>
      <c r="B1355" t="s">
        <v>1512</v>
      </c>
      <c r="C1355" t="s">
        <v>67</v>
      </c>
      <c r="D1355" t="s">
        <v>21</v>
      </c>
      <c r="E1355">
        <v>20910</v>
      </c>
      <c r="F1355" t="s">
        <v>22</v>
      </c>
      <c r="G1355" t="s">
        <v>22</v>
      </c>
      <c r="H1355" t="s">
        <v>101</v>
      </c>
      <c r="I1355" t="s">
        <v>241</v>
      </c>
      <c r="J1355" s="1">
        <v>43493</v>
      </c>
      <c r="K1355" s="1">
        <v>43559</v>
      </c>
      <c r="L1355" t="s">
        <v>103</v>
      </c>
      <c r="N1355" t="s">
        <v>1900</v>
      </c>
    </row>
    <row r="1356" spans="1:14" x14ac:dyDescent="0.25">
      <c r="A1356" t="s">
        <v>294</v>
      </c>
      <c r="B1356" t="s">
        <v>1337</v>
      </c>
      <c r="C1356" t="s">
        <v>833</v>
      </c>
      <c r="D1356" t="s">
        <v>21</v>
      </c>
      <c r="E1356">
        <v>20715</v>
      </c>
      <c r="F1356" t="s">
        <v>22</v>
      </c>
      <c r="G1356" t="s">
        <v>22</v>
      </c>
      <c r="H1356" t="s">
        <v>101</v>
      </c>
      <c r="I1356" t="s">
        <v>241</v>
      </c>
      <c r="J1356" s="1">
        <v>43483</v>
      </c>
      <c r="K1356" s="1">
        <v>43559</v>
      </c>
      <c r="L1356" t="s">
        <v>103</v>
      </c>
      <c r="N1356" t="s">
        <v>1900</v>
      </c>
    </row>
    <row r="1357" spans="1:14" x14ac:dyDescent="0.25">
      <c r="A1357" t="s">
        <v>93</v>
      </c>
      <c r="B1357" t="s">
        <v>2369</v>
      </c>
      <c r="C1357" t="s">
        <v>190</v>
      </c>
      <c r="D1357" t="s">
        <v>21</v>
      </c>
      <c r="E1357">
        <v>20850</v>
      </c>
      <c r="F1357" t="s">
        <v>22</v>
      </c>
      <c r="G1357" t="s">
        <v>22</v>
      </c>
      <c r="H1357" t="s">
        <v>101</v>
      </c>
      <c r="I1357" t="s">
        <v>241</v>
      </c>
      <c r="J1357" s="1">
        <v>43503</v>
      </c>
      <c r="K1357" s="1">
        <v>43559</v>
      </c>
      <c r="L1357" t="s">
        <v>103</v>
      </c>
      <c r="N1357" t="s">
        <v>1580</v>
      </c>
    </row>
    <row r="1358" spans="1:14" x14ac:dyDescent="0.25">
      <c r="A1358" t="s">
        <v>2370</v>
      </c>
      <c r="B1358" t="s">
        <v>2371</v>
      </c>
      <c r="C1358" t="s">
        <v>114</v>
      </c>
      <c r="D1358" t="s">
        <v>21</v>
      </c>
      <c r="E1358">
        <v>21228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43558</v>
      </c>
      <c r="L1358" t="s">
        <v>26</v>
      </c>
      <c r="N1358" t="s">
        <v>24</v>
      </c>
    </row>
    <row r="1359" spans="1:14" x14ac:dyDescent="0.25">
      <c r="A1359" t="s">
        <v>2372</v>
      </c>
      <c r="B1359" t="s">
        <v>2373</v>
      </c>
      <c r="C1359" t="s">
        <v>154</v>
      </c>
      <c r="D1359" t="s">
        <v>21</v>
      </c>
      <c r="E1359">
        <v>20723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43558</v>
      </c>
      <c r="L1359" t="s">
        <v>26</v>
      </c>
      <c r="N1359" t="s">
        <v>24</v>
      </c>
    </row>
    <row r="1360" spans="1:14" x14ac:dyDescent="0.25">
      <c r="A1360" t="s">
        <v>600</v>
      </c>
      <c r="B1360" t="s">
        <v>2374</v>
      </c>
      <c r="C1360" t="s">
        <v>29</v>
      </c>
      <c r="D1360" t="s">
        <v>21</v>
      </c>
      <c r="E1360">
        <v>21228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43558</v>
      </c>
      <c r="L1360" t="s">
        <v>26</v>
      </c>
      <c r="N1360" t="s">
        <v>24</v>
      </c>
    </row>
    <row r="1361" spans="1:14" x14ac:dyDescent="0.25">
      <c r="A1361" t="s">
        <v>2375</v>
      </c>
      <c r="B1361" t="s">
        <v>2376</v>
      </c>
      <c r="C1361" t="s">
        <v>29</v>
      </c>
      <c r="D1361" t="s">
        <v>21</v>
      </c>
      <c r="E1361">
        <v>21202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43558</v>
      </c>
      <c r="L1361" t="s">
        <v>26</v>
      </c>
      <c r="N1361" t="s">
        <v>24</v>
      </c>
    </row>
    <row r="1362" spans="1:14" x14ac:dyDescent="0.25">
      <c r="A1362" t="s">
        <v>469</v>
      </c>
      <c r="B1362" t="s">
        <v>470</v>
      </c>
      <c r="C1362" t="s">
        <v>424</v>
      </c>
      <c r="D1362" t="s">
        <v>21</v>
      </c>
      <c r="E1362">
        <v>21043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43558</v>
      </c>
      <c r="L1362" t="s">
        <v>26</v>
      </c>
      <c r="N1362" t="s">
        <v>24</v>
      </c>
    </row>
    <row r="1363" spans="1:14" x14ac:dyDescent="0.25">
      <c r="A1363" t="s">
        <v>1648</v>
      </c>
      <c r="B1363" t="s">
        <v>1649</v>
      </c>
      <c r="C1363" t="s">
        <v>154</v>
      </c>
      <c r="D1363" t="s">
        <v>21</v>
      </c>
      <c r="E1363">
        <v>20707</v>
      </c>
      <c r="F1363" t="s">
        <v>22</v>
      </c>
      <c r="G1363" t="s">
        <v>22</v>
      </c>
      <c r="H1363" t="s">
        <v>101</v>
      </c>
      <c r="I1363" t="s">
        <v>241</v>
      </c>
      <c r="J1363" t="s">
        <v>210</v>
      </c>
      <c r="K1363" s="1">
        <v>43558</v>
      </c>
      <c r="L1363" t="s">
        <v>211</v>
      </c>
      <c r="M1363" t="str">
        <f>HYPERLINK("https://www.regulations.gov/docket?D=FDA-2019-H-1547")</f>
        <v>https://www.regulations.gov/docket?D=FDA-2019-H-1547</v>
      </c>
      <c r="N1363" t="s">
        <v>210</v>
      </c>
    </row>
    <row r="1364" spans="1:14" x14ac:dyDescent="0.25">
      <c r="A1364" t="s">
        <v>201</v>
      </c>
      <c r="B1364" t="s">
        <v>2377</v>
      </c>
      <c r="C1364" t="s">
        <v>39</v>
      </c>
      <c r="D1364" t="s">
        <v>21</v>
      </c>
      <c r="E1364">
        <v>21046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43558</v>
      </c>
      <c r="L1364" t="s">
        <v>26</v>
      </c>
      <c r="N1364" t="s">
        <v>24</v>
      </c>
    </row>
    <row r="1365" spans="1:14" x14ac:dyDescent="0.25">
      <c r="A1365" t="s">
        <v>2378</v>
      </c>
      <c r="B1365" t="s">
        <v>2379</v>
      </c>
      <c r="C1365" t="s">
        <v>652</v>
      </c>
      <c r="D1365" t="s">
        <v>21</v>
      </c>
      <c r="E1365">
        <v>20743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43557</v>
      </c>
      <c r="L1365" t="s">
        <v>26</v>
      </c>
      <c r="N1365" t="s">
        <v>24</v>
      </c>
    </row>
    <row r="1366" spans="1:14" x14ac:dyDescent="0.25">
      <c r="A1366" t="s">
        <v>2380</v>
      </c>
      <c r="B1366" t="s">
        <v>2381</v>
      </c>
      <c r="C1366" t="s">
        <v>29</v>
      </c>
      <c r="D1366" t="s">
        <v>21</v>
      </c>
      <c r="E1366">
        <v>21217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43557</v>
      </c>
      <c r="L1366" t="s">
        <v>26</v>
      </c>
      <c r="N1366" t="s">
        <v>24</v>
      </c>
    </row>
    <row r="1367" spans="1:14" x14ac:dyDescent="0.25">
      <c r="A1367" t="s">
        <v>2382</v>
      </c>
      <c r="B1367" t="s">
        <v>2383</v>
      </c>
      <c r="C1367" t="s">
        <v>1855</v>
      </c>
      <c r="D1367" t="s">
        <v>21</v>
      </c>
      <c r="E1367">
        <v>20784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43557</v>
      </c>
      <c r="L1367" t="s">
        <v>26</v>
      </c>
      <c r="N1367" t="s">
        <v>24</v>
      </c>
    </row>
    <row r="1368" spans="1:14" x14ac:dyDescent="0.25">
      <c r="A1368" t="s">
        <v>2384</v>
      </c>
      <c r="B1368" t="s">
        <v>2385</v>
      </c>
      <c r="C1368" t="s">
        <v>29</v>
      </c>
      <c r="D1368" t="s">
        <v>21</v>
      </c>
      <c r="E1368">
        <v>21223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43557</v>
      </c>
      <c r="L1368" t="s">
        <v>26</v>
      </c>
      <c r="N1368" t="s">
        <v>24</v>
      </c>
    </row>
    <row r="1369" spans="1:14" x14ac:dyDescent="0.25">
      <c r="A1369" t="s">
        <v>126</v>
      </c>
      <c r="B1369" t="s">
        <v>2386</v>
      </c>
      <c r="C1369" t="s">
        <v>29</v>
      </c>
      <c r="D1369" t="s">
        <v>21</v>
      </c>
      <c r="E1369">
        <v>21229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43557</v>
      </c>
      <c r="L1369" t="s">
        <v>26</v>
      </c>
      <c r="N1369" t="s">
        <v>24</v>
      </c>
    </row>
    <row r="1370" spans="1:14" x14ac:dyDescent="0.25">
      <c r="A1370" t="s">
        <v>2387</v>
      </c>
      <c r="B1370" t="s">
        <v>2388</v>
      </c>
      <c r="C1370" t="s">
        <v>659</v>
      </c>
      <c r="D1370" t="s">
        <v>21</v>
      </c>
      <c r="E1370">
        <v>20747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43557</v>
      </c>
      <c r="L1370" t="s">
        <v>26</v>
      </c>
      <c r="N1370" t="s">
        <v>24</v>
      </c>
    </row>
    <row r="1371" spans="1:14" x14ac:dyDescent="0.25">
      <c r="A1371" t="s">
        <v>2389</v>
      </c>
      <c r="B1371" t="s">
        <v>2390</v>
      </c>
      <c r="C1371" t="s">
        <v>659</v>
      </c>
      <c r="D1371" t="s">
        <v>21</v>
      </c>
      <c r="E1371">
        <v>20747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43557</v>
      </c>
      <c r="L1371" t="s">
        <v>26</v>
      </c>
      <c r="N1371" t="s">
        <v>24</v>
      </c>
    </row>
    <row r="1372" spans="1:14" x14ac:dyDescent="0.25">
      <c r="A1372" t="s">
        <v>2391</v>
      </c>
      <c r="B1372" t="s">
        <v>2392</v>
      </c>
      <c r="C1372" t="s">
        <v>67</v>
      </c>
      <c r="D1372" t="s">
        <v>21</v>
      </c>
      <c r="E1372">
        <v>20910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43553</v>
      </c>
      <c r="L1372" t="s">
        <v>26</v>
      </c>
      <c r="N1372" t="s">
        <v>24</v>
      </c>
    </row>
    <row r="1373" spans="1:14" x14ac:dyDescent="0.25">
      <c r="A1373" t="s">
        <v>2393</v>
      </c>
      <c r="B1373" t="s">
        <v>2394</v>
      </c>
      <c r="C1373" t="s">
        <v>54</v>
      </c>
      <c r="D1373" t="s">
        <v>21</v>
      </c>
      <c r="E1373">
        <v>21060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43553</v>
      </c>
      <c r="L1373" t="s">
        <v>26</v>
      </c>
      <c r="N1373" t="s">
        <v>24</v>
      </c>
    </row>
    <row r="1374" spans="1:14" x14ac:dyDescent="0.25">
      <c r="A1374" t="s">
        <v>2395</v>
      </c>
      <c r="B1374" t="s">
        <v>2396</v>
      </c>
      <c r="C1374" t="s">
        <v>29</v>
      </c>
      <c r="D1374" t="s">
        <v>21</v>
      </c>
      <c r="E1374">
        <v>21203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43553</v>
      </c>
      <c r="L1374" t="s">
        <v>26</v>
      </c>
      <c r="N1374" t="s">
        <v>24</v>
      </c>
    </row>
    <row r="1375" spans="1:14" x14ac:dyDescent="0.25">
      <c r="A1375" t="s">
        <v>76</v>
      </c>
      <c r="B1375" t="s">
        <v>2397</v>
      </c>
      <c r="C1375" t="s">
        <v>276</v>
      </c>
      <c r="D1375" t="s">
        <v>21</v>
      </c>
      <c r="E1375">
        <v>21093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43553</v>
      </c>
      <c r="L1375" t="s">
        <v>26</v>
      </c>
      <c r="N1375" t="s">
        <v>24</v>
      </c>
    </row>
    <row r="1376" spans="1:14" x14ac:dyDescent="0.25">
      <c r="A1376" t="s">
        <v>2398</v>
      </c>
      <c r="B1376" t="s">
        <v>2399</v>
      </c>
      <c r="C1376" t="s">
        <v>659</v>
      </c>
      <c r="D1376" t="s">
        <v>21</v>
      </c>
      <c r="E1376">
        <v>20747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43553</v>
      </c>
      <c r="L1376" t="s">
        <v>26</v>
      </c>
      <c r="N1376" t="s">
        <v>24</v>
      </c>
    </row>
    <row r="1377" spans="1:14" x14ac:dyDescent="0.25">
      <c r="A1377" t="s">
        <v>615</v>
      </c>
      <c r="B1377" t="s">
        <v>616</v>
      </c>
      <c r="C1377" t="s">
        <v>617</v>
      </c>
      <c r="D1377" t="s">
        <v>21</v>
      </c>
      <c r="E1377">
        <v>21012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43553</v>
      </c>
      <c r="L1377" t="s">
        <v>26</v>
      </c>
      <c r="N1377" t="s">
        <v>24</v>
      </c>
    </row>
    <row r="1378" spans="1:14" x14ac:dyDescent="0.25">
      <c r="A1378" t="s">
        <v>2400</v>
      </c>
      <c r="B1378" t="s">
        <v>2401</v>
      </c>
      <c r="C1378" t="s">
        <v>761</v>
      </c>
      <c r="D1378" t="s">
        <v>21</v>
      </c>
      <c r="E1378">
        <v>20912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43553</v>
      </c>
      <c r="L1378" t="s">
        <v>26</v>
      </c>
      <c r="N1378" t="s">
        <v>24</v>
      </c>
    </row>
    <row r="1379" spans="1:14" x14ac:dyDescent="0.25">
      <c r="A1379" t="s">
        <v>2402</v>
      </c>
      <c r="B1379" t="s">
        <v>2403</v>
      </c>
      <c r="C1379" t="s">
        <v>29</v>
      </c>
      <c r="D1379" t="s">
        <v>21</v>
      </c>
      <c r="E1379">
        <v>21224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43553</v>
      </c>
      <c r="L1379" t="s">
        <v>26</v>
      </c>
      <c r="N1379" t="s">
        <v>24</v>
      </c>
    </row>
    <row r="1380" spans="1:14" x14ac:dyDescent="0.25">
      <c r="A1380" t="s">
        <v>93</v>
      </c>
      <c r="B1380" t="s">
        <v>760</v>
      </c>
      <c r="C1380" t="s">
        <v>761</v>
      </c>
      <c r="D1380" t="s">
        <v>21</v>
      </c>
      <c r="E1380">
        <v>20912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43553</v>
      </c>
      <c r="L1380" t="s">
        <v>26</v>
      </c>
      <c r="N1380" t="s">
        <v>24</v>
      </c>
    </row>
    <row r="1381" spans="1:14" x14ac:dyDescent="0.25">
      <c r="A1381" t="s">
        <v>2404</v>
      </c>
      <c r="B1381" t="s">
        <v>2405</v>
      </c>
      <c r="C1381" t="s">
        <v>1125</v>
      </c>
      <c r="D1381" t="s">
        <v>21</v>
      </c>
      <c r="E1381">
        <v>21221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43552</v>
      </c>
      <c r="L1381" t="s">
        <v>26</v>
      </c>
      <c r="N1381" t="s">
        <v>24</v>
      </c>
    </row>
    <row r="1382" spans="1:14" x14ac:dyDescent="0.25">
      <c r="A1382" t="s">
        <v>439</v>
      </c>
      <c r="B1382" t="s">
        <v>440</v>
      </c>
      <c r="C1382" t="s">
        <v>29</v>
      </c>
      <c r="D1382" t="s">
        <v>21</v>
      </c>
      <c r="E1382">
        <v>21229</v>
      </c>
      <c r="F1382" t="s">
        <v>22</v>
      </c>
      <c r="G1382" t="s">
        <v>22</v>
      </c>
      <c r="H1382" t="s">
        <v>101</v>
      </c>
      <c r="I1382" t="s">
        <v>241</v>
      </c>
      <c r="J1382" s="1">
        <v>43475</v>
      </c>
      <c r="K1382" s="1">
        <v>43552</v>
      </c>
      <c r="L1382" t="s">
        <v>103</v>
      </c>
      <c r="N1382" t="s">
        <v>1900</v>
      </c>
    </row>
    <row r="1383" spans="1:14" x14ac:dyDescent="0.25">
      <c r="A1383" t="s">
        <v>1821</v>
      </c>
      <c r="B1383" t="s">
        <v>1822</v>
      </c>
      <c r="C1383" t="s">
        <v>29</v>
      </c>
      <c r="D1383" t="s">
        <v>21</v>
      </c>
      <c r="E1383">
        <v>21215</v>
      </c>
      <c r="F1383" t="s">
        <v>22</v>
      </c>
      <c r="G1383" t="s">
        <v>22</v>
      </c>
      <c r="H1383" t="s">
        <v>110</v>
      </c>
      <c r="I1383" t="s">
        <v>111</v>
      </c>
      <c r="J1383" s="1">
        <v>43476</v>
      </c>
      <c r="K1383" s="1">
        <v>43552</v>
      </c>
      <c r="L1383" t="s">
        <v>103</v>
      </c>
      <c r="N1383" t="s">
        <v>1562</v>
      </c>
    </row>
    <row r="1384" spans="1:14" x14ac:dyDescent="0.25">
      <c r="A1384" t="s">
        <v>155</v>
      </c>
      <c r="B1384" t="s">
        <v>2406</v>
      </c>
      <c r="C1384" t="s">
        <v>778</v>
      </c>
      <c r="D1384" t="s">
        <v>21</v>
      </c>
      <c r="E1384">
        <v>20602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43552</v>
      </c>
      <c r="L1384" t="s">
        <v>26</v>
      </c>
      <c r="N1384" t="s">
        <v>24</v>
      </c>
    </row>
    <row r="1385" spans="1:14" x14ac:dyDescent="0.25">
      <c r="A1385" t="s">
        <v>2407</v>
      </c>
      <c r="B1385" t="s">
        <v>2408</v>
      </c>
      <c r="C1385" t="s">
        <v>29</v>
      </c>
      <c r="D1385" t="s">
        <v>21</v>
      </c>
      <c r="E1385">
        <v>21215</v>
      </c>
      <c r="F1385" t="s">
        <v>22</v>
      </c>
      <c r="G1385" t="s">
        <v>22</v>
      </c>
      <c r="H1385" t="s">
        <v>110</v>
      </c>
      <c r="I1385" t="s">
        <v>111</v>
      </c>
      <c r="J1385" s="1">
        <v>43476</v>
      </c>
      <c r="K1385" s="1">
        <v>43552</v>
      </c>
      <c r="L1385" t="s">
        <v>103</v>
      </c>
      <c r="N1385" t="s">
        <v>1583</v>
      </c>
    </row>
    <row r="1386" spans="1:14" x14ac:dyDescent="0.25">
      <c r="A1386" t="s">
        <v>367</v>
      </c>
      <c r="B1386" t="s">
        <v>651</v>
      </c>
      <c r="C1386" t="s">
        <v>652</v>
      </c>
      <c r="D1386" t="s">
        <v>21</v>
      </c>
      <c r="E1386">
        <v>20743</v>
      </c>
      <c r="F1386" t="s">
        <v>22</v>
      </c>
      <c r="G1386" t="s">
        <v>22</v>
      </c>
      <c r="H1386" t="s">
        <v>208</v>
      </c>
      <c r="I1386" t="s">
        <v>209</v>
      </c>
      <c r="J1386" s="1">
        <v>43476</v>
      </c>
      <c r="K1386" s="1">
        <v>43552</v>
      </c>
      <c r="L1386" t="s">
        <v>103</v>
      </c>
      <c r="N1386" t="s">
        <v>1562</v>
      </c>
    </row>
    <row r="1387" spans="1:14" x14ac:dyDescent="0.25">
      <c r="A1387" t="s">
        <v>2409</v>
      </c>
      <c r="B1387" t="s">
        <v>2410</v>
      </c>
      <c r="C1387" t="s">
        <v>39</v>
      </c>
      <c r="D1387" t="s">
        <v>21</v>
      </c>
      <c r="E1387">
        <v>21042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43552</v>
      </c>
      <c r="L1387" t="s">
        <v>26</v>
      </c>
      <c r="N1387" t="s">
        <v>24</v>
      </c>
    </row>
    <row r="1388" spans="1:14" x14ac:dyDescent="0.25">
      <c r="A1388" t="s">
        <v>1851</v>
      </c>
      <c r="B1388" t="s">
        <v>1852</v>
      </c>
      <c r="C1388" t="s">
        <v>778</v>
      </c>
      <c r="D1388" t="s">
        <v>21</v>
      </c>
      <c r="E1388">
        <v>20601</v>
      </c>
      <c r="F1388" t="s">
        <v>22</v>
      </c>
      <c r="G1388" t="s">
        <v>22</v>
      </c>
      <c r="H1388" t="s">
        <v>110</v>
      </c>
      <c r="I1388" t="s">
        <v>132</v>
      </c>
      <c r="J1388" s="1">
        <v>43482</v>
      </c>
      <c r="K1388" s="1">
        <v>43552</v>
      </c>
      <c r="L1388" t="s">
        <v>103</v>
      </c>
      <c r="N1388" t="s">
        <v>1562</v>
      </c>
    </row>
    <row r="1389" spans="1:14" x14ac:dyDescent="0.25">
      <c r="A1389" t="s">
        <v>196</v>
      </c>
      <c r="B1389" t="s">
        <v>1955</v>
      </c>
      <c r="C1389" t="s">
        <v>29</v>
      </c>
      <c r="D1389" t="s">
        <v>21</v>
      </c>
      <c r="E1389">
        <v>21239</v>
      </c>
      <c r="F1389" t="s">
        <v>22</v>
      </c>
      <c r="G1389" t="s">
        <v>22</v>
      </c>
      <c r="H1389" t="s">
        <v>101</v>
      </c>
      <c r="I1389" t="s">
        <v>241</v>
      </c>
      <c r="J1389" s="1">
        <v>43476</v>
      </c>
      <c r="K1389" s="1">
        <v>43552</v>
      </c>
      <c r="L1389" t="s">
        <v>103</v>
      </c>
      <c r="N1389" t="s">
        <v>1900</v>
      </c>
    </row>
    <row r="1390" spans="1:14" x14ac:dyDescent="0.25">
      <c r="A1390" t="s">
        <v>350</v>
      </c>
      <c r="B1390" t="s">
        <v>351</v>
      </c>
      <c r="C1390" t="s">
        <v>29</v>
      </c>
      <c r="D1390" t="s">
        <v>21</v>
      </c>
      <c r="E1390">
        <v>21211</v>
      </c>
      <c r="F1390" t="s">
        <v>22</v>
      </c>
      <c r="G1390" t="s">
        <v>22</v>
      </c>
      <c r="H1390" t="s">
        <v>208</v>
      </c>
      <c r="I1390" t="s">
        <v>209</v>
      </c>
      <c r="J1390" s="1">
        <v>43472</v>
      </c>
      <c r="K1390" s="1">
        <v>43552</v>
      </c>
      <c r="L1390" t="s">
        <v>103</v>
      </c>
      <c r="N1390" t="s">
        <v>1583</v>
      </c>
    </row>
    <row r="1391" spans="1:14" x14ac:dyDescent="0.25">
      <c r="A1391" t="s">
        <v>2411</v>
      </c>
      <c r="B1391" t="s">
        <v>2412</v>
      </c>
      <c r="C1391" t="s">
        <v>173</v>
      </c>
      <c r="D1391" t="s">
        <v>21</v>
      </c>
      <c r="E1391">
        <v>20745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43552</v>
      </c>
      <c r="L1391" t="s">
        <v>26</v>
      </c>
      <c r="N1391" t="s">
        <v>24</v>
      </c>
    </row>
    <row r="1392" spans="1:14" x14ac:dyDescent="0.25">
      <c r="A1392" t="s">
        <v>93</v>
      </c>
      <c r="B1392" t="s">
        <v>686</v>
      </c>
      <c r="C1392" t="s">
        <v>687</v>
      </c>
      <c r="D1392" t="s">
        <v>21</v>
      </c>
      <c r="E1392">
        <v>20747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43552</v>
      </c>
      <c r="L1392" t="s">
        <v>26</v>
      </c>
      <c r="N1392" t="s">
        <v>24</v>
      </c>
    </row>
    <row r="1393" spans="1:14" x14ac:dyDescent="0.25">
      <c r="A1393" t="s">
        <v>726</v>
      </c>
      <c r="B1393" t="s">
        <v>727</v>
      </c>
      <c r="C1393" t="s">
        <v>29</v>
      </c>
      <c r="D1393" t="s">
        <v>21</v>
      </c>
      <c r="E1393">
        <v>21229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43551</v>
      </c>
      <c r="L1393" t="s">
        <v>26</v>
      </c>
      <c r="N1393" t="s">
        <v>24</v>
      </c>
    </row>
    <row r="1394" spans="1:14" x14ac:dyDescent="0.25">
      <c r="A1394" t="s">
        <v>155</v>
      </c>
      <c r="B1394" t="s">
        <v>2413</v>
      </c>
      <c r="C1394" t="s">
        <v>629</v>
      </c>
      <c r="D1394" t="s">
        <v>21</v>
      </c>
      <c r="E1394">
        <v>20622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43551</v>
      </c>
      <c r="L1394" t="s">
        <v>26</v>
      </c>
      <c r="N1394" t="s">
        <v>24</v>
      </c>
    </row>
    <row r="1395" spans="1:14" x14ac:dyDescent="0.25">
      <c r="A1395" t="s">
        <v>76</v>
      </c>
      <c r="B1395" t="s">
        <v>121</v>
      </c>
      <c r="C1395" t="s">
        <v>29</v>
      </c>
      <c r="D1395" t="s">
        <v>21</v>
      </c>
      <c r="E1395">
        <v>21207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43551</v>
      </c>
      <c r="L1395" t="s">
        <v>26</v>
      </c>
      <c r="N1395" t="s">
        <v>24</v>
      </c>
    </row>
    <row r="1396" spans="1:14" x14ac:dyDescent="0.25">
      <c r="A1396" t="s">
        <v>2414</v>
      </c>
      <c r="B1396" t="s">
        <v>2415</v>
      </c>
      <c r="C1396" t="s">
        <v>770</v>
      </c>
      <c r="D1396" t="s">
        <v>21</v>
      </c>
      <c r="E1396">
        <v>20653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43551</v>
      </c>
      <c r="L1396" t="s">
        <v>26</v>
      </c>
      <c r="N1396" t="s">
        <v>24</v>
      </c>
    </row>
    <row r="1397" spans="1:14" x14ac:dyDescent="0.25">
      <c r="A1397" t="s">
        <v>2416</v>
      </c>
      <c r="B1397" t="s">
        <v>2417</v>
      </c>
      <c r="C1397" t="s">
        <v>770</v>
      </c>
      <c r="D1397" t="s">
        <v>21</v>
      </c>
      <c r="E1397">
        <v>20653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43551</v>
      </c>
      <c r="L1397" t="s">
        <v>26</v>
      </c>
      <c r="N1397" t="s">
        <v>24</v>
      </c>
    </row>
    <row r="1398" spans="1:14" x14ac:dyDescent="0.25">
      <c r="A1398" t="s">
        <v>2418</v>
      </c>
      <c r="B1398" t="s">
        <v>2419</v>
      </c>
      <c r="C1398" t="s">
        <v>29</v>
      </c>
      <c r="D1398" t="s">
        <v>21</v>
      </c>
      <c r="E1398">
        <v>21215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43551</v>
      </c>
      <c r="L1398" t="s">
        <v>26</v>
      </c>
      <c r="N1398" t="s">
        <v>24</v>
      </c>
    </row>
    <row r="1399" spans="1:14" x14ac:dyDescent="0.25">
      <c r="A1399" t="s">
        <v>2420</v>
      </c>
      <c r="B1399" t="s">
        <v>2421</v>
      </c>
      <c r="C1399" t="s">
        <v>29</v>
      </c>
      <c r="D1399" t="s">
        <v>21</v>
      </c>
      <c r="E1399">
        <v>21223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43551</v>
      </c>
      <c r="L1399" t="s">
        <v>26</v>
      </c>
      <c r="N1399" t="s">
        <v>24</v>
      </c>
    </row>
    <row r="1400" spans="1:14" x14ac:dyDescent="0.25">
      <c r="A1400" t="s">
        <v>473</v>
      </c>
      <c r="B1400" t="s">
        <v>474</v>
      </c>
      <c r="C1400" t="s">
        <v>29</v>
      </c>
      <c r="D1400" t="s">
        <v>21</v>
      </c>
      <c r="E1400">
        <v>21239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43551</v>
      </c>
      <c r="L1400" t="s">
        <v>26</v>
      </c>
      <c r="N1400" t="s">
        <v>24</v>
      </c>
    </row>
    <row r="1401" spans="1:14" x14ac:dyDescent="0.25">
      <c r="A1401" t="s">
        <v>456</v>
      </c>
      <c r="B1401" t="s">
        <v>2422</v>
      </c>
      <c r="C1401" t="s">
        <v>920</v>
      </c>
      <c r="D1401" t="s">
        <v>21</v>
      </c>
      <c r="E1401">
        <v>20655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43551</v>
      </c>
      <c r="L1401" t="s">
        <v>26</v>
      </c>
      <c r="N1401" t="s">
        <v>24</v>
      </c>
    </row>
    <row r="1402" spans="1:14" x14ac:dyDescent="0.25">
      <c r="A1402" t="s">
        <v>2423</v>
      </c>
      <c r="B1402" t="s">
        <v>2424</v>
      </c>
      <c r="C1402" t="s">
        <v>624</v>
      </c>
      <c r="D1402" t="s">
        <v>21</v>
      </c>
      <c r="E1402">
        <v>20678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43550</v>
      </c>
      <c r="L1402" t="s">
        <v>26</v>
      </c>
      <c r="N1402" t="s">
        <v>24</v>
      </c>
    </row>
    <row r="1403" spans="1:14" x14ac:dyDescent="0.25">
      <c r="A1403" t="s">
        <v>155</v>
      </c>
      <c r="B1403" t="s">
        <v>2425</v>
      </c>
      <c r="C1403" t="s">
        <v>624</v>
      </c>
      <c r="D1403" t="s">
        <v>21</v>
      </c>
      <c r="E1403">
        <v>20678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43550</v>
      </c>
      <c r="L1403" t="s">
        <v>26</v>
      </c>
      <c r="N1403" t="s">
        <v>24</v>
      </c>
    </row>
    <row r="1404" spans="1:14" x14ac:dyDescent="0.25">
      <c r="A1404" t="s">
        <v>2426</v>
      </c>
      <c r="B1404" t="s">
        <v>2427</v>
      </c>
      <c r="C1404" t="s">
        <v>29</v>
      </c>
      <c r="D1404" t="s">
        <v>21</v>
      </c>
      <c r="E1404">
        <v>21224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43550</v>
      </c>
      <c r="L1404" t="s">
        <v>26</v>
      </c>
      <c r="N1404" t="s">
        <v>24</v>
      </c>
    </row>
    <row r="1405" spans="1:14" x14ac:dyDescent="0.25">
      <c r="A1405" t="s">
        <v>2428</v>
      </c>
      <c r="B1405" t="s">
        <v>2429</v>
      </c>
      <c r="C1405" t="s">
        <v>29</v>
      </c>
      <c r="D1405" t="s">
        <v>21</v>
      </c>
      <c r="E1405">
        <v>21224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43550</v>
      </c>
      <c r="L1405" t="s">
        <v>26</v>
      </c>
      <c r="N1405" t="s">
        <v>24</v>
      </c>
    </row>
    <row r="1406" spans="1:14" x14ac:dyDescent="0.25">
      <c r="A1406" t="s">
        <v>2430</v>
      </c>
      <c r="B1406" t="s">
        <v>2431</v>
      </c>
      <c r="C1406" t="s">
        <v>29</v>
      </c>
      <c r="D1406" t="s">
        <v>21</v>
      </c>
      <c r="E1406">
        <v>21224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43550</v>
      </c>
      <c r="L1406" t="s">
        <v>26</v>
      </c>
      <c r="N1406" t="s">
        <v>24</v>
      </c>
    </row>
    <row r="1407" spans="1:14" x14ac:dyDescent="0.25">
      <c r="A1407" t="s">
        <v>2432</v>
      </c>
      <c r="B1407" t="s">
        <v>2433</v>
      </c>
      <c r="C1407" t="s">
        <v>226</v>
      </c>
      <c r="D1407" t="s">
        <v>21</v>
      </c>
      <c r="E1407">
        <v>20754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43550</v>
      </c>
      <c r="L1407" t="s">
        <v>26</v>
      </c>
      <c r="N1407" t="s">
        <v>24</v>
      </c>
    </row>
    <row r="1408" spans="1:14" x14ac:dyDescent="0.25">
      <c r="A1408" t="s">
        <v>2434</v>
      </c>
      <c r="B1408" t="s">
        <v>2435</v>
      </c>
      <c r="C1408" t="s">
        <v>2436</v>
      </c>
      <c r="D1408" t="s">
        <v>21</v>
      </c>
      <c r="E1408">
        <v>20714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43550</v>
      </c>
      <c r="L1408" t="s">
        <v>26</v>
      </c>
      <c r="N1408" t="s">
        <v>24</v>
      </c>
    </row>
    <row r="1409" spans="1:14" x14ac:dyDescent="0.25">
      <c r="A1409" t="s">
        <v>296</v>
      </c>
      <c r="B1409" t="s">
        <v>297</v>
      </c>
      <c r="C1409" t="s">
        <v>173</v>
      </c>
      <c r="D1409" t="s">
        <v>21</v>
      </c>
      <c r="E1409">
        <v>20745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43549</v>
      </c>
      <c r="L1409" t="s">
        <v>26</v>
      </c>
      <c r="N1409" t="s">
        <v>24</v>
      </c>
    </row>
    <row r="1410" spans="1:14" x14ac:dyDescent="0.25">
      <c r="A1410" t="s">
        <v>2437</v>
      </c>
      <c r="B1410" t="s">
        <v>2438</v>
      </c>
      <c r="C1410" t="s">
        <v>29</v>
      </c>
      <c r="D1410" t="s">
        <v>21</v>
      </c>
      <c r="E1410">
        <v>21218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43549</v>
      </c>
      <c r="L1410" t="s">
        <v>26</v>
      </c>
      <c r="N1410" t="s">
        <v>24</v>
      </c>
    </row>
    <row r="1411" spans="1:14" x14ac:dyDescent="0.25">
      <c r="A1411" t="s">
        <v>112</v>
      </c>
      <c r="B1411" t="s">
        <v>113</v>
      </c>
      <c r="C1411" t="s">
        <v>114</v>
      </c>
      <c r="D1411" t="s">
        <v>21</v>
      </c>
      <c r="E1411">
        <v>21228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43549</v>
      </c>
      <c r="L1411" t="s">
        <v>26</v>
      </c>
      <c r="N1411" t="s">
        <v>24</v>
      </c>
    </row>
    <row r="1412" spans="1:14" x14ac:dyDescent="0.25">
      <c r="A1412" t="s">
        <v>530</v>
      </c>
      <c r="B1412" t="s">
        <v>531</v>
      </c>
      <c r="C1412" t="s">
        <v>532</v>
      </c>
      <c r="D1412" t="s">
        <v>21</v>
      </c>
      <c r="E1412">
        <v>21234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43549</v>
      </c>
      <c r="L1412" t="s">
        <v>26</v>
      </c>
      <c r="N1412" t="s">
        <v>24</v>
      </c>
    </row>
    <row r="1413" spans="1:14" x14ac:dyDescent="0.25">
      <c r="A1413" t="s">
        <v>177</v>
      </c>
      <c r="B1413" t="s">
        <v>2439</v>
      </c>
      <c r="C1413" t="s">
        <v>193</v>
      </c>
      <c r="D1413" t="s">
        <v>21</v>
      </c>
      <c r="E1413">
        <v>20748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43549</v>
      </c>
      <c r="L1413" t="s">
        <v>26</v>
      </c>
      <c r="N1413" t="s">
        <v>24</v>
      </c>
    </row>
    <row r="1414" spans="1:14" x14ac:dyDescent="0.25">
      <c r="A1414" t="s">
        <v>2078</v>
      </c>
      <c r="B1414" t="s">
        <v>2079</v>
      </c>
      <c r="C1414" t="s">
        <v>29</v>
      </c>
      <c r="D1414" t="s">
        <v>21</v>
      </c>
      <c r="E1414">
        <v>21212</v>
      </c>
      <c r="F1414" t="s">
        <v>22</v>
      </c>
      <c r="G1414" t="s">
        <v>22</v>
      </c>
      <c r="H1414" t="s">
        <v>208</v>
      </c>
      <c r="I1414" t="s">
        <v>209</v>
      </c>
      <c r="J1414" t="s">
        <v>210</v>
      </c>
      <c r="K1414" s="1">
        <v>43549</v>
      </c>
      <c r="L1414" t="s">
        <v>211</v>
      </c>
      <c r="M1414" t="str">
        <f>HYPERLINK("https://www.regulations.gov/docket?D=FDA-2019-H-1381")</f>
        <v>https://www.regulations.gov/docket?D=FDA-2019-H-1381</v>
      </c>
      <c r="N1414" t="s">
        <v>210</v>
      </c>
    </row>
    <row r="1415" spans="1:14" x14ac:dyDescent="0.25">
      <c r="A1415" t="s">
        <v>2440</v>
      </c>
      <c r="B1415" t="s">
        <v>2441</v>
      </c>
      <c r="C1415" t="s">
        <v>29</v>
      </c>
      <c r="D1415" t="s">
        <v>21</v>
      </c>
      <c r="E1415">
        <v>21211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43549</v>
      </c>
      <c r="L1415" t="s">
        <v>26</v>
      </c>
      <c r="N1415" t="s">
        <v>24</v>
      </c>
    </row>
    <row r="1416" spans="1:14" x14ac:dyDescent="0.25">
      <c r="A1416" t="s">
        <v>30</v>
      </c>
      <c r="B1416" t="s">
        <v>1956</v>
      </c>
      <c r="C1416" t="s">
        <v>29</v>
      </c>
      <c r="D1416" t="s">
        <v>21</v>
      </c>
      <c r="E1416">
        <v>21212</v>
      </c>
      <c r="F1416" t="s">
        <v>22</v>
      </c>
      <c r="G1416" t="s">
        <v>22</v>
      </c>
      <c r="H1416" t="s">
        <v>208</v>
      </c>
      <c r="I1416" t="s">
        <v>209</v>
      </c>
      <c r="J1416" t="s">
        <v>210</v>
      </c>
      <c r="K1416" s="1">
        <v>43549</v>
      </c>
      <c r="L1416" t="s">
        <v>211</v>
      </c>
      <c r="M1416" t="str">
        <f>HYPERLINK("https://www.regulations.gov/docket?D=FDA-2019-H-1380")</f>
        <v>https://www.regulations.gov/docket?D=FDA-2019-H-1380</v>
      </c>
      <c r="N1416" t="s">
        <v>210</v>
      </c>
    </row>
    <row r="1417" spans="1:14" x14ac:dyDescent="0.25">
      <c r="A1417" t="s">
        <v>93</v>
      </c>
      <c r="B1417" t="s">
        <v>2442</v>
      </c>
      <c r="C1417" t="s">
        <v>1116</v>
      </c>
      <c r="D1417" t="s">
        <v>21</v>
      </c>
      <c r="E1417">
        <v>20748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43549</v>
      </c>
      <c r="L1417" t="s">
        <v>26</v>
      </c>
      <c r="N1417" t="s">
        <v>24</v>
      </c>
    </row>
    <row r="1418" spans="1:14" x14ac:dyDescent="0.25">
      <c r="A1418" t="s">
        <v>635</v>
      </c>
      <c r="B1418" t="s">
        <v>636</v>
      </c>
      <c r="C1418" t="s">
        <v>637</v>
      </c>
      <c r="D1418" t="s">
        <v>21</v>
      </c>
      <c r="E1418">
        <v>20743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43547</v>
      </c>
      <c r="L1418" t="s">
        <v>26</v>
      </c>
      <c r="N1418" t="s">
        <v>24</v>
      </c>
    </row>
    <row r="1419" spans="1:14" x14ac:dyDescent="0.25">
      <c r="A1419" t="s">
        <v>521</v>
      </c>
      <c r="B1419" t="s">
        <v>522</v>
      </c>
      <c r="C1419" t="s">
        <v>523</v>
      </c>
      <c r="D1419" t="s">
        <v>21</v>
      </c>
      <c r="E1419">
        <v>20737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43547</v>
      </c>
      <c r="L1419" t="s">
        <v>26</v>
      </c>
      <c r="N1419" t="s">
        <v>24</v>
      </c>
    </row>
    <row r="1420" spans="1:14" x14ac:dyDescent="0.25">
      <c r="A1420" t="s">
        <v>201</v>
      </c>
      <c r="B1420" t="s">
        <v>2443</v>
      </c>
      <c r="C1420" t="s">
        <v>154</v>
      </c>
      <c r="D1420" t="s">
        <v>21</v>
      </c>
      <c r="E1420">
        <v>20708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43547</v>
      </c>
      <c r="L1420" t="s">
        <v>26</v>
      </c>
      <c r="N1420" t="s">
        <v>24</v>
      </c>
    </row>
    <row r="1421" spans="1:14" x14ac:dyDescent="0.25">
      <c r="A1421" t="s">
        <v>824</v>
      </c>
      <c r="B1421" t="s">
        <v>2444</v>
      </c>
      <c r="C1421" t="s">
        <v>2445</v>
      </c>
      <c r="D1421" t="s">
        <v>21</v>
      </c>
      <c r="E1421">
        <v>20722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43546</v>
      </c>
      <c r="L1421" t="s">
        <v>26</v>
      </c>
      <c r="N1421" t="s">
        <v>24</v>
      </c>
    </row>
    <row r="1422" spans="1:14" x14ac:dyDescent="0.25">
      <c r="A1422" t="s">
        <v>496</v>
      </c>
      <c r="B1422" t="s">
        <v>497</v>
      </c>
      <c r="C1422" t="s">
        <v>29</v>
      </c>
      <c r="D1422" t="s">
        <v>21</v>
      </c>
      <c r="E1422">
        <v>21214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43545</v>
      </c>
      <c r="L1422" t="s">
        <v>26</v>
      </c>
      <c r="N1422" t="s">
        <v>24</v>
      </c>
    </row>
    <row r="1423" spans="1:14" x14ac:dyDescent="0.25">
      <c r="A1423" t="s">
        <v>1991</v>
      </c>
      <c r="B1423" t="s">
        <v>1992</v>
      </c>
      <c r="C1423" t="s">
        <v>29</v>
      </c>
      <c r="D1423" t="s">
        <v>21</v>
      </c>
      <c r="E1423">
        <v>21202</v>
      </c>
      <c r="F1423" t="s">
        <v>22</v>
      </c>
      <c r="G1423" t="s">
        <v>22</v>
      </c>
      <c r="H1423" t="s">
        <v>208</v>
      </c>
      <c r="I1423" t="s">
        <v>209</v>
      </c>
      <c r="J1423" s="1">
        <v>43472</v>
      </c>
      <c r="K1423" s="1">
        <v>43545</v>
      </c>
      <c r="L1423" t="s">
        <v>103</v>
      </c>
      <c r="N1423" t="s">
        <v>1562</v>
      </c>
    </row>
    <row r="1424" spans="1:14" x14ac:dyDescent="0.25">
      <c r="A1424" t="s">
        <v>155</v>
      </c>
      <c r="B1424" t="s">
        <v>498</v>
      </c>
      <c r="C1424" t="s">
        <v>29</v>
      </c>
      <c r="D1424" t="s">
        <v>21</v>
      </c>
      <c r="E1424">
        <v>21206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43545</v>
      </c>
      <c r="L1424" t="s">
        <v>26</v>
      </c>
      <c r="N1424" t="s">
        <v>24</v>
      </c>
    </row>
    <row r="1425" spans="1:14" x14ac:dyDescent="0.25">
      <c r="A1425" t="s">
        <v>155</v>
      </c>
      <c r="B1425" t="s">
        <v>2446</v>
      </c>
      <c r="C1425" t="s">
        <v>70</v>
      </c>
      <c r="D1425" t="s">
        <v>21</v>
      </c>
      <c r="E1425">
        <v>21409</v>
      </c>
      <c r="F1425" t="s">
        <v>22</v>
      </c>
      <c r="G1425" t="s">
        <v>22</v>
      </c>
      <c r="H1425" t="s">
        <v>110</v>
      </c>
      <c r="I1425" t="s">
        <v>111</v>
      </c>
      <c r="J1425" s="1">
        <v>43469</v>
      </c>
      <c r="K1425" s="1">
        <v>43545</v>
      </c>
      <c r="L1425" t="s">
        <v>103</v>
      </c>
      <c r="N1425" t="s">
        <v>1583</v>
      </c>
    </row>
    <row r="1426" spans="1:14" x14ac:dyDescent="0.25">
      <c r="A1426" t="s">
        <v>2447</v>
      </c>
      <c r="B1426" t="s">
        <v>2448</v>
      </c>
      <c r="C1426" t="s">
        <v>29</v>
      </c>
      <c r="D1426" t="s">
        <v>21</v>
      </c>
      <c r="E1426">
        <v>21234</v>
      </c>
      <c r="F1426" t="s">
        <v>22</v>
      </c>
      <c r="G1426" t="s">
        <v>22</v>
      </c>
      <c r="H1426" t="s">
        <v>101</v>
      </c>
      <c r="I1426" t="s">
        <v>241</v>
      </c>
      <c r="J1426" s="1">
        <v>43470</v>
      </c>
      <c r="K1426" s="1">
        <v>43545</v>
      </c>
      <c r="L1426" t="s">
        <v>103</v>
      </c>
      <c r="N1426" t="s">
        <v>1900</v>
      </c>
    </row>
    <row r="1427" spans="1:14" x14ac:dyDescent="0.25">
      <c r="A1427" t="s">
        <v>2449</v>
      </c>
      <c r="B1427" t="s">
        <v>2450</v>
      </c>
      <c r="C1427" t="s">
        <v>29</v>
      </c>
      <c r="D1427" t="s">
        <v>21</v>
      </c>
      <c r="E1427">
        <v>21211</v>
      </c>
      <c r="F1427" t="s">
        <v>22</v>
      </c>
      <c r="G1427" t="s">
        <v>22</v>
      </c>
      <c r="H1427" t="s">
        <v>101</v>
      </c>
      <c r="I1427" t="s">
        <v>241</v>
      </c>
      <c r="J1427" s="1">
        <v>43472</v>
      </c>
      <c r="K1427" s="1">
        <v>43545</v>
      </c>
      <c r="L1427" t="s">
        <v>103</v>
      </c>
      <c r="N1427" t="s">
        <v>1900</v>
      </c>
    </row>
    <row r="1428" spans="1:14" x14ac:dyDescent="0.25">
      <c r="A1428" t="s">
        <v>2451</v>
      </c>
      <c r="B1428" t="s">
        <v>2452</v>
      </c>
      <c r="C1428" t="s">
        <v>29</v>
      </c>
      <c r="D1428" t="s">
        <v>21</v>
      </c>
      <c r="E1428">
        <v>21214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43545</v>
      </c>
      <c r="L1428" t="s">
        <v>26</v>
      </c>
      <c r="N1428" t="s">
        <v>24</v>
      </c>
    </row>
    <row r="1429" spans="1:14" x14ac:dyDescent="0.25">
      <c r="A1429" t="s">
        <v>76</v>
      </c>
      <c r="B1429" t="s">
        <v>1917</v>
      </c>
      <c r="C1429" t="s">
        <v>532</v>
      </c>
      <c r="D1429" t="s">
        <v>21</v>
      </c>
      <c r="E1429">
        <v>21234</v>
      </c>
      <c r="F1429" t="s">
        <v>22</v>
      </c>
      <c r="G1429" t="s">
        <v>22</v>
      </c>
      <c r="H1429" t="s">
        <v>208</v>
      </c>
      <c r="I1429" t="s">
        <v>209</v>
      </c>
      <c r="J1429" s="1">
        <v>43470</v>
      </c>
      <c r="K1429" s="1">
        <v>43545</v>
      </c>
      <c r="L1429" t="s">
        <v>103</v>
      </c>
      <c r="N1429" t="s">
        <v>1583</v>
      </c>
    </row>
    <row r="1430" spans="1:14" x14ac:dyDescent="0.25">
      <c r="A1430" t="s">
        <v>196</v>
      </c>
      <c r="B1430" t="s">
        <v>2453</v>
      </c>
      <c r="C1430" t="s">
        <v>532</v>
      </c>
      <c r="D1430" t="s">
        <v>21</v>
      </c>
      <c r="E1430">
        <v>21234</v>
      </c>
      <c r="F1430" t="s">
        <v>22</v>
      </c>
      <c r="G1430" t="s">
        <v>22</v>
      </c>
      <c r="H1430" t="s">
        <v>101</v>
      </c>
      <c r="I1430" t="s">
        <v>241</v>
      </c>
      <c r="J1430" s="1">
        <v>43470</v>
      </c>
      <c r="K1430" s="1">
        <v>43545</v>
      </c>
      <c r="L1430" t="s">
        <v>103</v>
      </c>
      <c r="N1430" t="s">
        <v>1900</v>
      </c>
    </row>
    <row r="1431" spans="1:14" x14ac:dyDescent="0.25">
      <c r="A1431" t="s">
        <v>1918</v>
      </c>
      <c r="B1431" t="s">
        <v>1919</v>
      </c>
      <c r="C1431" t="s">
        <v>532</v>
      </c>
      <c r="D1431" t="s">
        <v>21</v>
      </c>
      <c r="E1431">
        <v>21234</v>
      </c>
      <c r="F1431" t="s">
        <v>22</v>
      </c>
      <c r="G1431" t="s">
        <v>22</v>
      </c>
      <c r="H1431" t="s">
        <v>101</v>
      </c>
      <c r="I1431" t="s">
        <v>241</v>
      </c>
      <c r="J1431" s="1">
        <v>43470</v>
      </c>
      <c r="K1431" s="1">
        <v>43545</v>
      </c>
      <c r="L1431" t="s">
        <v>103</v>
      </c>
      <c r="N1431" t="s">
        <v>1900</v>
      </c>
    </row>
    <row r="1432" spans="1:14" x14ac:dyDescent="0.25">
      <c r="A1432" t="s">
        <v>515</v>
      </c>
      <c r="B1432" t="s">
        <v>516</v>
      </c>
      <c r="C1432" t="s">
        <v>29</v>
      </c>
      <c r="D1432" t="s">
        <v>21</v>
      </c>
      <c r="E1432">
        <v>21206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43545</v>
      </c>
      <c r="L1432" t="s">
        <v>26</v>
      </c>
      <c r="N1432" t="s">
        <v>24</v>
      </c>
    </row>
    <row r="1433" spans="1:14" x14ac:dyDescent="0.25">
      <c r="A1433" t="s">
        <v>1766</v>
      </c>
      <c r="B1433" t="s">
        <v>2454</v>
      </c>
      <c r="C1433" t="s">
        <v>532</v>
      </c>
      <c r="D1433" t="s">
        <v>21</v>
      </c>
      <c r="E1433">
        <v>21234</v>
      </c>
      <c r="F1433" t="s">
        <v>22</v>
      </c>
      <c r="G1433" t="s">
        <v>22</v>
      </c>
      <c r="H1433" t="s">
        <v>101</v>
      </c>
      <c r="I1433" t="s">
        <v>241</v>
      </c>
      <c r="J1433" s="1">
        <v>43470</v>
      </c>
      <c r="K1433" s="1">
        <v>43545</v>
      </c>
      <c r="L1433" t="s">
        <v>103</v>
      </c>
      <c r="N1433" t="s">
        <v>1900</v>
      </c>
    </row>
    <row r="1434" spans="1:14" x14ac:dyDescent="0.25">
      <c r="A1434" t="s">
        <v>32</v>
      </c>
      <c r="B1434" t="s">
        <v>33</v>
      </c>
      <c r="C1434" t="s">
        <v>29</v>
      </c>
      <c r="D1434" t="s">
        <v>21</v>
      </c>
      <c r="E1434">
        <v>21234</v>
      </c>
      <c r="F1434" t="s">
        <v>22</v>
      </c>
      <c r="G1434" t="s">
        <v>22</v>
      </c>
      <c r="H1434" t="s">
        <v>110</v>
      </c>
      <c r="I1434" t="s">
        <v>111</v>
      </c>
      <c r="J1434" s="1">
        <v>43470</v>
      </c>
      <c r="K1434" s="1">
        <v>43545</v>
      </c>
      <c r="L1434" t="s">
        <v>103</v>
      </c>
      <c r="N1434" t="s">
        <v>1583</v>
      </c>
    </row>
    <row r="1435" spans="1:14" x14ac:dyDescent="0.25">
      <c r="A1435" t="s">
        <v>2455</v>
      </c>
      <c r="B1435" t="s">
        <v>2456</v>
      </c>
      <c r="C1435" t="s">
        <v>70</v>
      </c>
      <c r="D1435" t="s">
        <v>21</v>
      </c>
      <c r="E1435">
        <v>21401</v>
      </c>
      <c r="F1435" t="s">
        <v>22</v>
      </c>
      <c r="G1435" t="s">
        <v>22</v>
      </c>
      <c r="H1435" t="s">
        <v>101</v>
      </c>
      <c r="I1435" t="s">
        <v>241</v>
      </c>
      <c r="J1435" s="1">
        <v>43469</v>
      </c>
      <c r="K1435" s="1">
        <v>43545</v>
      </c>
      <c r="L1435" t="s">
        <v>103</v>
      </c>
      <c r="N1435" t="s">
        <v>1900</v>
      </c>
    </row>
    <row r="1436" spans="1:14" x14ac:dyDescent="0.25">
      <c r="A1436" t="s">
        <v>2457</v>
      </c>
      <c r="B1436" t="s">
        <v>2458</v>
      </c>
      <c r="C1436" t="s">
        <v>804</v>
      </c>
      <c r="D1436" t="s">
        <v>21</v>
      </c>
      <c r="E1436">
        <v>20817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43543</v>
      </c>
      <c r="L1436" t="s">
        <v>26</v>
      </c>
      <c r="N1436" t="s">
        <v>24</v>
      </c>
    </row>
    <row r="1437" spans="1:14" x14ac:dyDescent="0.25">
      <c r="A1437" t="s">
        <v>2459</v>
      </c>
      <c r="B1437" t="s">
        <v>2460</v>
      </c>
      <c r="C1437" t="s">
        <v>761</v>
      </c>
      <c r="D1437" t="s">
        <v>21</v>
      </c>
      <c r="E1437">
        <v>20912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43543</v>
      </c>
      <c r="L1437" t="s">
        <v>26</v>
      </c>
      <c r="N1437" t="s">
        <v>24</v>
      </c>
    </row>
    <row r="1438" spans="1:14" x14ac:dyDescent="0.25">
      <c r="A1438" t="s">
        <v>2461</v>
      </c>
      <c r="B1438" t="s">
        <v>2462</v>
      </c>
      <c r="C1438" t="s">
        <v>501</v>
      </c>
      <c r="D1438" t="s">
        <v>21</v>
      </c>
      <c r="E1438">
        <v>20710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43542</v>
      </c>
      <c r="L1438" t="s">
        <v>26</v>
      </c>
      <c r="N1438" t="s">
        <v>24</v>
      </c>
    </row>
    <row r="1439" spans="1:14" x14ac:dyDescent="0.25">
      <c r="A1439" t="s">
        <v>76</v>
      </c>
      <c r="B1439" t="s">
        <v>120</v>
      </c>
      <c r="C1439" t="s">
        <v>29</v>
      </c>
      <c r="D1439" t="s">
        <v>21</v>
      </c>
      <c r="E1439">
        <v>21215</v>
      </c>
      <c r="F1439" t="s">
        <v>22</v>
      </c>
      <c r="G1439" t="s">
        <v>22</v>
      </c>
      <c r="H1439" t="s">
        <v>208</v>
      </c>
      <c r="I1439" t="s">
        <v>209</v>
      </c>
      <c r="J1439" t="s">
        <v>210</v>
      </c>
      <c r="K1439" s="1">
        <v>43542</v>
      </c>
      <c r="L1439" t="s">
        <v>211</v>
      </c>
      <c r="M1439" t="str">
        <f>HYPERLINK("https://www.regulations.gov/docket?D=FDA-2019-H-1248")</f>
        <v>https://www.regulations.gov/docket?D=FDA-2019-H-1248</v>
      </c>
      <c r="N1439" t="s">
        <v>210</v>
      </c>
    </row>
    <row r="1440" spans="1:14" x14ac:dyDescent="0.25">
      <c r="A1440" t="s">
        <v>966</v>
      </c>
      <c r="B1440" t="s">
        <v>967</v>
      </c>
      <c r="C1440" t="s">
        <v>968</v>
      </c>
      <c r="D1440" t="s">
        <v>21</v>
      </c>
      <c r="E1440">
        <v>21225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43542</v>
      </c>
      <c r="L1440" t="s">
        <v>26</v>
      </c>
      <c r="N1440" t="s">
        <v>24</v>
      </c>
    </row>
    <row r="1441" spans="1:14" x14ac:dyDescent="0.25">
      <c r="A1441" t="s">
        <v>733</v>
      </c>
      <c r="B1441" t="s">
        <v>734</v>
      </c>
      <c r="C1441" t="s">
        <v>735</v>
      </c>
      <c r="D1441" t="s">
        <v>21</v>
      </c>
      <c r="E1441">
        <v>20770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43542</v>
      </c>
      <c r="L1441" t="s">
        <v>26</v>
      </c>
      <c r="N1441" t="s">
        <v>24</v>
      </c>
    </row>
    <row r="1442" spans="1:14" x14ac:dyDescent="0.25">
      <c r="A1442" t="s">
        <v>509</v>
      </c>
      <c r="B1442" t="s">
        <v>510</v>
      </c>
      <c r="C1442" t="s">
        <v>501</v>
      </c>
      <c r="D1442" t="s">
        <v>21</v>
      </c>
      <c r="E1442">
        <v>20710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43542</v>
      </c>
      <c r="L1442" t="s">
        <v>26</v>
      </c>
      <c r="N1442" t="s">
        <v>24</v>
      </c>
    </row>
    <row r="1443" spans="1:14" x14ac:dyDescent="0.25">
      <c r="A1443" t="s">
        <v>881</v>
      </c>
      <c r="B1443" t="s">
        <v>882</v>
      </c>
      <c r="C1443" t="s">
        <v>854</v>
      </c>
      <c r="D1443" t="s">
        <v>21</v>
      </c>
      <c r="E1443">
        <v>20706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43542</v>
      </c>
      <c r="L1443" t="s">
        <v>26</v>
      </c>
      <c r="N1443" t="s">
        <v>24</v>
      </c>
    </row>
    <row r="1444" spans="1:14" x14ac:dyDescent="0.25">
      <c r="A1444" t="s">
        <v>2463</v>
      </c>
      <c r="B1444" t="s">
        <v>2464</v>
      </c>
      <c r="C1444" t="s">
        <v>735</v>
      </c>
      <c r="D1444" t="s">
        <v>21</v>
      </c>
      <c r="E1444">
        <v>20770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43542</v>
      </c>
      <c r="L1444" t="s">
        <v>26</v>
      </c>
      <c r="N1444" t="s">
        <v>24</v>
      </c>
    </row>
    <row r="1445" spans="1:14" x14ac:dyDescent="0.25">
      <c r="A1445" t="s">
        <v>494</v>
      </c>
      <c r="B1445" t="s">
        <v>495</v>
      </c>
      <c r="C1445" t="s">
        <v>29</v>
      </c>
      <c r="D1445" t="s">
        <v>21</v>
      </c>
      <c r="E1445">
        <v>21225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43542</v>
      </c>
      <c r="L1445" t="s">
        <v>26</v>
      </c>
      <c r="N1445" t="s">
        <v>24</v>
      </c>
    </row>
    <row r="1446" spans="1:14" x14ac:dyDescent="0.25">
      <c r="A1446" t="s">
        <v>294</v>
      </c>
      <c r="B1446" t="s">
        <v>884</v>
      </c>
      <c r="C1446" t="s">
        <v>854</v>
      </c>
      <c r="D1446" t="s">
        <v>21</v>
      </c>
      <c r="E1446">
        <v>20706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43542</v>
      </c>
      <c r="L1446" t="s">
        <v>26</v>
      </c>
      <c r="N1446" t="s">
        <v>24</v>
      </c>
    </row>
    <row r="1447" spans="1:14" x14ac:dyDescent="0.25">
      <c r="A1447" t="s">
        <v>2465</v>
      </c>
      <c r="B1447" t="s">
        <v>2466</v>
      </c>
      <c r="C1447" t="s">
        <v>1209</v>
      </c>
      <c r="D1447" t="s">
        <v>21</v>
      </c>
      <c r="E1447">
        <v>21244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43540</v>
      </c>
      <c r="L1447" t="s">
        <v>26</v>
      </c>
      <c r="N1447" t="s">
        <v>24</v>
      </c>
    </row>
    <row r="1448" spans="1:14" x14ac:dyDescent="0.25">
      <c r="A1448" t="s">
        <v>177</v>
      </c>
      <c r="B1448" t="s">
        <v>2467</v>
      </c>
      <c r="C1448" t="s">
        <v>778</v>
      </c>
      <c r="D1448" t="s">
        <v>21</v>
      </c>
      <c r="E1448">
        <v>20601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43540</v>
      </c>
      <c r="L1448" t="s">
        <v>26</v>
      </c>
      <c r="N1448" t="s">
        <v>24</v>
      </c>
    </row>
    <row r="1449" spans="1:14" x14ac:dyDescent="0.25">
      <c r="A1449" t="s">
        <v>708</v>
      </c>
      <c r="B1449" t="s">
        <v>2468</v>
      </c>
      <c r="C1449" t="s">
        <v>669</v>
      </c>
      <c r="D1449" t="s">
        <v>21</v>
      </c>
      <c r="E1449">
        <v>21237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43540</v>
      </c>
      <c r="L1449" t="s">
        <v>26</v>
      </c>
      <c r="N1449" t="s">
        <v>24</v>
      </c>
    </row>
    <row r="1450" spans="1:14" x14ac:dyDescent="0.25">
      <c r="A1450" t="s">
        <v>2469</v>
      </c>
      <c r="B1450" t="s">
        <v>2470</v>
      </c>
      <c r="C1450" t="s">
        <v>778</v>
      </c>
      <c r="D1450" t="s">
        <v>21</v>
      </c>
      <c r="E1450">
        <v>20601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43539</v>
      </c>
      <c r="L1450" t="s">
        <v>26</v>
      </c>
      <c r="N1450" t="s">
        <v>24</v>
      </c>
    </row>
    <row r="1451" spans="1:14" x14ac:dyDescent="0.25">
      <c r="A1451" t="s">
        <v>2471</v>
      </c>
      <c r="B1451" t="s">
        <v>2472</v>
      </c>
      <c r="C1451" t="s">
        <v>2473</v>
      </c>
      <c r="D1451" t="s">
        <v>21</v>
      </c>
      <c r="E1451">
        <v>20613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43539</v>
      </c>
      <c r="L1451" t="s">
        <v>26</v>
      </c>
      <c r="N1451" t="s">
        <v>24</v>
      </c>
    </row>
    <row r="1452" spans="1:14" x14ac:dyDescent="0.25">
      <c r="A1452" t="s">
        <v>2474</v>
      </c>
      <c r="B1452" t="s">
        <v>2475</v>
      </c>
      <c r="C1452" t="s">
        <v>778</v>
      </c>
      <c r="D1452" t="s">
        <v>21</v>
      </c>
      <c r="E1452">
        <v>20601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43539</v>
      </c>
      <c r="L1452" t="s">
        <v>26</v>
      </c>
      <c r="N1452" t="s">
        <v>24</v>
      </c>
    </row>
    <row r="1453" spans="1:14" x14ac:dyDescent="0.25">
      <c r="A1453" t="s">
        <v>288</v>
      </c>
      <c r="B1453" t="s">
        <v>2476</v>
      </c>
      <c r="C1453" t="s">
        <v>532</v>
      </c>
      <c r="D1453" t="s">
        <v>21</v>
      </c>
      <c r="E1453">
        <v>21234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43539</v>
      </c>
      <c r="L1453" t="s">
        <v>26</v>
      </c>
      <c r="N1453" t="s">
        <v>24</v>
      </c>
    </row>
    <row r="1454" spans="1:14" x14ac:dyDescent="0.25">
      <c r="A1454" t="s">
        <v>1449</v>
      </c>
      <c r="B1454" t="s">
        <v>1450</v>
      </c>
      <c r="C1454" t="s">
        <v>29</v>
      </c>
      <c r="D1454" t="s">
        <v>21</v>
      </c>
      <c r="E1454">
        <v>21227</v>
      </c>
      <c r="F1454" t="s">
        <v>22</v>
      </c>
      <c r="G1454" t="s">
        <v>22</v>
      </c>
      <c r="H1454" t="s">
        <v>208</v>
      </c>
      <c r="I1454" t="s">
        <v>209</v>
      </c>
      <c r="J1454" t="s">
        <v>210</v>
      </c>
      <c r="K1454" s="1">
        <v>43538</v>
      </c>
      <c r="L1454" t="s">
        <v>211</v>
      </c>
      <c r="M1454" t="str">
        <f>HYPERLINK("https://www.regulations.gov/docket?D=FDA-2019-H-1213")</f>
        <v>https://www.regulations.gov/docket?D=FDA-2019-H-1213</v>
      </c>
      <c r="N1454" t="s">
        <v>210</v>
      </c>
    </row>
    <row r="1455" spans="1:14" x14ac:dyDescent="0.25">
      <c r="A1455" t="s">
        <v>2477</v>
      </c>
      <c r="B1455" t="s">
        <v>2478</v>
      </c>
      <c r="C1455" t="s">
        <v>414</v>
      </c>
      <c r="D1455" t="s">
        <v>21</v>
      </c>
      <c r="E1455">
        <v>21222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43538</v>
      </c>
      <c r="L1455" t="s">
        <v>26</v>
      </c>
      <c r="N1455" t="s">
        <v>24</v>
      </c>
    </row>
    <row r="1456" spans="1:14" x14ac:dyDescent="0.25">
      <c r="A1456" t="s">
        <v>2479</v>
      </c>
      <c r="B1456" t="s">
        <v>2480</v>
      </c>
      <c r="C1456" t="s">
        <v>414</v>
      </c>
      <c r="D1456" t="s">
        <v>21</v>
      </c>
      <c r="E1456">
        <v>21222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43538</v>
      </c>
      <c r="L1456" t="s">
        <v>26</v>
      </c>
      <c r="N1456" t="s">
        <v>24</v>
      </c>
    </row>
    <row r="1457" spans="1:14" x14ac:dyDescent="0.25">
      <c r="A1457" t="s">
        <v>288</v>
      </c>
      <c r="B1457" t="s">
        <v>2481</v>
      </c>
      <c r="C1457" t="s">
        <v>414</v>
      </c>
      <c r="D1457" t="s">
        <v>21</v>
      </c>
      <c r="E1457">
        <v>21222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43538</v>
      </c>
      <c r="L1457" t="s">
        <v>26</v>
      </c>
      <c r="N1457" t="s">
        <v>24</v>
      </c>
    </row>
    <row r="1458" spans="1:14" x14ac:dyDescent="0.25">
      <c r="A1458" t="s">
        <v>188</v>
      </c>
      <c r="B1458" t="s">
        <v>2482</v>
      </c>
      <c r="C1458" t="s">
        <v>1688</v>
      </c>
      <c r="D1458" t="s">
        <v>21</v>
      </c>
      <c r="E1458">
        <v>21030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43538</v>
      </c>
      <c r="L1458" t="s">
        <v>26</v>
      </c>
      <c r="N1458" t="s">
        <v>24</v>
      </c>
    </row>
    <row r="1459" spans="1:14" x14ac:dyDescent="0.25">
      <c r="A1459" t="s">
        <v>2483</v>
      </c>
      <c r="B1459" t="s">
        <v>2484</v>
      </c>
      <c r="C1459" t="s">
        <v>414</v>
      </c>
      <c r="D1459" t="s">
        <v>21</v>
      </c>
      <c r="E1459">
        <v>21222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43537</v>
      </c>
      <c r="L1459" t="s">
        <v>26</v>
      </c>
      <c r="N1459" t="s">
        <v>24</v>
      </c>
    </row>
    <row r="1460" spans="1:14" x14ac:dyDescent="0.25">
      <c r="A1460" t="s">
        <v>2485</v>
      </c>
      <c r="B1460" t="s">
        <v>2486</v>
      </c>
      <c r="C1460" t="s">
        <v>523</v>
      </c>
      <c r="D1460" t="s">
        <v>21</v>
      </c>
      <c r="E1460">
        <v>20737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43536</v>
      </c>
      <c r="L1460" t="s">
        <v>26</v>
      </c>
      <c r="N1460" t="s">
        <v>24</v>
      </c>
    </row>
    <row r="1461" spans="1:14" x14ac:dyDescent="0.25">
      <c r="A1461" t="s">
        <v>2487</v>
      </c>
      <c r="B1461" t="s">
        <v>2488</v>
      </c>
      <c r="C1461" t="s">
        <v>501</v>
      </c>
      <c r="D1461" t="s">
        <v>21</v>
      </c>
      <c r="E1461">
        <v>20710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43536</v>
      </c>
      <c r="L1461" t="s">
        <v>26</v>
      </c>
      <c r="N1461" t="s">
        <v>24</v>
      </c>
    </row>
    <row r="1462" spans="1:14" x14ac:dyDescent="0.25">
      <c r="A1462" t="s">
        <v>2489</v>
      </c>
      <c r="B1462" t="s">
        <v>2490</v>
      </c>
      <c r="C1462" t="s">
        <v>501</v>
      </c>
      <c r="D1462" t="s">
        <v>21</v>
      </c>
      <c r="E1462">
        <v>20710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43536</v>
      </c>
      <c r="L1462" t="s">
        <v>26</v>
      </c>
      <c r="N1462" t="s">
        <v>24</v>
      </c>
    </row>
    <row r="1463" spans="1:14" x14ac:dyDescent="0.25">
      <c r="A1463" t="s">
        <v>2491</v>
      </c>
      <c r="B1463" t="s">
        <v>2492</v>
      </c>
      <c r="C1463" t="s">
        <v>523</v>
      </c>
      <c r="D1463" t="s">
        <v>21</v>
      </c>
      <c r="E1463">
        <v>20737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43536</v>
      </c>
      <c r="L1463" t="s">
        <v>26</v>
      </c>
      <c r="N1463" t="s">
        <v>24</v>
      </c>
    </row>
    <row r="1464" spans="1:14" x14ac:dyDescent="0.25">
      <c r="A1464" t="s">
        <v>2493</v>
      </c>
      <c r="B1464" t="s">
        <v>2494</v>
      </c>
      <c r="C1464" t="s">
        <v>501</v>
      </c>
      <c r="D1464" t="s">
        <v>21</v>
      </c>
      <c r="E1464">
        <v>20710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43536</v>
      </c>
      <c r="L1464" t="s">
        <v>26</v>
      </c>
      <c r="N1464" t="s">
        <v>24</v>
      </c>
    </row>
    <row r="1465" spans="1:14" x14ac:dyDescent="0.25">
      <c r="A1465" t="s">
        <v>2495</v>
      </c>
      <c r="B1465" t="s">
        <v>2496</v>
      </c>
      <c r="C1465" t="s">
        <v>1171</v>
      </c>
      <c r="D1465" t="s">
        <v>21</v>
      </c>
      <c r="E1465">
        <v>20705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43536</v>
      </c>
      <c r="L1465" t="s">
        <v>26</v>
      </c>
      <c r="N1465" t="s">
        <v>24</v>
      </c>
    </row>
    <row r="1466" spans="1:14" x14ac:dyDescent="0.25">
      <c r="A1466" t="s">
        <v>2497</v>
      </c>
      <c r="B1466" t="s">
        <v>2498</v>
      </c>
      <c r="C1466" t="s">
        <v>501</v>
      </c>
      <c r="D1466" t="s">
        <v>21</v>
      </c>
      <c r="E1466">
        <v>20710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43536</v>
      </c>
      <c r="L1466" t="s">
        <v>26</v>
      </c>
      <c r="N1466" t="s">
        <v>24</v>
      </c>
    </row>
    <row r="1467" spans="1:14" x14ac:dyDescent="0.25">
      <c r="A1467" t="s">
        <v>2499</v>
      </c>
      <c r="B1467" t="s">
        <v>2500</v>
      </c>
      <c r="C1467" t="s">
        <v>1171</v>
      </c>
      <c r="D1467" t="s">
        <v>21</v>
      </c>
      <c r="E1467">
        <v>20705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43536</v>
      </c>
      <c r="L1467" t="s">
        <v>26</v>
      </c>
      <c r="N1467" t="s">
        <v>24</v>
      </c>
    </row>
    <row r="1468" spans="1:14" x14ac:dyDescent="0.25">
      <c r="A1468" t="s">
        <v>2501</v>
      </c>
      <c r="B1468" t="s">
        <v>2502</v>
      </c>
      <c r="C1468" t="s">
        <v>1171</v>
      </c>
      <c r="D1468" t="s">
        <v>21</v>
      </c>
      <c r="E1468">
        <v>20705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43536</v>
      </c>
      <c r="L1468" t="s">
        <v>26</v>
      </c>
      <c r="N1468" t="s">
        <v>24</v>
      </c>
    </row>
    <row r="1469" spans="1:14" x14ac:dyDescent="0.25">
      <c r="A1469" t="s">
        <v>155</v>
      </c>
      <c r="B1469" t="s">
        <v>2503</v>
      </c>
      <c r="C1469" t="s">
        <v>519</v>
      </c>
      <c r="D1469" t="s">
        <v>21</v>
      </c>
      <c r="E1469">
        <v>21122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43535</v>
      </c>
      <c r="L1469" t="s">
        <v>26</v>
      </c>
      <c r="N1469" t="s">
        <v>24</v>
      </c>
    </row>
    <row r="1470" spans="1:14" x14ac:dyDescent="0.25">
      <c r="A1470" t="s">
        <v>2504</v>
      </c>
      <c r="B1470" t="s">
        <v>2505</v>
      </c>
      <c r="C1470" t="s">
        <v>1171</v>
      </c>
      <c r="D1470" t="s">
        <v>21</v>
      </c>
      <c r="E1470">
        <v>20705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43535</v>
      </c>
      <c r="L1470" t="s">
        <v>26</v>
      </c>
      <c r="N1470" t="s">
        <v>24</v>
      </c>
    </row>
    <row r="1471" spans="1:14" x14ac:dyDescent="0.25">
      <c r="A1471" t="s">
        <v>2506</v>
      </c>
      <c r="B1471" t="s">
        <v>2507</v>
      </c>
      <c r="C1471" t="s">
        <v>551</v>
      </c>
      <c r="D1471" t="s">
        <v>21</v>
      </c>
      <c r="E1471">
        <v>21804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43535</v>
      </c>
      <c r="L1471" t="s">
        <v>26</v>
      </c>
      <c r="N1471" t="s">
        <v>24</v>
      </c>
    </row>
    <row r="1472" spans="1:14" x14ac:dyDescent="0.25">
      <c r="A1472" t="s">
        <v>76</v>
      </c>
      <c r="B1472" t="s">
        <v>2508</v>
      </c>
      <c r="C1472" t="s">
        <v>54</v>
      </c>
      <c r="D1472" t="s">
        <v>21</v>
      </c>
      <c r="E1472">
        <v>21061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43535</v>
      </c>
      <c r="L1472" t="s">
        <v>26</v>
      </c>
      <c r="N1472" t="s">
        <v>24</v>
      </c>
    </row>
    <row r="1473" spans="1:14" x14ac:dyDescent="0.25">
      <c r="A1473" t="s">
        <v>1076</v>
      </c>
      <c r="B1473" t="s">
        <v>1077</v>
      </c>
      <c r="C1473" t="s">
        <v>70</v>
      </c>
      <c r="D1473" t="s">
        <v>21</v>
      </c>
      <c r="E1473">
        <v>21401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43535</v>
      </c>
      <c r="L1473" t="s">
        <v>26</v>
      </c>
      <c r="N1473" t="s">
        <v>24</v>
      </c>
    </row>
    <row r="1474" spans="1:14" x14ac:dyDescent="0.25">
      <c r="A1474" t="s">
        <v>2509</v>
      </c>
      <c r="B1474" t="s">
        <v>2510</v>
      </c>
      <c r="C1474" t="s">
        <v>390</v>
      </c>
      <c r="D1474" t="s">
        <v>21</v>
      </c>
      <c r="E1474">
        <v>21613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43535</v>
      </c>
      <c r="L1474" t="s">
        <v>26</v>
      </c>
      <c r="N1474" t="s">
        <v>24</v>
      </c>
    </row>
    <row r="1475" spans="1:14" x14ac:dyDescent="0.25">
      <c r="A1475" t="s">
        <v>1095</v>
      </c>
      <c r="B1475" t="s">
        <v>1096</v>
      </c>
      <c r="C1475" t="s">
        <v>70</v>
      </c>
      <c r="D1475" t="s">
        <v>21</v>
      </c>
      <c r="E1475">
        <v>21401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43535</v>
      </c>
      <c r="L1475" t="s">
        <v>26</v>
      </c>
      <c r="N1475" t="s">
        <v>24</v>
      </c>
    </row>
    <row r="1476" spans="1:14" x14ac:dyDescent="0.25">
      <c r="A1476" t="s">
        <v>2511</v>
      </c>
      <c r="B1476" t="s">
        <v>2512</v>
      </c>
      <c r="C1476" t="s">
        <v>898</v>
      </c>
      <c r="D1476" t="s">
        <v>21</v>
      </c>
      <c r="E1476">
        <v>21601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43535</v>
      </c>
      <c r="L1476" t="s">
        <v>26</v>
      </c>
      <c r="N1476" t="s">
        <v>24</v>
      </c>
    </row>
    <row r="1477" spans="1:14" x14ac:dyDescent="0.25">
      <c r="A1477" t="s">
        <v>2513</v>
      </c>
      <c r="B1477" t="s">
        <v>2514</v>
      </c>
      <c r="C1477" t="s">
        <v>390</v>
      </c>
      <c r="D1477" t="s">
        <v>21</v>
      </c>
      <c r="E1477">
        <v>21613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43535</v>
      </c>
      <c r="L1477" t="s">
        <v>26</v>
      </c>
      <c r="N1477" t="s">
        <v>24</v>
      </c>
    </row>
    <row r="1478" spans="1:14" x14ac:dyDescent="0.25">
      <c r="A1478" t="s">
        <v>2515</v>
      </c>
      <c r="B1478" t="s">
        <v>2516</v>
      </c>
      <c r="C1478" t="s">
        <v>182</v>
      </c>
      <c r="D1478" t="s">
        <v>21</v>
      </c>
      <c r="E1478">
        <v>21666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43535</v>
      </c>
      <c r="L1478" t="s">
        <v>26</v>
      </c>
      <c r="N1478" t="s">
        <v>24</v>
      </c>
    </row>
    <row r="1479" spans="1:14" x14ac:dyDescent="0.25">
      <c r="A1479" t="s">
        <v>2517</v>
      </c>
      <c r="B1479" t="s">
        <v>2518</v>
      </c>
      <c r="C1479" t="s">
        <v>67</v>
      </c>
      <c r="D1479" t="s">
        <v>21</v>
      </c>
      <c r="E1479">
        <v>20904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43533</v>
      </c>
      <c r="L1479" t="s">
        <v>26</v>
      </c>
      <c r="N1479" t="s">
        <v>24</v>
      </c>
    </row>
    <row r="1480" spans="1:14" x14ac:dyDescent="0.25">
      <c r="A1480" t="s">
        <v>93</v>
      </c>
      <c r="B1480" t="s">
        <v>2519</v>
      </c>
      <c r="C1480" t="s">
        <v>424</v>
      </c>
      <c r="D1480" t="s">
        <v>21</v>
      </c>
      <c r="E1480">
        <v>21042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43533</v>
      </c>
      <c r="L1480" t="s">
        <v>26</v>
      </c>
      <c r="N1480" t="s">
        <v>24</v>
      </c>
    </row>
    <row r="1481" spans="1:14" x14ac:dyDescent="0.25">
      <c r="A1481" t="s">
        <v>1219</v>
      </c>
      <c r="B1481" t="s">
        <v>1220</v>
      </c>
      <c r="C1481" t="s">
        <v>1221</v>
      </c>
      <c r="D1481" t="s">
        <v>21</v>
      </c>
      <c r="E1481">
        <v>21054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43532</v>
      </c>
      <c r="L1481" t="s">
        <v>26</v>
      </c>
      <c r="N1481" t="s">
        <v>24</v>
      </c>
    </row>
    <row r="1482" spans="1:14" x14ac:dyDescent="0.25">
      <c r="A1482" t="s">
        <v>2520</v>
      </c>
      <c r="B1482" t="s">
        <v>2521</v>
      </c>
      <c r="C1482" t="s">
        <v>804</v>
      </c>
      <c r="D1482" t="s">
        <v>21</v>
      </c>
      <c r="E1482">
        <v>20817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43532</v>
      </c>
      <c r="L1482" t="s">
        <v>26</v>
      </c>
      <c r="N1482" t="s">
        <v>24</v>
      </c>
    </row>
    <row r="1483" spans="1:14" x14ac:dyDescent="0.25">
      <c r="A1483" t="s">
        <v>2522</v>
      </c>
      <c r="B1483" t="s">
        <v>2523</v>
      </c>
      <c r="C1483" t="s">
        <v>424</v>
      </c>
      <c r="D1483" t="s">
        <v>21</v>
      </c>
      <c r="E1483">
        <v>21043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43532</v>
      </c>
      <c r="L1483" t="s">
        <v>26</v>
      </c>
      <c r="N1483" t="s">
        <v>24</v>
      </c>
    </row>
    <row r="1484" spans="1:14" x14ac:dyDescent="0.25">
      <c r="A1484" t="s">
        <v>367</v>
      </c>
      <c r="B1484" t="s">
        <v>1134</v>
      </c>
      <c r="C1484" t="s">
        <v>29</v>
      </c>
      <c r="D1484" t="s">
        <v>21</v>
      </c>
      <c r="E1484">
        <v>21207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43532</v>
      </c>
      <c r="L1484" t="s">
        <v>26</v>
      </c>
      <c r="N1484" t="s">
        <v>24</v>
      </c>
    </row>
    <row r="1485" spans="1:14" x14ac:dyDescent="0.25">
      <c r="A1485" t="s">
        <v>2524</v>
      </c>
      <c r="B1485" t="s">
        <v>2525</v>
      </c>
      <c r="C1485" t="s">
        <v>804</v>
      </c>
      <c r="D1485" t="s">
        <v>21</v>
      </c>
      <c r="E1485">
        <v>20814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43532</v>
      </c>
      <c r="L1485" t="s">
        <v>26</v>
      </c>
      <c r="N1485" t="s">
        <v>24</v>
      </c>
    </row>
    <row r="1486" spans="1:14" x14ac:dyDescent="0.25">
      <c r="A1486" t="s">
        <v>2526</v>
      </c>
      <c r="B1486" t="s">
        <v>2527</v>
      </c>
      <c r="C1486" t="s">
        <v>424</v>
      </c>
      <c r="D1486" t="s">
        <v>21</v>
      </c>
      <c r="E1486">
        <v>21043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43532</v>
      </c>
      <c r="L1486" t="s">
        <v>26</v>
      </c>
      <c r="N1486" t="s">
        <v>24</v>
      </c>
    </row>
    <row r="1487" spans="1:14" x14ac:dyDescent="0.25">
      <c r="A1487" t="s">
        <v>1520</v>
      </c>
      <c r="B1487" t="s">
        <v>1521</v>
      </c>
      <c r="C1487" t="s">
        <v>1522</v>
      </c>
      <c r="D1487" t="s">
        <v>21</v>
      </c>
      <c r="E1487">
        <v>21757</v>
      </c>
      <c r="F1487" t="s">
        <v>22</v>
      </c>
      <c r="G1487" t="s">
        <v>22</v>
      </c>
      <c r="H1487" t="s">
        <v>101</v>
      </c>
      <c r="I1487" t="s">
        <v>241</v>
      </c>
      <c r="J1487" t="s">
        <v>210</v>
      </c>
      <c r="K1487" s="1">
        <v>43532</v>
      </c>
      <c r="L1487" t="s">
        <v>211</v>
      </c>
      <c r="M1487" t="str">
        <f>HYPERLINK("https://www.regulations.gov/docket?D=FDA-2019-H-1103")</f>
        <v>https://www.regulations.gov/docket?D=FDA-2019-H-1103</v>
      </c>
      <c r="N1487" t="s">
        <v>210</v>
      </c>
    </row>
    <row r="1488" spans="1:14" x14ac:dyDescent="0.25">
      <c r="A1488" t="s">
        <v>467</v>
      </c>
      <c r="B1488" t="s">
        <v>468</v>
      </c>
      <c r="C1488" t="s">
        <v>424</v>
      </c>
      <c r="D1488" t="s">
        <v>21</v>
      </c>
      <c r="E1488">
        <v>21042</v>
      </c>
      <c r="F1488" t="s">
        <v>22</v>
      </c>
      <c r="G1488" t="s">
        <v>22</v>
      </c>
      <c r="H1488" t="s">
        <v>208</v>
      </c>
      <c r="I1488" t="s">
        <v>209</v>
      </c>
      <c r="J1488" t="s">
        <v>210</v>
      </c>
      <c r="K1488" s="1">
        <v>43532</v>
      </c>
      <c r="L1488" t="s">
        <v>211</v>
      </c>
      <c r="M1488" t="str">
        <f>HYPERLINK("https://www.regulations.gov/docket?D=FDA-2019-H-1099")</f>
        <v>https://www.regulations.gov/docket?D=FDA-2019-H-1099</v>
      </c>
      <c r="N1488" t="s">
        <v>210</v>
      </c>
    </row>
    <row r="1489" spans="1:14" x14ac:dyDescent="0.25">
      <c r="A1489" t="s">
        <v>2528</v>
      </c>
      <c r="B1489" t="s">
        <v>2529</v>
      </c>
      <c r="C1489" t="s">
        <v>154</v>
      </c>
      <c r="D1489" t="s">
        <v>21</v>
      </c>
      <c r="E1489">
        <v>20724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43532</v>
      </c>
      <c r="L1489" t="s">
        <v>26</v>
      </c>
      <c r="N1489" t="s">
        <v>24</v>
      </c>
    </row>
    <row r="1490" spans="1:14" x14ac:dyDescent="0.25">
      <c r="A1490" t="s">
        <v>2530</v>
      </c>
      <c r="B1490" t="s">
        <v>2531</v>
      </c>
      <c r="C1490" t="s">
        <v>804</v>
      </c>
      <c r="D1490" t="s">
        <v>21</v>
      </c>
      <c r="E1490">
        <v>20814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43531</v>
      </c>
      <c r="L1490" t="s">
        <v>26</v>
      </c>
      <c r="N1490" t="s">
        <v>24</v>
      </c>
    </row>
    <row r="1491" spans="1:14" x14ac:dyDescent="0.25">
      <c r="A1491" t="s">
        <v>588</v>
      </c>
      <c r="B1491" t="s">
        <v>2532</v>
      </c>
      <c r="C1491" t="s">
        <v>804</v>
      </c>
      <c r="D1491" t="s">
        <v>21</v>
      </c>
      <c r="E1491">
        <v>20816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43531</v>
      </c>
      <c r="L1491" t="s">
        <v>26</v>
      </c>
      <c r="N1491" t="s">
        <v>24</v>
      </c>
    </row>
    <row r="1492" spans="1:14" x14ac:dyDescent="0.25">
      <c r="A1492" t="s">
        <v>76</v>
      </c>
      <c r="B1492" t="s">
        <v>2533</v>
      </c>
      <c r="C1492" t="s">
        <v>833</v>
      </c>
      <c r="D1492" t="s">
        <v>21</v>
      </c>
      <c r="E1492">
        <v>20716</v>
      </c>
      <c r="F1492" t="s">
        <v>22</v>
      </c>
      <c r="G1492" t="s">
        <v>22</v>
      </c>
      <c r="H1492" t="s">
        <v>101</v>
      </c>
      <c r="I1492" t="s">
        <v>241</v>
      </c>
      <c r="J1492" s="1">
        <v>43453</v>
      </c>
      <c r="K1492" s="1">
        <v>43531</v>
      </c>
      <c r="L1492" t="s">
        <v>103</v>
      </c>
      <c r="N1492" t="s">
        <v>1900</v>
      </c>
    </row>
    <row r="1493" spans="1:14" x14ac:dyDescent="0.25">
      <c r="A1493" t="s">
        <v>2534</v>
      </c>
      <c r="B1493" t="s">
        <v>2535</v>
      </c>
      <c r="C1493" t="s">
        <v>254</v>
      </c>
      <c r="D1493" t="s">
        <v>21</v>
      </c>
      <c r="E1493">
        <v>21286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43531</v>
      </c>
      <c r="L1493" t="s">
        <v>26</v>
      </c>
      <c r="N1493" t="s">
        <v>24</v>
      </c>
    </row>
    <row r="1494" spans="1:14" x14ac:dyDescent="0.25">
      <c r="A1494" t="s">
        <v>2536</v>
      </c>
      <c r="B1494" t="s">
        <v>2537</v>
      </c>
      <c r="C1494" t="s">
        <v>804</v>
      </c>
      <c r="D1494" t="s">
        <v>21</v>
      </c>
      <c r="E1494">
        <v>20816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43531</v>
      </c>
      <c r="L1494" t="s">
        <v>26</v>
      </c>
      <c r="N1494" t="s">
        <v>24</v>
      </c>
    </row>
    <row r="1495" spans="1:14" x14ac:dyDescent="0.25">
      <c r="A1495" t="s">
        <v>1177</v>
      </c>
      <c r="B1495" t="s">
        <v>2101</v>
      </c>
      <c r="C1495" t="s">
        <v>2102</v>
      </c>
      <c r="D1495" t="s">
        <v>21</v>
      </c>
      <c r="E1495">
        <v>20784</v>
      </c>
      <c r="F1495" t="s">
        <v>22</v>
      </c>
      <c r="G1495" t="s">
        <v>22</v>
      </c>
      <c r="H1495" t="s">
        <v>110</v>
      </c>
      <c r="I1495" t="s">
        <v>111</v>
      </c>
      <c r="J1495" s="1">
        <v>43454</v>
      </c>
      <c r="K1495" s="1">
        <v>43531</v>
      </c>
      <c r="L1495" t="s">
        <v>103</v>
      </c>
      <c r="N1495" t="s">
        <v>1562</v>
      </c>
    </row>
    <row r="1496" spans="1:14" x14ac:dyDescent="0.25">
      <c r="A1496" t="s">
        <v>2538</v>
      </c>
      <c r="B1496" t="s">
        <v>2539</v>
      </c>
      <c r="C1496" t="s">
        <v>39</v>
      </c>
      <c r="D1496" t="s">
        <v>21</v>
      </c>
      <c r="E1496">
        <v>21045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43531</v>
      </c>
      <c r="L1496" t="s">
        <v>26</v>
      </c>
      <c r="N1496" t="s">
        <v>24</v>
      </c>
    </row>
    <row r="1497" spans="1:14" x14ac:dyDescent="0.25">
      <c r="A1497" t="s">
        <v>2540</v>
      </c>
      <c r="B1497" t="s">
        <v>2541</v>
      </c>
      <c r="C1497" t="s">
        <v>176</v>
      </c>
      <c r="D1497" t="s">
        <v>21</v>
      </c>
      <c r="E1497">
        <v>21740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43531</v>
      </c>
      <c r="L1497" t="s">
        <v>26</v>
      </c>
      <c r="N1497" t="s">
        <v>24</v>
      </c>
    </row>
    <row r="1498" spans="1:14" x14ac:dyDescent="0.25">
      <c r="A1498" t="s">
        <v>2542</v>
      </c>
      <c r="B1498" t="s">
        <v>2543</v>
      </c>
      <c r="C1498" t="s">
        <v>804</v>
      </c>
      <c r="D1498" t="s">
        <v>21</v>
      </c>
      <c r="E1498">
        <v>20817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43531</v>
      </c>
      <c r="L1498" t="s">
        <v>26</v>
      </c>
      <c r="N1498" t="s">
        <v>24</v>
      </c>
    </row>
    <row r="1499" spans="1:14" x14ac:dyDescent="0.25">
      <c r="A1499" t="s">
        <v>2544</v>
      </c>
      <c r="B1499" t="s">
        <v>2545</v>
      </c>
      <c r="C1499" t="s">
        <v>804</v>
      </c>
      <c r="D1499" t="s">
        <v>21</v>
      </c>
      <c r="E1499">
        <v>20814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43530</v>
      </c>
      <c r="L1499" t="s">
        <v>26</v>
      </c>
      <c r="N1499" t="s">
        <v>24</v>
      </c>
    </row>
    <row r="1500" spans="1:14" x14ac:dyDescent="0.25">
      <c r="A1500" t="s">
        <v>2546</v>
      </c>
      <c r="B1500" t="s">
        <v>2547</v>
      </c>
      <c r="C1500" t="s">
        <v>176</v>
      </c>
      <c r="D1500" t="s">
        <v>21</v>
      </c>
      <c r="E1500">
        <v>21740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43530</v>
      </c>
      <c r="L1500" t="s">
        <v>26</v>
      </c>
      <c r="N1500" t="s">
        <v>24</v>
      </c>
    </row>
    <row r="1501" spans="1:14" x14ac:dyDescent="0.25">
      <c r="A1501" t="s">
        <v>2548</v>
      </c>
      <c r="B1501" t="s">
        <v>2549</v>
      </c>
      <c r="C1501" t="s">
        <v>29</v>
      </c>
      <c r="D1501" t="s">
        <v>21</v>
      </c>
      <c r="E1501">
        <v>21218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43530</v>
      </c>
      <c r="L1501" t="s">
        <v>26</v>
      </c>
      <c r="N1501" t="s">
        <v>24</v>
      </c>
    </row>
    <row r="1502" spans="1:14" x14ac:dyDescent="0.25">
      <c r="A1502" t="s">
        <v>2550</v>
      </c>
      <c r="B1502" t="s">
        <v>2551</v>
      </c>
      <c r="C1502" t="s">
        <v>39</v>
      </c>
      <c r="D1502" t="s">
        <v>21</v>
      </c>
      <c r="E1502">
        <v>21046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43530</v>
      </c>
      <c r="L1502" t="s">
        <v>26</v>
      </c>
      <c r="N1502" t="s">
        <v>24</v>
      </c>
    </row>
    <row r="1503" spans="1:14" x14ac:dyDescent="0.25">
      <c r="A1503" t="s">
        <v>336</v>
      </c>
      <c r="B1503" t="s">
        <v>2552</v>
      </c>
      <c r="C1503" t="s">
        <v>176</v>
      </c>
      <c r="D1503" t="s">
        <v>21</v>
      </c>
      <c r="E1503">
        <v>21742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43530</v>
      </c>
      <c r="L1503" t="s">
        <v>26</v>
      </c>
      <c r="N1503" t="s">
        <v>24</v>
      </c>
    </row>
    <row r="1504" spans="1:14" x14ac:dyDescent="0.25">
      <c r="A1504" t="s">
        <v>2553</v>
      </c>
      <c r="B1504" t="s">
        <v>2554</v>
      </c>
      <c r="C1504" t="s">
        <v>424</v>
      </c>
      <c r="D1504" t="s">
        <v>21</v>
      </c>
      <c r="E1504">
        <v>21042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43530</v>
      </c>
      <c r="L1504" t="s">
        <v>26</v>
      </c>
      <c r="N1504" t="s">
        <v>24</v>
      </c>
    </row>
    <row r="1505" spans="1:14" x14ac:dyDescent="0.25">
      <c r="A1505" t="s">
        <v>196</v>
      </c>
      <c r="B1505" t="s">
        <v>2555</v>
      </c>
      <c r="C1505" t="s">
        <v>804</v>
      </c>
      <c r="D1505" t="s">
        <v>21</v>
      </c>
      <c r="E1505">
        <v>20816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43530</v>
      </c>
      <c r="L1505" t="s">
        <v>26</v>
      </c>
      <c r="N1505" t="s">
        <v>24</v>
      </c>
    </row>
    <row r="1506" spans="1:14" x14ac:dyDescent="0.25">
      <c r="A1506" t="s">
        <v>2556</v>
      </c>
      <c r="B1506" t="s">
        <v>2557</v>
      </c>
      <c r="C1506" t="s">
        <v>67</v>
      </c>
      <c r="D1506" t="s">
        <v>21</v>
      </c>
      <c r="E1506">
        <v>20906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43530</v>
      </c>
      <c r="L1506" t="s">
        <v>26</v>
      </c>
      <c r="N1506" t="s">
        <v>24</v>
      </c>
    </row>
    <row r="1507" spans="1:14" x14ac:dyDescent="0.25">
      <c r="A1507" t="s">
        <v>2558</v>
      </c>
      <c r="B1507" t="s">
        <v>2559</v>
      </c>
      <c r="C1507" t="s">
        <v>804</v>
      </c>
      <c r="D1507" t="s">
        <v>21</v>
      </c>
      <c r="E1507">
        <v>20816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43530</v>
      </c>
      <c r="L1507" t="s">
        <v>26</v>
      </c>
      <c r="N1507" t="s">
        <v>24</v>
      </c>
    </row>
    <row r="1508" spans="1:14" x14ac:dyDescent="0.25">
      <c r="A1508" t="s">
        <v>451</v>
      </c>
      <c r="B1508" t="s">
        <v>2560</v>
      </c>
      <c r="C1508" t="s">
        <v>176</v>
      </c>
      <c r="D1508" t="s">
        <v>21</v>
      </c>
      <c r="E1508">
        <v>21740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43530</v>
      </c>
      <c r="L1508" t="s">
        <v>26</v>
      </c>
      <c r="N1508" t="s">
        <v>24</v>
      </c>
    </row>
    <row r="1509" spans="1:14" x14ac:dyDescent="0.25">
      <c r="A1509" t="s">
        <v>2561</v>
      </c>
      <c r="B1509" t="s">
        <v>2562</v>
      </c>
      <c r="C1509" t="s">
        <v>67</v>
      </c>
      <c r="D1509" t="s">
        <v>21</v>
      </c>
      <c r="E1509">
        <v>20904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43529</v>
      </c>
      <c r="L1509" t="s">
        <v>26</v>
      </c>
      <c r="N1509" t="s">
        <v>24</v>
      </c>
    </row>
    <row r="1510" spans="1:14" x14ac:dyDescent="0.25">
      <c r="A1510" t="s">
        <v>2563</v>
      </c>
      <c r="B1510" t="s">
        <v>2564</v>
      </c>
      <c r="C1510" t="s">
        <v>804</v>
      </c>
      <c r="D1510" t="s">
        <v>21</v>
      </c>
      <c r="E1510">
        <v>20817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43529</v>
      </c>
      <c r="L1510" t="s">
        <v>26</v>
      </c>
      <c r="N1510" t="s">
        <v>24</v>
      </c>
    </row>
    <row r="1511" spans="1:14" x14ac:dyDescent="0.25">
      <c r="A1511" t="s">
        <v>2565</v>
      </c>
      <c r="B1511" t="s">
        <v>2566</v>
      </c>
      <c r="C1511" t="s">
        <v>804</v>
      </c>
      <c r="D1511" t="s">
        <v>21</v>
      </c>
      <c r="E1511">
        <v>20817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43529</v>
      </c>
      <c r="L1511" t="s">
        <v>26</v>
      </c>
      <c r="N1511" t="s">
        <v>24</v>
      </c>
    </row>
    <row r="1512" spans="1:14" x14ac:dyDescent="0.25">
      <c r="A1512" t="s">
        <v>2567</v>
      </c>
      <c r="B1512" t="s">
        <v>2568</v>
      </c>
      <c r="C1512" t="s">
        <v>176</v>
      </c>
      <c r="D1512" t="s">
        <v>21</v>
      </c>
      <c r="E1512">
        <v>21740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43529</v>
      </c>
      <c r="L1512" t="s">
        <v>26</v>
      </c>
      <c r="N1512" t="s">
        <v>24</v>
      </c>
    </row>
    <row r="1513" spans="1:14" x14ac:dyDescent="0.25">
      <c r="A1513" t="s">
        <v>2569</v>
      </c>
      <c r="B1513" t="s">
        <v>2570</v>
      </c>
      <c r="C1513" t="s">
        <v>29</v>
      </c>
      <c r="D1513" t="s">
        <v>21</v>
      </c>
      <c r="E1513">
        <v>21230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43529</v>
      </c>
      <c r="L1513" t="s">
        <v>26</v>
      </c>
      <c r="N1513" t="s">
        <v>24</v>
      </c>
    </row>
    <row r="1514" spans="1:14" x14ac:dyDescent="0.25">
      <c r="A1514" t="s">
        <v>2571</v>
      </c>
      <c r="B1514" t="s">
        <v>2572</v>
      </c>
      <c r="C1514" t="s">
        <v>29</v>
      </c>
      <c r="D1514" t="s">
        <v>21</v>
      </c>
      <c r="E1514">
        <v>21230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43529</v>
      </c>
      <c r="L1514" t="s">
        <v>26</v>
      </c>
      <c r="N1514" t="s">
        <v>24</v>
      </c>
    </row>
    <row r="1515" spans="1:14" x14ac:dyDescent="0.25">
      <c r="A1515" t="s">
        <v>1152</v>
      </c>
      <c r="B1515" t="s">
        <v>1153</v>
      </c>
      <c r="C1515" t="s">
        <v>29</v>
      </c>
      <c r="D1515" t="s">
        <v>21</v>
      </c>
      <c r="E1515">
        <v>21223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43529</v>
      </c>
      <c r="L1515" t="s">
        <v>26</v>
      </c>
      <c r="N1515" t="s">
        <v>24</v>
      </c>
    </row>
    <row r="1516" spans="1:14" x14ac:dyDescent="0.25">
      <c r="A1516" t="s">
        <v>2573</v>
      </c>
      <c r="B1516" t="s">
        <v>2574</v>
      </c>
      <c r="C1516" t="s">
        <v>29</v>
      </c>
      <c r="D1516" t="s">
        <v>21</v>
      </c>
      <c r="E1516">
        <v>21230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43529</v>
      </c>
      <c r="L1516" t="s">
        <v>26</v>
      </c>
      <c r="N1516" t="s">
        <v>24</v>
      </c>
    </row>
    <row r="1517" spans="1:14" x14ac:dyDescent="0.25">
      <c r="A1517" t="s">
        <v>2575</v>
      </c>
      <c r="B1517" t="s">
        <v>2576</v>
      </c>
      <c r="C1517" t="s">
        <v>176</v>
      </c>
      <c r="D1517" t="s">
        <v>21</v>
      </c>
      <c r="E1517">
        <v>21740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43528</v>
      </c>
      <c r="L1517" t="s">
        <v>26</v>
      </c>
      <c r="N1517" t="s">
        <v>24</v>
      </c>
    </row>
    <row r="1518" spans="1:14" x14ac:dyDescent="0.25">
      <c r="A1518" t="s">
        <v>2577</v>
      </c>
      <c r="B1518" t="s">
        <v>2578</v>
      </c>
      <c r="C1518" t="s">
        <v>176</v>
      </c>
      <c r="D1518" t="s">
        <v>21</v>
      </c>
      <c r="E1518">
        <v>21740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43528</v>
      </c>
      <c r="L1518" t="s">
        <v>26</v>
      </c>
      <c r="N1518" t="s">
        <v>24</v>
      </c>
    </row>
    <row r="1519" spans="1:14" x14ac:dyDescent="0.25">
      <c r="A1519" t="s">
        <v>2579</v>
      </c>
      <c r="B1519" t="s">
        <v>2580</v>
      </c>
      <c r="C1519" t="s">
        <v>1171</v>
      </c>
      <c r="D1519" t="s">
        <v>21</v>
      </c>
      <c r="E1519">
        <v>20705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43525</v>
      </c>
      <c r="L1519" t="s">
        <v>26</v>
      </c>
      <c r="N1519" t="s">
        <v>24</v>
      </c>
    </row>
    <row r="1520" spans="1:14" x14ac:dyDescent="0.25">
      <c r="A1520" t="s">
        <v>2071</v>
      </c>
      <c r="B1520" t="s">
        <v>2072</v>
      </c>
      <c r="C1520" t="s">
        <v>29</v>
      </c>
      <c r="D1520" t="s">
        <v>21</v>
      </c>
      <c r="E1520">
        <v>21239</v>
      </c>
      <c r="F1520" t="s">
        <v>22</v>
      </c>
      <c r="G1520" t="s">
        <v>22</v>
      </c>
      <c r="H1520" t="s">
        <v>101</v>
      </c>
      <c r="I1520" t="s">
        <v>241</v>
      </c>
      <c r="J1520" s="1">
        <v>43451</v>
      </c>
      <c r="K1520" s="1">
        <v>43524</v>
      </c>
      <c r="L1520" t="s">
        <v>103</v>
      </c>
      <c r="N1520" t="s">
        <v>1900</v>
      </c>
    </row>
    <row r="1521" spans="1:14" x14ac:dyDescent="0.25">
      <c r="A1521" t="s">
        <v>1596</v>
      </c>
      <c r="B1521" t="s">
        <v>2581</v>
      </c>
      <c r="C1521" t="s">
        <v>487</v>
      </c>
      <c r="D1521" t="s">
        <v>21</v>
      </c>
      <c r="E1521">
        <v>20782</v>
      </c>
      <c r="F1521" t="s">
        <v>22</v>
      </c>
      <c r="G1521" t="s">
        <v>22</v>
      </c>
      <c r="H1521" t="s">
        <v>101</v>
      </c>
      <c r="I1521" t="s">
        <v>241</v>
      </c>
      <c r="J1521" s="1">
        <v>43448</v>
      </c>
      <c r="K1521" s="1">
        <v>43524</v>
      </c>
      <c r="L1521" t="s">
        <v>103</v>
      </c>
      <c r="N1521" t="s">
        <v>1580</v>
      </c>
    </row>
    <row r="1522" spans="1:14" x14ac:dyDescent="0.25">
      <c r="A1522" t="s">
        <v>2582</v>
      </c>
      <c r="B1522" t="s">
        <v>2583</v>
      </c>
      <c r="C1522" t="s">
        <v>136</v>
      </c>
      <c r="D1522" t="s">
        <v>21</v>
      </c>
      <c r="E1522">
        <v>21117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43524</v>
      </c>
      <c r="L1522" t="s">
        <v>26</v>
      </c>
      <c r="N1522" t="s">
        <v>24</v>
      </c>
    </row>
    <row r="1523" spans="1:14" x14ac:dyDescent="0.25">
      <c r="A1523" t="s">
        <v>76</v>
      </c>
      <c r="B1523" t="s">
        <v>2584</v>
      </c>
      <c r="C1523" t="s">
        <v>70</v>
      </c>
      <c r="D1523" t="s">
        <v>21</v>
      </c>
      <c r="E1523">
        <v>21401</v>
      </c>
      <c r="F1523" t="s">
        <v>22</v>
      </c>
      <c r="G1523" t="s">
        <v>22</v>
      </c>
      <c r="H1523" t="s">
        <v>101</v>
      </c>
      <c r="I1523" t="s">
        <v>241</v>
      </c>
      <c r="J1523" s="1">
        <v>43435</v>
      </c>
      <c r="K1523" s="1">
        <v>43524</v>
      </c>
      <c r="L1523" t="s">
        <v>103</v>
      </c>
      <c r="N1523" t="s">
        <v>1900</v>
      </c>
    </row>
    <row r="1524" spans="1:14" x14ac:dyDescent="0.25">
      <c r="A1524" t="s">
        <v>76</v>
      </c>
      <c r="B1524" t="s">
        <v>2585</v>
      </c>
      <c r="C1524" t="s">
        <v>29</v>
      </c>
      <c r="D1524" t="s">
        <v>21</v>
      </c>
      <c r="E1524">
        <v>21224</v>
      </c>
      <c r="F1524" t="s">
        <v>22</v>
      </c>
      <c r="G1524" t="s">
        <v>22</v>
      </c>
      <c r="H1524" t="s">
        <v>101</v>
      </c>
      <c r="I1524" t="s">
        <v>241</v>
      </c>
      <c r="J1524" s="1">
        <v>43445</v>
      </c>
      <c r="K1524" s="1">
        <v>43524</v>
      </c>
      <c r="L1524" t="s">
        <v>103</v>
      </c>
      <c r="N1524" t="s">
        <v>1900</v>
      </c>
    </row>
    <row r="1525" spans="1:14" x14ac:dyDescent="0.25">
      <c r="A1525" t="s">
        <v>2586</v>
      </c>
      <c r="B1525" t="s">
        <v>2587</v>
      </c>
      <c r="C1525" t="s">
        <v>136</v>
      </c>
      <c r="D1525" t="s">
        <v>21</v>
      </c>
      <c r="E1525">
        <v>21117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43524</v>
      </c>
      <c r="L1525" t="s">
        <v>26</v>
      </c>
      <c r="N1525" t="s">
        <v>24</v>
      </c>
    </row>
    <row r="1526" spans="1:14" x14ac:dyDescent="0.25">
      <c r="A1526" t="s">
        <v>703</v>
      </c>
      <c r="B1526" t="s">
        <v>1237</v>
      </c>
      <c r="C1526" t="s">
        <v>29</v>
      </c>
      <c r="D1526" t="s">
        <v>21</v>
      </c>
      <c r="E1526">
        <v>21234</v>
      </c>
      <c r="F1526" t="s">
        <v>22</v>
      </c>
      <c r="G1526" t="s">
        <v>22</v>
      </c>
      <c r="H1526" t="s">
        <v>101</v>
      </c>
      <c r="I1526" t="s">
        <v>241</v>
      </c>
      <c r="J1526" s="1">
        <v>43447</v>
      </c>
      <c r="K1526" s="1">
        <v>43524</v>
      </c>
      <c r="L1526" t="s">
        <v>103</v>
      </c>
      <c r="N1526" t="s">
        <v>1900</v>
      </c>
    </row>
    <row r="1527" spans="1:14" x14ac:dyDescent="0.25">
      <c r="A1527" t="s">
        <v>1107</v>
      </c>
      <c r="B1527" t="s">
        <v>1108</v>
      </c>
      <c r="C1527" t="s">
        <v>154</v>
      </c>
      <c r="D1527" t="s">
        <v>21</v>
      </c>
      <c r="E1527">
        <v>20707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43524</v>
      </c>
      <c r="L1527" t="s">
        <v>26</v>
      </c>
      <c r="N1527" t="s">
        <v>24</v>
      </c>
    </row>
    <row r="1528" spans="1:14" x14ac:dyDescent="0.25">
      <c r="A1528" t="s">
        <v>87</v>
      </c>
      <c r="B1528" t="s">
        <v>2588</v>
      </c>
      <c r="C1528" t="s">
        <v>136</v>
      </c>
      <c r="D1528" t="s">
        <v>21</v>
      </c>
      <c r="E1528">
        <v>21117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43524</v>
      </c>
      <c r="L1528" t="s">
        <v>26</v>
      </c>
      <c r="N1528" t="s">
        <v>24</v>
      </c>
    </row>
    <row r="1529" spans="1:14" x14ac:dyDescent="0.25">
      <c r="A1529" t="s">
        <v>2497</v>
      </c>
      <c r="B1529" t="s">
        <v>2589</v>
      </c>
      <c r="C1529" t="s">
        <v>154</v>
      </c>
      <c r="D1529" t="s">
        <v>21</v>
      </c>
      <c r="E1529">
        <v>20707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43524</v>
      </c>
      <c r="L1529" t="s">
        <v>26</v>
      </c>
      <c r="N1529" t="s">
        <v>24</v>
      </c>
    </row>
    <row r="1530" spans="1:14" x14ac:dyDescent="0.25">
      <c r="A1530" t="s">
        <v>746</v>
      </c>
      <c r="B1530" t="s">
        <v>2590</v>
      </c>
      <c r="C1530" t="s">
        <v>67</v>
      </c>
      <c r="D1530" t="s">
        <v>21</v>
      </c>
      <c r="E1530">
        <v>20902</v>
      </c>
      <c r="F1530" t="s">
        <v>22</v>
      </c>
      <c r="G1530" t="s">
        <v>22</v>
      </c>
      <c r="H1530" t="s">
        <v>110</v>
      </c>
      <c r="I1530" t="s">
        <v>132</v>
      </c>
      <c r="J1530" s="1">
        <v>43444</v>
      </c>
      <c r="K1530" s="1">
        <v>43524</v>
      </c>
      <c r="L1530" t="s">
        <v>103</v>
      </c>
      <c r="N1530" t="s">
        <v>104</v>
      </c>
    </row>
    <row r="1531" spans="1:14" x14ac:dyDescent="0.25">
      <c r="A1531" t="s">
        <v>1147</v>
      </c>
      <c r="B1531" t="s">
        <v>1814</v>
      </c>
      <c r="C1531" t="s">
        <v>1815</v>
      </c>
      <c r="D1531" t="s">
        <v>21</v>
      </c>
      <c r="E1531">
        <v>20740</v>
      </c>
      <c r="F1531" t="s">
        <v>22</v>
      </c>
      <c r="G1531" t="s">
        <v>22</v>
      </c>
      <c r="H1531" t="s">
        <v>110</v>
      </c>
      <c r="I1531" t="s">
        <v>111</v>
      </c>
      <c r="J1531" s="1">
        <v>43447</v>
      </c>
      <c r="K1531" s="1">
        <v>43524</v>
      </c>
      <c r="L1531" t="s">
        <v>103</v>
      </c>
      <c r="N1531" t="s">
        <v>1562</v>
      </c>
    </row>
    <row r="1532" spans="1:14" x14ac:dyDescent="0.25">
      <c r="A1532" t="s">
        <v>144</v>
      </c>
      <c r="B1532" t="s">
        <v>145</v>
      </c>
      <c r="C1532" t="s">
        <v>73</v>
      </c>
      <c r="D1532" t="s">
        <v>21</v>
      </c>
      <c r="E1532">
        <v>21207</v>
      </c>
      <c r="F1532" t="s">
        <v>22</v>
      </c>
      <c r="G1532" t="s">
        <v>22</v>
      </c>
      <c r="H1532" t="s">
        <v>101</v>
      </c>
      <c r="I1532" t="s">
        <v>241</v>
      </c>
      <c r="J1532" s="1">
        <v>43446</v>
      </c>
      <c r="K1532" s="1">
        <v>43524</v>
      </c>
      <c r="L1532" t="s">
        <v>103</v>
      </c>
      <c r="N1532" t="s">
        <v>1900</v>
      </c>
    </row>
    <row r="1533" spans="1:14" x14ac:dyDescent="0.25">
      <c r="A1533" t="s">
        <v>2591</v>
      </c>
      <c r="B1533" t="s">
        <v>2592</v>
      </c>
      <c r="C1533" t="s">
        <v>29</v>
      </c>
      <c r="D1533" t="s">
        <v>21</v>
      </c>
      <c r="E1533">
        <v>21212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43524</v>
      </c>
      <c r="L1533" t="s">
        <v>26</v>
      </c>
      <c r="N1533" t="s">
        <v>24</v>
      </c>
    </row>
    <row r="1534" spans="1:14" x14ac:dyDescent="0.25">
      <c r="A1534" t="s">
        <v>2593</v>
      </c>
      <c r="B1534" t="s">
        <v>2594</v>
      </c>
      <c r="C1534" t="s">
        <v>1171</v>
      </c>
      <c r="D1534" t="s">
        <v>21</v>
      </c>
      <c r="E1534">
        <v>20705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43524</v>
      </c>
      <c r="L1534" t="s">
        <v>26</v>
      </c>
      <c r="N1534" t="s">
        <v>24</v>
      </c>
    </row>
    <row r="1535" spans="1:14" x14ac:dyDescent="0.25">
      <c r="A1535" t="s">
        <v>93</v>
      </c>
      <c r="B1535" t="s">
        <v>1513</v>
      </c>
      <c r="C1535" t="s">
        <v>487</v>
      </c>
      <c r="D1535" t="s">
        <v>21</v>
      </c>
      <c r="E1535">
        <v>20782</v>
      </c>
      <c r="F1535" t="s">
        <v>22</v>
      </c>
      <c r="G1535" t="s">
        <v>22</v>
      </c>
      <c r="H1535" t="s">
        <v>110</v>
      </c>
      <c r="I1535" t="s">
        <v>111</v>
      </c>
      <c r="J1535" s="1">
        <v>43448</v>
      </c>
      <c r="K1535" s="1">
        <v>43524</v>
      </c>
      <c r="L1535" t="s">
        <v>103</v>
      </c>
      <c r="N1535" t="s">
        <v>1562</v>
      </c>
    </row>
    <row r="1536" spans="1:14" x14ac:dyDescent="0.25">
      <c r="A1536" t="s">
        <v>2595</v>
      </c>
      <c r="B1536" t="s">
        <v>2596</v>
      </c>
      <c r="C1536" t="s">
        <v>1116</v>
      </c>
      <c r="D1536" t="s">
        <v>21</v>
      </c>
      <c r="E1536">
        <v>20748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43523</v>
      </c>
      <c r="L1536" t="s">
        <v>26</v>
      </c>
      <c r="N1536" t="s">
        <v>24</v>
      </c>
    </row>
    <row r="1537" spans="1:14" x14ac:dyDescent="0.25">
      <c r="A1537" t="s">
        <v>657</v>
      </c>
      <c r="B1537" t="s">
        <v>658</v>
      </c>
      <c r="C1537" t="s">
        <v>659</v>
      </c>
      <c r="D1537" t="s">
        <v>21</v>
      </c>
      <c r="E1537">
        <v>20747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43523</v>
      </c>
      <c r="L1537" t="s">
        <v>26</v>
      </c>
      <c r="N1537" t="s">
        <v>24</v>
      </c>
    </row>
    <row r="1538" spans="1:14" x14ac:dyDescent="0.25">
      <c r="A1538" t="s">
        <v>383</v>
      </c>
      <c r="B1538" t="s">
        <v>384</v>
      </c>
      <c r="C1538" t="s">
        <v>354</v>
      </c>
      <c r="D1538" t="s">
        <v>21</v>
      </c>
      <c r="E1538">
        <v>20688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43523</v>
      </c>
      <c r="L1538" t="s">
        <v>26</v>
      </c>
      <c r="N1538" t="s">
        <v>24</v>
      </c>
    </row>
    <row r="1539" spans="1:14" x14ac:dyDescent="0.25">
      <c r="A1539" t="s">
        <v>2597</v>
      </c>
      <c r="B1539" t="s">
        <v>2598</v>
      </c>
      <c r="C1539" t="s">
        <v>136</v>
      </c>
      <c r="D1539" t="s">
        <v>21</v>
      </c>
      <c r="E1539">
        <v>21117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43523</v>
      </c>
      <c r="L1539" t="s">
        <v>26</v>
      </c>
      <c r="N1539" t="s">
        <v>24</v>
      </c>
    </row>
    <row r="1540" spans="1:14" x14ac:dyDescent="0.25">
      <c r="A1540" t="s">
        <v>2599</v>
      </c>
      <c r="B1540" t="s">
        <v>2600</v>
      </c>
      <c r="C1540" t="s">
        <v>2601</v>
      </c>
      <c r="D1540" t="s">
        <v>21</v>
      </c>
      <c r="E1540">
        <v>20685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43523</v>
      </c>
      <c r="L1540" t="s">
        <v>26</v>
      </c>
      <c r="N1540" t="s">
        <v>24</v>
      </c>
    </row>
    <row r="1541" spans="1:14" x14ac:dyDescent="0.25">
      <c r="A1541" t="s">
        <v>2602</v>
      </c>
      <c r="B1541" t="s">
        <v>2603</v>
      </c>
      <c r="C1541" t="s">
        <v>136</v>
      </c>
      <c r="D1541" t="s">
        <v>21</v>
      </c>
      <c r="E1541">
        <v>21117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43523</v>
      </c>
      <c r="L1541" t="s">
        <v>26</v>
      </c>
      <c r="N1541" t="s">
        <v>24</v>
      </c>
    </row>
    <row r="1542" spans="1:14" x14ac:dyDescent="0.25">
      <c r="A1542" t="s">
        <v>2604</v>
      </c>
      <c r="B1542" t="s">
        <v>2605</v>
      </c>
      <c r="C1542" t="s">
        <v>136</v>
      </c>
      <c r="D1542" t="s">
        <v>21</v>
      </c>
      <c r="E1542">
        <v>21117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43523</v>
      </c>
      <c r="L1542" t="s">
        <v>26</v>
      </c>
      <c r="N1542" t="s">
        <v>24</v>
      </c>
    </row>
    <row r="1543" spans="1:14" x14ac:dyDescent="0.25">
      <c r="A1543" t="s">
        <v>201</v>
      </c>
      <c r="B1543" t="s">
        <v>632</v>
      </c>
      <c r="C1543" t="s">
        <v>624</v>
      </c>
      <c r="D1543" t="s">
        <v>21</v>
      </c>
      <c r="E1543">
        <v>20678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43523</v>
      </c>
      <c r="L1543" t="s">
        <v>26</v>
      </c>
      <c r="N1543" t="s">
        <v>24</v>
      </c>
    </row>
    <row r="1544" spans="1:14" x14ac:dyDescent="0.25">
      <c r="A1544" t="s">
        <v>1235</v>
      </c>
      <c r="B1544" t="s">
        <v>1236</v>
      </c>
      <c r="C1544" t="s">
        <v>29</v>
      </c>
      <c r="D1544" t="s">
        <v>21</v>
      </c>
      <c r="E1544">
        <v>21229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43522</v>
      </c>
      <c r="L1544" t="s">
        <v>26</v>
      </c>
      <c r="N1544" t="s">
        <v>24</v>
      </c>
    </row>
    <row r="1545" spans="1:14" x14ac:dyDescent="0.25">
      <c r="A1545" t="s">
        <v>2606</v>
      </c>
      <c r="B1545" t="s">
        <v>2607</v>
      </c>
      <c r="C1545" t="s">
        <v>29</v>
      </c>
      <c r="D1545" t="s">
        <v>21</v>
      </c>
      <c r="E1545">
        <v>21229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43522</v>
      </c>
      <c r="L1545" t="s">
        <v>26</v>
      </c>
      <c r="N1545" t="s">
        <v>24</v>
      </c>
    </row>
    <row r="1546" spans="1:14" x14ac:dyDescent="0.25">
      <c r="A1546" t="s">
        <v>2608</v>
      </c>
      <c r="B1546" t="s">
        <v>2609</v>
      </c>
      <c r="C1546" t="s">
        <v>173</v>
      </c>
      <c r="D1546" t="s">
        <v>21</v>
      </c>
      <c r="E1546">
        <v>20745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43522</v>
      </c>
      <c r="L1546" t="s">
        <v>26</v>
      </c>
      <c r="N1546" t="s">
        <v>24</v>
      </c>
    </row>
    <row r="1547" spans="1:14" x14ac:dyDescent="0.25">
      <c r="A1547" t="s">
        <v>2610</v>
      </c>
      <c r="B1547" t="s">
        <v>2611</v>
      </c>
      <c r="C1547" t="s">
        <v>249</v>
      </c>
      <c r="D1547" t="s">
        <v>21</v>
      </c>
      <c r="E1547">
        <v>20744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43521</v>
      </c>
      <c r="L1547" t="s">
        <v>26</v>
      </c>
      <c r="N1547" t="s">
        <v>24</v>
      </c>
    </row>
    <row r="1548" spans="1:14" x14ac:dyDescent="0.25">
      <c r="A1548" t="s">
        <v>155</v>
      </c>
      <c r="B1548" t="s">
        <v>321</v>
      </c>
      <c r="C1548" t="s">
        <v>317</v>
      </c>
      <c r="D1548" t="s">
        <v>21</v>
      </c>
      <c r="E1548">
        <v>20735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43521</v>
      </c>
      <c r="L1548" t="s">
        <v>26</v>
      </c>
      <c r="N1548" t="s">
        <v>24</v>
      </c>
    </row>
    <row r="1549" spans="1:14" x14ac:dyDescent="0.25">
      <c r="A1549" t="s">
        <v>2612</v>
      </c>
      <c r="B1549" t="s">
        <v>2613</v>
      </c>
      <c r="C1549" t="s">
        <v>378</v>
      </c>
      <c r="D1549" t="s">
        <v>21</v>
      </c>
      <c r="E1549">
        <v>21536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43521</v>
      </c>
      <c r="L1549" t="s">
        <v>26</v>
      </c>
      <c r="N1549" t="s">
        <v>24</v>
      </c>
    </row>
    <row r="1550" spans="1:14" x14ac:dyDescent="0.25">
      <c r="A1550" t="s">
        <v>2614</v>
      </c>
      <c r="B1550" t="s">
        <v>2615</v>
      </c>
      <c r="C1550" t="s">
        <v>2616</v>
      </c>
      <c r="D1550" t="s">
        <v>21</v>
      </c>
      <c r="E1550">
        <v>20774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43521</v>
      </c>
      <c r="L1550" t="s">
        <v>26</v>
      </c>
      <c r="N1550" t="s">
        <v>24</v>
      </c>
    </row>
    <row r="1551" spans="1:14" x14ac:dyDescent="0.25">
      <c r="A1551" t="s">
        <v>327</v>
      </c>
      <c r="B1551" t="s">
        <v>328</v>
      </c>
      <c r="C1551" t="s">
        <v>317</v>
      </c>
      <c r="D1551" t="s">
        <v>21</v>
      </c>
      <c r="E1551">
        <v>20735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43521</v>
      </c>
      <c r="L1551" t="s">
        <v>26</v>
      </c>
      <c r="N1551" t="s">
        <v>24</v>
      </c>
    </row>
    <row r="1552" spans="1:14" x14ac:dyDescent="0.25">
      <c r="A1552" t="s">
        <v>2617</v>
      </c>
      <c r="B1552" t="s">
        <v>2618</v>
      </c>
      <c r="C1552" t="s">
        <v>790</v>
      </c>
      <c r="D1552" t="s">
        <v>21</v>
      </c>
      <c r="E1552">
        <v>21550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43521</v>
      </c>
      <c r="L1552" t="s">
        <v>26</v>
      </c>
      <c r="N1552" t="s">
        <v>24</v>
      </c>
    </row>
    <row r="1553" spans="1:14" x14ac:dyDescent="0.25">
      <c r="A1553" t="s">
        <v>212</v>
      </c>
      <c r="B1553" t="s">
        <v>2619</v>
      </c>
      <c r="C1553" t="s">
        <v>317</v>
      </c>
      <c r="D1553" t="s">
        <v>21</v>
      </c>
      <c r="E1553">
        <v>20735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43521</v>
      </c>
      <c r="L1553" t="s">
        <v>26</v>
      </c>
      <c r="N1553" t="s">
        <v>24</v>
      </c>
    </row>
    <row r="1554" spans="1:14" x14ac:dyDescent="0.25">
      <c r="A1554" t="s">
        <v>2620</v>
      </c>
      <c r="B1554" t="s">
        <v>2621</v>
      </c>
      <c r="C1554" t="s">
        <v>2622</v>
      </c>
      <c r="D1554" t="s">
        <v>21</v>
      </c>
      <c r="E1554">
        <v>21531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43521</v>
      </c>
      <c r="L1554" t="s">
        <v>26</v>
      </c>
      <c r="N1554" t="s">
        <v>24</v>
      </c>
    </row>
    <row r="1555" spans="1:14" x14ac:dyDescent="0.25">
      <c r="A1555" t="s">
        <v>2623</v>
      </c>
      <c r="B1555" t="s">
        <v>2624</v>
      </c>
      <c r="C1555" t="s">
        <v>249</v>
      </c>
      <c r="D1555" t="s">
        <v>21</v>
      </c>
      <c r="E1555">
        <v>20744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43521</v>
      </c>
      <c r="L1555" t="s">
        <v>26</v>
      </c>
      <c r="N1555" t="s">
        <v>24</v>
      </c>
    </row>
    <row r="1556" spans="1:14" x14ac:dyDescent="0.25">
      <c r="A1556" t="s">
        <v>1147</v>
      </c>
      <c r="B1556" t="s">
        <v>2625</v>
      </c>
      <c r="C1556" t="s">
        <v>317</v>
      </c>
      <c r="D1556" t="s">
        <v>21</v>
      </c>
      <c r="E1556">
        <v>20735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43521</v>
      </c>
      <c r="L1556" t="s">
        <v>26</v>
      </c>
      <c r="N1556" t="s">
        <v>24</v>
      </c>
    </row>
    <row r="1557" spans="1:14" x14ac:dyDescent="0.25">
      <c r="A1557" t="s">
        <v>913</v>
      </c>
      <c r="B1557" t="s">
        <v>2626</v>
      </c>
      <c r="C1557" t="s">
        <v>790</v>
      </c>
      <c r="D1557" t="s">
        <v>21</v>
      </c>
      <c r="E1557">
        <v>21550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43521</v>
      </c>
      <c r="L1557" t="s">
        <v>26</v>
      </c>
      <c r="N1557" t="s">
        <v>24</v>
      </c>
    </row>
    <row r="1558" spans="1:14" x14ac:dyDescent="0.25">
      <c r="A1558" t="s">
        <v>93</v>
      </c>
      <c r="B1558" t="s">
        <v>2627</v>
      </c>
      <c r="C1558" t="s">
        <v>1116</v>
      </c>
      <c r="D1558" t="s">
        <v>21</v>
      </c>
      <c r="E1558">
        <v>20748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43521</v>
      </c>
      <c r="L1558" t="s">
        <v>26</v>
      </c>
      <c r="N1558" t="s">
        <v>24</v>
      </c>
    </row>
    <row r="1559" spans="1:14" x14ac:dyDescent="0.25">
      <c r="A1559" t="s">
        <v>1406</v>
      </c>
      <c r="B1559" t="s">
        <v>1407</v>
      </c>
      <c r="C1559" t="s">
        <v>356</v>
      </c>
      <c r="D1559" t="s">
        <v>21</v>
      </c>
      <c r="E1559">
        <v>21114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43518</v>
      </c>
      <c r="L1559" t="s">
        <v>26</v>
      </c>
      <c r="N1559" t="s">
        <v>24</v>
      </c>
    </row>
    <row r="1560" spans="1:14" x14ac:dyDescent="0.25">
      <c r="A1560" t="s">
        <v>638</v>
      </c>
      <c r="B1560" t="s">
        <v>639</v>
      </c>
      <c r="C1560" t="s">
        <v>640</v>
      </c>
      <c r="D1560" t="s">
        <v>21</v>
      </c>
      <c r="E1560">
        <v>20706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43518</v>
      </c>
      <c r="L1560" t="s">
        <v>26</v>
      </c>
      <c r="N1560" t="s">
        <v>24</v>
      </c>
    </row>
    <row r="1561" spans="1:14" x14ac:dyDescent="0.25">
      <c r="A1561" t="s">
        <v>2628</v>
      </c>
      <c r="B1561" t="s">
        <v>2629</v>
      </c>
      <c r="C1561" t="s">
        <v>546</v>
      </c>
      <c r="D1561" t="s">
        <v>21</v>
      </c>
      <c r="E1561">
        <v>20772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43518</v>
      </c>
      <c r="L1561" t="s">
        <v>26</v>
      </c>
      <c r="N1561" t="s">
        <v>24</v>
      </c>
    </row>
    <row r="1562" spans="1:14" x14ac:dyDescent="0.25">
      <c r="A1562" t="s">
        <v>155</v>
      </c>
      <c r="B1562" t="s">
        <v>2630</v>
      </c>
      <c r="C1562" t="s">
        <v>2102</v>
      </c>
      <c r="D1562" t="s">
        <v>21</v>
      </c>
      <c r="E1562">
        <v>20784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43518</v>
      </c>
      <c r="L1562" t="s">
        <v>26</v>
      </c>
      <c r="N1562" t="s">
        <v>24</v>
      </c>
    </row>
    <row r="1563" spans="1:14" x14ac:dyDescent="0.25">
      <c r="A1563" t="s">
        <v>655</v>
      </c>
      <c r="B1563" t="s">
        <v>656</v>
      </c>
      <c r="C1563" t="s">
        <v>642</v>
      </c>
      <c r="D1563" t="s">
        <v>21</v>
      </c>
      <c r="E1563">
        <v>20785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43518</v>
      </c>
      <c r="L1563" t="s">
        <v>26</v>
      </c>
      <c r="N1563" t="s">
        <v>24</v>
      </c>
    </row>
    <row r="1564" spans="1:14" x14ac:dyDescent="0.25">
      <c r="A1564" t="s">
        <v>2631</v>
      </c>
      <c r="B1564" t="s">
        <v>2632</v>
      </c>
      <c r="C1564" t="s">
        <v>2102</v>
      </c>
      <c r="D1564" t="s">
        <v>21</v>
      </c>
      <c r="E1564">
        <v>20784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43518</v>
      </c>
      <c r="L1564" t="s">
        <v>26</v>
      </c>
      <c r="N1564" t="s">
        <v>24</v>
      </c>
    </row>
    <row r="1565" spans="1:14" x14ac:dyDescent="0.25">
      <c r="A1565" t="s">
        <v>2633</v>
      </c>
      <c r="B1565" t="s">
        <v>2634</v>
      </c>
      <c r="C1565" t="s">
        <v>29</v>
      </c>
      <c r="D1565" t="s">
        <v>21</v>
      </c>
      <c r="E1565">
        <v>21213</v>
      </c>
      <c r="F1565" t="s">
        <v>22</v>
      </c>
      <c r="G1565" t="s">
        <v>22</v>
      </c>
      <c r="H1565" t="s">
        <v>101</v>
      </c>
      <c r="I1565" t="s">
        <v>241</v>
      </c>
      <c r="J1565" t="s">
        <v>210</v>
      </c>
      <c r="K1565" s="1">
        <v>43518</v>
      </c>
      <c r="L1565" t="s">
        <v>211</v>
      </c>
      <c r="M1565" t="str">
        <f>HYPERLINK("https://www.regulations.gov/docket?D=FDA-2019-H-0844")</f>
        <v>https://www.regulations.gov/docket?D=FDA-2019-H-0844</v>
      </c>
      <c r="N1565" t="s">
        <v>210</v>
      </c>
    </row>
    <row r="1566" spans="1:14" x14ac:dyDescent="0.25">
      <c r="A1566" t="s">
        <v>511</v>
      </c>
      <c r="B1566" t="s">
        <v>1244</v>
      </c>
      <c r="C1566" t="s">
        <v>958</v>
      </c>
      <c r="D1566" t="s">
        <v>21</v>
      </c>
      <c r="E1566">
        <v>21113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43518</v>
      </c>
      <c r="L1566" t="s">
        <v>26</v>
      </c>
      <c r="N1566" t="s">
        <v>24</v>
      </c>
    </row>
    <row r="1567" spans="1:14" x14ac:dyDescent="0.25">
      <c r="A1567" t="s">
        <v>2635</v>
      </c>
      <c r="B1567" t="s">
        <v>2636</v>
      </c>
      <c r="C1567" t="s">
        <v>546</v>
      </c>
      <c r="D1567" t="s">
        <v>21</v>
      </c>
      <c r="E1567">
        <v>20774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43518</v>
      </c>
      <c r="L1567" t="s">
        <v>26</v>
      </c>
      <c r="N1567" t="s">
        <v>24</v>
      </c>
    </row>
    <row r="1568" spans="1:14" x14ac:dyDescent="0.25">
      <c r="A1568" t="s">
        <v>2637</v>
      </c>
      <c r="B1568" t="s">
        <v>2638</v>
      </c>
      <c r="C1568" t="s">
        <v>29</v>
      </c>
      <c r="D1568" t="s">
        <v>21</v>
      </c>
      <c r="E1568">
        <v>21201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43518</v>
      </c>
      <c r="L1568" t="s">
        <v>26</v>
      </c>
      <c r="N1568" t="s">
        <v>24</v>
      </c>
    </row>
    <row r="1569" spans="1:14" x14ac:dyDescent="0.25">
      <c r="A1569" t="s">
        <v>2639</v>
      </c>
      <c r="B1569" t="s">
        <v>2640</v>
      </c>
      <c r="C1569" t="s">
        <v>1221</v>
      </c>
      <c r="D1569" t="s">
        <v>21</v>
      </c>
      <c r="E1569">
        <v>21054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43518</v>
      </c>
      <c r="L1569" t="s">
        <v>26</v>
      </c>
      <c r="N1569" t="s">
        <v>24</v>
      </c>
    </row>
    <row r="1570" spans="1:14" x14ac:dyDescent="0.25">
      <c r="A1570" t="s">
        <v>1594</v>
      </c>
      <c r="B1570" t="s">
        <v>1595</v>
      </c>
      <c r="C1570" t="s">
        <v>29</v>
      </c>
      <c r="D1570" t="s">
        <v>21</v>
      </c>
      <c r="E1570">
        <v>21201</v>
      </c>
      <c r="F1570" t="s">
        <v>22</v>
      </c>
      <c r="G1570" t="s">
        <v>22</v>
      </c>
      <c r="H1570" t="s">
        <v>208</v>
      </c>
      <c r="I1570" t="s">
        <v>209</v>
      </c>
      <c r="J1570" s="1">
        <v>43442</v>
      </c>
      <c r="K1570" s="1">
        <v>43517</v>
      </c>
      <c r="L1570" t="s">
        <v>103</v>
      </c>
      <c r="N1570" t="s">
        <v>1562</v>
      </c>
    </row>
    <row r="1571" spans="1:14" x14ac:dyDescent="0.25">
      <c r="A1571" t="s">
        <v>2641</v>
      </c>
      <c r="B1571" t="s">
        <v>2642</v>
      </c>
      <c r="C1571" t="s">
        <v>546</v>
      </c>
      <c r="D1571" t="s">
        <v>21</v>
      </c>
      <c r="E1571">
        <v>20772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43517</v>
      </c>
      <c r="L1571" t="s">
        <v>26</v>
      </c>
      <c r="N1571" t="s">
        <v>24</v>
      </c>
    </row>
    <row r="1572" spans="1:14" x14ac:dyDescent="0.25">
      <c r="A1572" t="s">
        <v>477</v>
      </c>
      <c r="B1572" t="s">
        <v>478</v>
      </c>
      <c r="C1572" t="s">
        <v>173</v>
      </c>
      <c r="D1572" t="s">
        <v>21</v>
      </c>
      <c r="E1572">
        <v>20745</v>
      </c>
      <c r="F1572" t="s">
        <v>22</v>
      </c>
      <c r="G1572" t="s">
        <v>22</v>
      </c>
      <c r="H1572" t="s">
        <v>101</v>
      </c>
      <c r="I1572" t="s">
        <v>241</v>
      </c>
      <c r="J1572" s="1">
        <v>43441</v>
      </c>
      <c r="K1572" s="1">
        <v>43517</v>
      </c>
      <c r="L1572" t="s">
        <v>103</v>
      </c>
      <c r="N1572" t="s">
        <v>1900</v>
      </c>
    </row>
    <row r="1573" spans="1:14" x14ac:dyDescent="0.25">
      <c r="A1573" t="s">
        <v>2643</v>
      </c>
      <c r="B1573" t="s">
        <v>2644</v>
      </c>
      <c r="C1573" t="s">
        <v>2645</v>
      </c>
      <c r="D1573" t="s">
        <v>21</v>
      </c>
      <c r="E1573">
        <v>21766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43517</v>
      </c>
      <c r="L1573" t="s">
        <v>26</v>
      </c>
      <c r="N1573" t="s">
        <v>24</v>
      </c>
    </row>
    <row r="1574" spans="1:14" x14ac:dyDescent="0.25">
      <c r="A1574" t="s">
        <v>2646</v>
      </c>
      <c r="B1574" t="s">
        <v>2647</v>
      </c>
      <c r="C1574" t="s">
        <v>2645</v>
      </c>
      <c r="D1574" t="s">
        <v>21</v>
      </c>
      <c r="E1574">
        <v>21766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43517</v>
      </c>
      <c r="L1574" t="s">
        <v>26</v>
      </c>
      <c r="N1574" t="s">
        <v>24</v>
      </c>
    </row>
    <row r="1575" spans="1:14" x14ac:dyDescent="0.25">
      <c r="A1575" t="s">
        <v>2648</v>
      </c>
      <c r="B1575" t="s">
        <v>2649</v>
      </c>
      <c r="C1575" t="s">
        <v>2650</v>
      </c>
      <c r="D1575" t="s">
        <v>21</v>
      </c>
      <c r="E1575">
        <v>21562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43517</v>
      </c>
      <c r="L1575" t="s">
        <v>26</v>
      </c>
      <c r="N1575" t="s">
        <v>24</v>
      </c>
    </row>
    <row r="1576" spans="1:14" x14ac:dyDescent="0.25">
      <c r="A1576" t="s">
        <v>2651</v>
      </c>
      <c r="B1576" t="s">
        <v>2652</v>
      </c>
      <c r="C1576" t="s">
        <v>29</v>
      </c>
      <c r="D1576" t="s">
        <v>21</v>
      </c>
      <c r="E1576">
        <v>21215</v>
      </c>
      <c r="F1576" t="s">
        <v>22</v>
      </c>
      <c r="G1576" t="s">
        <v>22</v>
      </c>
      <c r="H1576" t="s">
        <v>101</v>
      </c>
      <c r="I1576" t="s">
        <v>241</v>
      </c>
      <c r="J1576" s="1">
        <v>43441</v>
      </c>
      <c r="K1576" s="1">
        <v>43517</v>
      </c>
      <c r="L1576" t="s">
        <v>103</v>
      </c>
      <c r="N1576" t="s">
        <v>1900</v>
      </c>
    </row>
    <row r="1577" spans="1:14" x14ac:dyDescent="0.25">
      <c r="A1577" t="s">
        <v>1681</v>
      </c>
      <c r="B1577" t="s">
        <v>1682</v>
      </c>
      <c r="C1577" t="s">
        <v>249</v>
      </c>
      <c r="D1577" t="s">
        <v>21</v>
      </c>
      <c r="E1577">
        <v>20744</v>
      </c>
      <c r="F1577" t="s">
        <v>22</v>
      </c>
      <c r="G1577" t="s">
        <v>22</v>
      </c>
      <c r="H1577" t="s">
        <v>101</v>
      </c>
      <c r="I1577" t="s">
        <v>241</v>
      </c>
      <c r="J1577" s="1">
        <v>43441</v>
      </c>
      <c r="K1577" s="1">
        <v>43517</v>
      </c>
      <c r="L1577" t="s">
        <v>103</v>
      </c>
      <c r="N1577" t="s">
        <v>1580</v>
      </c>
    </row>
    <row r="1578" spans="1:14" x14ac:dyDescent="0.25">
      <c r="A1578" t="s">
        <v>2653</v>
      </c>
      <c r="B1578" t="s">
        <v>2642</v>
      </c>
      <c r="C1578" t="s">
        <v>546</v>
      </c>
      <c r="D1578" t="s">
        <v>21</v>
      </c>
      <c r="E1578">
        <v>20772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43517</v>
      </c>
      <c r="L1578" t="s">
        <v>26</v>
      </c>
      <c r="N1578" t="s">
        <v>24</v>
      </c>
    </row>
    <row r="1579" spans="1:14" x14ac:dyDescent="0.25">
      <c r="A1579" t="s">
        <v>2055</v>
      </c>
      <c r="B1579" t="s">
        <v>2056</v>
      </c>
      <c r="C1579" t="s">
        <v>29</v>
      </c>
      <c r="D1579" t="s">
        <v>21</v>
      </c>
      <c r="E1579">
        <v>21206</v>
      </c>
      <c r="F1579" t="s">
        <v>22</v>
      </c>
      <c r="G1579" t="s">
        <v>22</v>
      </c>
      <c r="H1579" t="s">
        <v>208</v>
      </c>
      <c r="I1579" t="s">
        <v>209</v>
      </c>
      <c r="J1579" t="s">
        <v>210</v>
      </c>
      <c r="K1579" s="1">
        <v>43517</v>
      </c>
      <c r="L1579" t="s">
        <v>211</v>
      </c>
      <c r="M1579" t="str">
        <f>HYPERLINK("https://www.regulations.gov/docket?D=FDA-2019-H-0811")</f>
        <v>https://www.regulations.gov/docket?D=FDA-2019-H-0811</v>
      </c>
      <c r="N1579" t="s">
        <v>210</v>
      </c>
    </row>
    <row r="1580" spans="1:14" x14ac:dyDescent="0.25">
      <c r="A1580" t="s">
        <v>2654</v>
      </c>
      <c r="B1580" t="s">
        <v>2655</v>
      </c>
      <c r="C1580" t="s">
        <v>2656</v>
      </c>
      <c r="D1580" t="s">
        <v>21</v>
      </c>
      <c r="E1580">
        <v>21530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43517</v>
      </c>
      <c r="L1580" t="s">
        <v>26</v>
      </c>
      <c r="N1580" t="s">
        <v>24</v>
      </c>
    </row>
    <row r="1581" spans="1:14" x14ac:dyDescent="0.25">
      <c r="A1581" t="s">
        <v>2657</v>
      </c>
      <c r="B1581" t="s">
        <v>2658</v>
      </c>
      <c r="C1581" t="s">
        <v>29</v>
      </c>
      <c r="D1581" t="s">
        <v>21</v>
      </c>
      <c r="E1581">
        <v>21214</v>
      </c>
      <c r="F1581" t="s">
        <v>22</v>
      </c>
      <c r="G1581" t="s">
        <v>22</v>
      </c>
      <c r="H1581" t="s">
        <v>208</v>
      </c>
      <c r="I1581" t="s">
        <v>209</v>
      </c>
      <c r="J1581" t="s">
        <v>210</v>
      </c>
      <c r="K1581" s="1">
        <v>43517</v>
      </c>
      <c r="L1581" t="s">
        <v>211</v>
      </c>
      <c r="M1581" t="str">
        <f>HYPERLINK("https://www.regulations.gov/docket?D=FDA-2019-H-0810")</f>
        <v>https://www.regulations.gov/docket?D=FDA-2019-H-0810</v>
      </c>
      <c r="N1581" t="s">
        <v>210</v>
      </c>
    </row>
    <row r="1582" spans="1:14" x14ac:dyDescent="0.25">
      <c r="A1582" t="s">
        <v>1756</v>
      </c>
      <c r="B1582" t="s">
        <v>1757</v>
      </c>
      <c r="C1582" t="s">
        <v>173</v>
      </c>
      <c r="D1582" t="s">
        <v>21</v>
      </c>
      <c r="E1582">
        <v>20745</v>
      </c>
      <c r="F1582" t="s">
        <v>22</v>
      </c>
      <c r="G1582" t="s">
        <v>22</v>
      </c>
      <c r="H1582" t="s">
        <v>101</v>
      </c>
      <c r="I1582" t="s">
        <v>241</v>
      </c>
      <c r="J1582" s="1">
        <v>43441</v>
      </c>
      <c r="K1582" s="1">
        <v>43517</v>
      </c>
      <c r="L1582" t="s">
        <v>103</v>
      </c>
      <c r="N1582" t="s">
        <v>1900</v>
      </c>
    </row>
    <row r="1583" spans="1:14" x14ac:dyDescent="0.25">
      <c r="A1583" t="s">
        <v>2659</v>
      </c>
      <c r="B1583" t="s">
        <v>2660</v>
      </c>
      <c r="C1583" t="s">
        <v>546</v>
      </c>
      <c r="D1583" t="s">
        <v>21</v>
      </c>
      <c r="E1583">
        <v>20772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43517</v>
      </c>
      <c r="L1583" t="s">
        <v>26</v>
      </c>
      <c r="N1583" t="s">
        <v>24</v>
      </c>
    </row>
    <row r="1584" spans="1:14" x14ac:dyDescent="0.25">
      <c r="A1584" t="s">
        <v>2661</v>
      </c>
      <c r="B1584" t="s">
        <v>2662</v>
      </c>
      <c r="C1584" t="s">
        <v>487</v>
      </c>
      <c r="D1584" t="s">
        <v>21</v>
      </c>
      <c r="E1584">
        <v>20781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43515</v>
      </c>
      <c r="L1584" t="s">
        <v>26</v>
      </c>
      <c r="N1584" t="s">
        <v>24</v>
      </c>
    </row>
    <row r="1585" spans="1:14" x14ac:dyDescent="0.25">
      <c r="A1585" t="s">
        <v>115</v>
      </c>
      <c r="B1585" t="s">
        <v>1414</v>
      </c>
      <c r="C1585" t="s">
        <v>617</v>
      </c>
      <c r="D1585" t="s">
        <v>21</v>
      </c>
      <c r="E1585">
        <v>21012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43515</v>
      </c>
      <c r="L1585" t="s">
        <v>26</v>
      </c>
      <c r="N1585" t="s">
        <v>24</v>
      </c>
    </row>
    <row r="1586" spans="1:14" x14ac:dyDescent="0.25">
      <c r="A1586" t="s">
        <v>322</v>
      </c>
      <c r="B1586" t="s">
        <v>2663</v>
      </c>
      <c r="C1586" t="s">
        <v>154</v>
      </c>
      <c r="D1586" t="s">
        <v>21</v>
      </c>
      <c r="E1586">
        <v>20707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43515</v>
      </c>
      <c r="L1586" t="s">
        <v>26</v>
      </c>
      <c r="N1586" t="s">
        <v>24</v>
      </c>
    </row>
    <row r="1587" spans="1:14" x14ac:dyDescent="0.25">
      <c r="A1587" t="s">
        <v>2664</v>
      </c>
      <c r="B1587" t="s">
        <v>2665</v>
      </c>
      <c r="C1587" t="s">
        <v>291</v>
      </c>
      <c r="D1587" t="s">
        <v>21</v>
      </c>
      <c r="E1587">
        <v>21701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43515</v>
      </c>
      <c r="L1587" t="s">
        <v>26</v>
      </c>
      <c r="N1587" t="s">
        <v>24</v>
      </c>
    </row>
    <row r="1588" spans="1:14" x14ac:dyDescent="0.25">
      <c r="A1588" t="s">
        <v>2666</v>
      </c>
      <c r="B1588" t="s">
        <v>2667</v>
      </c>
      <c r="C1588" t="s">
        <v>487</v>
      </c>
      <c r="D1588" t="s">
        <v>21</v>
      </c>
      <c r="E1588">
        <v>20781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43515</v>
      </c>
      <c r="L1588" t="s">
        <v>26</v>
      </c>
      <c r="N1588" t="s">
        <v>24</v>
      </c>
    </row>
    <row r="1589" spans="1:14" x14ac:dyDescent="0.25">
      <c r="A1589" t="s">
        <v>196</v>
      </c>
      <c r="B1589" t="s">
        <v>1205</v>
      </c>
      <c r="C1589" t="s">
        <v>29</v>
      </c>
      <c r="D1589" t="s">
        <v>21</v>
      </c>
      <c r="E1589">
        <v>21212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43515</v>
      </c>
      <c r="L1589" t="s">
        <v>26</v>
      </c>
      <c r="N1589" t="s">
        <v>24</v>
      </c>
    </row>
    <row r="1590" spans="1:14" x14ac:dyDescent="0.25">
      <c r="A1590" t="s">
        <v>30</v>
      </c>
      <c r="B1590" t="s">
        <v>2668</v>
      </c>
      <c r="C1590" t="s">
        <v>880</v>
      </c>
      <c r="D1590" t="s">
        <v>21</v>
      </c>
      <c r="E1590">
        <v>21784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43515</v>
      </c>
      <c r="L1590" t="s">
        <v>26</v>
      </c>
      <c r="N1590" t="s">
        <v>24</v>
      </c>
    </row>
    <row r="1591" spans="1:14" x14ac:dyDescent="0.25">
      <c r="A1591" t="s">
        <v>484</v>
      </c>
      <c r="B1591" t="s">
        <v>485</v>
      </c>
      <c r="C1591" t="s">
        <v>29</v>
      </c>
      <c r="D1591" t="s">
        <v>21</v>
      </c>
      <c r="E1591">
        <v>21220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43515</v>
      </c>
      <c r="L1591" t="s">
        <v>26</v>
      </c>
      <c r="N1591" t="s">
        <v>24</v>
      </c>
    </row>
    <row r="1592" spans="1:14" x14ac:dyDescent="0.25">
      <c r="A1592" t="s">
        <v>2669</v>
      </c>
      <c r="B1592" t="s">
        <v>2670</v>
      </c>
      <c r="C1592" t="s">
        <v>291</v>
      </c>
      <c r="D1592" t="s">
        <v>21</v>
      </c>
      <c r="E1592">
        <v>21702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43515</v>
      </c>
      <c r="L1592" t="s">
        <v>26</v>
      </c>
      <c r="N1592" t="s">
        <v>24</v>
      </c>
    </row>
    <row r="1593" spans="1:14" x14ac:dyDescent="0.25">
      <c r="A1593" t="s">
        <v>2185</v>
      </c>
      <c r="B1593" t="s">
        <v>2671</v>
      </c>
      <c r="C1593" t="s">
        <v>487</v>
      </c>
      <c r="D1593" t="s">
        <v>21</v>
      </c>
      <c r="E1593">
        <v>20781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43515</v>
      </c>
      <c r="L1593" t="s">
        <v>26</v>
      </c>
      <c r="N1593" t="s">
        <v>24</v>
      </c>
    </row>
    <row r="1594" spans="1:14" x14ac:dyDescent="0.25">
      <c r="A1594" t="s">
        <v>2672</v>
      </c>
      <c r="B1594" t="s">
        <v>2673</v>
      </c>
      <c r="C1594" t="s">
        <v>291</v>
      </c>
      <c r="D1594" t="s">
        <v>21</v>
      </c>
      <c r="E1594">
        <v>21704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43513</v>
      </c>
      <c r="L1594" t="s">
        <v>26</v>
      </c>
      <c r="N1594" t="s">
        <v>24</v>
      </c>
    </row>
    <row r="1595" spans="1:14" x14ac:dyDescent="0.25">
      <c r="A1595" t="s">
        <v>2674</v>
      </c>
      <c r="B1595" t="s">
        <v>2675</v>
      </c>
      <c r="C1595" t="s">
        <v>833</v>
      </c>
      <c r="D1595" t="s">
        <v>21</v>
      </c>
      <c r="E1595">
        <v>20715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43511</v>
      </c>
      <c r="L1595" t="s">
        <v>26</v>
      </c>
      <c r="N1595" t="s">
        <v>24</v>
      </c>
    </row>
    <row r="1596" spans="1:14" x14ac:dyDescent="0.25">
      <c r="A1596" t="s">
        <v>155</v>
      </c>
      <c r="B1596" t="s">
        <v>2676</v>
      </c>
      <c r="C1596" t="s">
        <v>854</v>
      </c>
      <c r="D1596" t="s">
        <v>21</v>
      </c>
      <c r="E1596">
        <v>20706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43511</v>
      </c>
      <c r="L1596" t="s">
        <v>26</v>
      </c>
      <c r="N1596" t="s">
        <v>24</v>
      </c>
    </row>
    <row r="1597" spans="1:14" x14ac:dyDescent="0.25">
      <c r="A1597" t="s">
        <v>710</v>
      </c>
      <c r="B1597" t="s">
        <v>2677</v>
      </c>
      <c r="C1597" t="s">
        <v>833</v>
      </c>
      <c r="D1597" t="s">
        <v>21</v>
      </c>
      <c r="E1597">
        <v>20721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43511</v>
      </c>
      <c r="L1597" t="s">
        <v>26</v>
      </c>
      <c r="N1597" t="s">
        <v>24</v>
      </c>
    </row>
    <row r="1598" spans="1:14" x14ac:dyDescent="0.25">
      <c r="A1598" t="s">
        <v>196</v>
      </c>
      <c r="B1598" t="s">
        <v>883</v>
      </c>
      <c r="C1598" t="s">
        <v>854</v>
      </c>
      <c r="D1598" t="s">
        <v>21</v>
      </c>
      <c r="E1598">
        <v>20706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43511</v>
      </c>
      <c r="L1598" t="s">
        <v>26</v>
      </c>
      <c r="N1598" t="s">
        <v>24</v>
      </c>
    </row>
    <row r="1599" spans="1:14" x14ac:dyDescent="0.25">
      <c r="A1599" t="s">
        <v>1874</v>
      </c>
      <c r="B1599" t="s">
        <v>2678</v>
      </c>
      <c r="C1599" t="s">
        <v>833</v>
      </c>
      <c r="D1599" t="s">
        <v>21</v>
      </c>
      <c r="E1599">
        <v>20720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43511</v>
      </c>
      <c r="L1599" t="s">
        <v>26</v>
      </c>
      <c r="N1599" t="s">
        <v>24</v>
      </c>
    </row>
    <row r="1600" spans="1:14" x14ac:dyDescent="0.25">
      <c r="A1600" t="s">
        <v>260</v>
      </c>
      <c r="B1600" t="s">
        <v>2679</v>
      </c>
      <c r="C1600" t="s">
        <v>833</v>
      </c>
      <c r="D1600" t="s">
        <v>21</v>
      </c>
      <c r="E1600">
        <v>20716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43511</v>
      </c>
      <c r="L1600" t="s">
        <v>26</v>
      </c>
      <c r="N1600" t="s">
        <v>24</v>
      </c>
    </row>
    <row r="1601" spans="1:14" x14ac:dyDescent="0.25">
      <c r="A1601" t="s">
        <v>201</v>
      </c>
      <c r="B1601" t="s">
        <v>2680</v>
      </c>
      <c r="C1601" t="s">
        <v>854</v>
      </c>
      <c r="D1601" t="s">
        <v>21</v>
      </c>
      <c r="E1601">
        <v>20706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43511</v>
      </c>
      <c r="L1601" t="s">
        <v>26</v>
      </c>
      <c r="N1601" t="s">
        <v>24</v>
      </c>
    </row>
    <row r="1602" spans="1:14" x14ac:dyDescent="0.25">
      <c r="A1602" t="s">
        <v>2681</v>
      </c>
      <c r="B1602" t="s">
        <v>2682</v>
      </c>
      <c r="C1602" t="s">
        <v>187</v>
      </c>
      <c r="D1602" t="s">
        <v>21</v>
      </c>
      <c r="E1602">
        <v>21788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43510</v>
      </c>
      <c r="L1602" t="s">
        <v>26</v>
      </c>
      <c r="N1602" t="s">
        <v>24</v>
      </c>
    </row>
    <row r="1603" spans="1:14" x14ac:dyDescent="0.25">
      <c r="A1603" t="s">
        <v>2683</v>
      </c>
      <c r="B1603" t="s">
        <v>2684</v>
      </c>
      <c r="C1603" t="s">
        <v>291</v>
      </c>
      <c r="D1603" t="s">
        <v>21</v>
      </c>
      <c r="E1603">
        <v>21703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43510</v>
      </c>
      <c r="L1603" t="s">
        <v>26</v>
      </c>
      <c r="N1603" t="s">
        <v>24</v>
      </c>
    </row>
    <row r="1604" spans="1:14" x14ac:dyDescent="0.25">
      <c r="A1604" t="s">
        <v>2685</v>
      </c>
      <c r="B1604" t="s">
        <v>2686</v>
      </c>
      <c r="C1604" t="s">
        <v>1171</v>
      </c>
      <c r="D1604" t="s">
        <v>21</v>
      </c>
      <c r="E1604">
        <v>20705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43510</v>
      </c>
      <c r="L1604" t="s">
        <v>26</v>
      </c>
      <c r="N1604" t="s">
        <v>24</v>
      </c>
    </row>
    <row r="1605" spans="1:14" x14ac:dyDescent="0.25">
      <c r="A1605" t="s">
        <v>155</v>
      </c>
      <c r="B1605" t="s">
        <v>2687</v>
      </c>
      <c r="C1605" t="s">
        <v>757</v>
      </c>
      <c r="D1605" t="s">
        <v>21</v>
      </c>
      <c r="E1605">
        <v>20740</v>
      </c>
      <c r="F1605" t="s">
        <v>22</v>
      </c>
      <c r="G1605" t="s">
        <v>22</v>
      </c>
      <c r="H1605" t="s">
        <v>110</v>
      </c>
      <c r="I1605" t="s">
        <v>111</v>
      </c>
      <c r="J1605" s="1">
        <v>43438</v>
      </c>
      <c r="K1605" s="1">
        <v>43510</v>
      </c>
      <c r="L1605" t="s">
        <v>103</v>
      </c>
      <c r="N1605" t="s">
        <v>1562</v>
      </c>
    </row>
    <row r="1606" spans="1:14" x14ac:dyDescent="0.25">
      <c r="A1606" t="s">
        <v>155</v>
      </c>
      <c r="B1606" t="s">
        <v>2688</v>
      </c>
      <c r="C1606" t="s">
        <v>757</v>
      </c>
      <c r="D1606" t="s">
        <v>21</v>
      </c>
      <c r="E1606">
        <v>20740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43510</v>
      </c>
      <c r="L1606" t="s">
        <v>26</v>
      </c>
      <c r="N1606" t="s">
        <v>24</v>
      </c>
    </row>
    <row r="1607" spans="1:14" x14ac:dyDescent="0.25">
      <c r="A1607" t="s">
        <v>2345</v>
      </c>
      <c r="B1607" t="s">
        <v>2346</v>
      </c>
      <c r="C1607" t="s">
        <v>2347</v>
      </c>
      <c r="D1607" t="s">
        <v>21</v>
      </c>
      <c r="E1607">
        <v>21713</v>
      </c>
      <c r="F1607" t="s">
        <v>22</v>
      </c>
      <c r="G1607" t="s">
        <v>22</v>
      </c>
      <c r="H1607" t="s">
        <v>110</v>
      </c>
      <c r="I1607" t="s">
        <v>2174</v>
      </c>
      <c r="J1607" s="1">
        <v>43438</v>
      </c>
      <c r="K1607" s="1">
        <v>43510</v>
      </c>
      <c r="L1607" t="s">
        <v>103</v>
      </c>
      <c r="N1607" t="s">
        <v>1562</v>
      </c>
    </row>
    <row r="1608" spans="1:14" x14ac:dyDescent="0.25">
      <c r="A1608" t="s">
        <v>2689</v>
      </c>
      <c r="B1608" t="s">
        <v>2690</v>
      </c>
      <c r="C1608" t="s">
        <v>176</v>
      </c>
      <c r="D1608" t="s">
        <v>21</v>
      </c>
      <c r="E1608">
        <v>21740</v>
      </c>
      <c r="F1608" t="s">
        <v>22</v>
      </c>
      <c r="G1608" t="s">
        <v>22</v>
      </c>
      <c r="H1608" t="s">
        <v>110</v>
      </c>
      <c r="I1608" t="s">
        <v>2174</v>
      </c>
      <c r="J1608" s="1">
        <v>43440</v>
      </c>
      <c r="K1608" s="1">
        <v>43510</v>
      </c>
      <c r="L1608" t="s">
        <v>103</v>
      </c>
      <c r="N1608" t="s">
        <v>1583</v>
      </c>
    </row>
    <row r="1609" spans="1:14" x14ac:dyDescent="0.25">
      <c r="A1609" t="s">
        <v>2691</v>
      </c>
      <c r="B1609" t="s">
        <v>2692</v>
      </c>
      <c r="C1609" t="s">
        <v>67</v>
      </c>
      <c r="D1609" t="s">
        <v>21</v>
      </c>
      <c r="E1609">
        <v>20903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43510</v>
      </c>
      <c r="L1609" t="s">
        <v>26</v>
      </c>
      <c r="N1609" t="s">
        <v>24</v>
      </c>
    </row>
    <row r="1610" spans="1:14" x14ac:dyDescent="0.25">
      <c r="A1610" t="s">
        <v>76</v>
      </c>
      <c r="B1610" t="s">
        <v>2693</v>
      </c>
      <c r="C1610" t="s">
        <v>29</v>
      </c>
      <c r="D1610" t="s">
        <v>21</v>
      </c>
      <c r="E1610">
        <v>21223</v>
      </c>
      <c r="F1610" t="s">
        <v>22</v>
      </c>
      <c r="G1610" t="s">
        <v>22</v>
      </c>
      <c r="H1610" t="s">
        <v>101</v>
      </c>
      <c r="I1610" t="s">
        <v>241</v>
      </c>
      <c r="J1610" s="1">
        <v>43413</v>
      </c>
      <c r="K1610" s="1">
        <v>43510</v>
      </c>
      <c r="L1610" t="s">
        <v>103</v>
      </c>
      <c r="N1610" t="s">
        <v>1900</v>
      </c>
    </row>
    <row r="1611" spans="1:14" x14ac:dyDescent="0.25">
      <c r="A1611" t="s">
        <v>183</v>
      </c>
      <c r="B1611" t="s">
        <v>2694</v>
      </c>
      <c r="C1611" t="s">
        <v>70</v>
      </c>
      <c r="D1611" t="s">
        <v>21</v>
      </c>
      <c r="E1611">
        <v>21403</v>
      </c>
      <c r="F1611" t="s">
        <v>22</v>
      </c>
      <c r="G1611" t="s">
        <v>22</v>
      </c>
      <c r="H1611" t="s">
        <v>101</v>
      </c>
      <c r="I1611" t="s">
        <v>241</v>
      </c>
      <c r="J1611" s="1">
        <v>43435</v>
      </c>
      <c r="K1611" s="1">
        <v>43510</v>
      </c>
      <c r="L1611" t="s">
        <v>103</v>
      </c>
      <c r="N1611" t="s">
        <v>1900</v>
      </c>
    </row>
    <row r="1612" spans="1:14" x14ac:dyDescent="0.25">
      <c r="A1612" t="s">
        <v>1091</v>
      </c>
      <c r="B1612" t="s">
        <v>1092</v>
      </c>
      <c r="C1612" t="s">
        <v>29</v>
      </c>
      <c r="D1612" t="s">
        <v>21</v>
      </c>
      <c r="E1612">
        <v>21224</v>
      </c>
      <c r="F1612" t="s">
        <v>22</v>
      </c>
      <c r="G1612" t="s">
        <v>22</v>
      </c>
      <c r="H1612" t="s">
        <v>208</v>
      </c>
      <c r="I1612" t="s">
        <v>209</v>
      </c>
      <c r="J1612" t="s">
        <v>210</v>
      </c>
      <c r="K1612" s="1">
        <v>43510</v>
      </c>
      <c r="L1612" t="s">
        <v>211</v>
      </c>
      <c r="M1612" t="str">
        <f>HYPERLINK("https://www.regulations.gov/docket?D=FDA-2019-H-0702")</f>
        <v>https://www.regulations.gov/docket?D=FDA-2019-H-0702</v>
      </c>
      <c r="N1612" t="s">
        <v>210</v>
      </c>
    </row>
    <row r="1613" spans="1:14" x14ac:dyDescent="0.25">
      <c r="A1613" t="s">
        <v>201</v>
      </c>
      <c r="B1613" t="s">
        <v>2695</v>
      </c>
      <c r="C1613" t="s">
        <v>291</v>
      </c>
      <c r="D1613" t="s">
        <v>21</v>
      </c>
      <c r="E1613">
        <v>21702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43510</v>
      </c>
      <c r="L1613" t="s">
        <v>26</v>
      </c>
      <c r="N1613" t="s">
        <v>24</v>
      </c>
    </row>
    <row r="1614" spans="1:14" x14ac:dyDescent="0.25">
      <c r="A1614" t="s">
        <v>201</v>
      </c>
      <c r="B1614" t="s">
        <v>2696</v>
      </c>
      <c r="C1614" t="s">
        <v>67</v>
      </c>
      <c r="D1614" t="s">
        <v>21</v>
      </c>
      <c r="E1614">
        <v>20903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43510</v>
      </c>
      <c r="L1614" t="s">
        <v>26</v>
      </c>
      <c r="N1614" t="s">
        <v>24</v>
      </c>
    </row>
    <row r="1615" spans="1:14" x14ac:dyDescent="0.25">
      <c r="A1615" t="s">
        <v>93</v>
      </c>
      <c r="B1615" t="s">
        <v>760</v>
      </c>
      <c r="C1615" t="s">
        <v>761</v>
      </c>
      <c r="D1615" t="s">
        <v>21</v>
      </c>
      <c r="E1615">
        <v>20912</v>
      </c>
      <c r="F1615" t="s">
        <v>22</v>
      </c>
      <c r="G1615" t="s">
        <v>22</v>
      </c>
      <c r="H1615" t="s">
        <v>110</v>
      </c>
      <c r="I1615" t="s">
        <v>111</v>
      </c>
      <c r="J1615" s="1">
        <v>43402</v>
      </c>
      <c r="K1615" s="1">
        <v>43510</v>
      </c>
      <c r="L1615" t="s">
        <v>103</v>
      </c>
      <c r="N1615" t="s">
        <v>1562</v>
      </c>
    </row>
    <row r="1616" spans="1:14" x14ac:dyDescent="0.25">
      <c r="A1616" t="s">
        <v>2697</v>
      </c>
      <c r="B1616" t="s">
        <v>2698</v>
      </c>
      <c r="C1616" t="s">
        <v>1020</v>
      </c>
      <c r="D1616" t="s">
        <v>21</v>
      </c>
      <c r="E1616">
        <v>21157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43509</v>
      </c>
      <c r="L1616" t="s">
        <v>26</v>
      </c>
      <c r="N1616" t="s">
        <v>24</v>
      </c>
    </row>
    <row r="1617" spans="1:14" x14ac:dyDescent="0.25">
      <c r="A1617" t="s">
        <v>2699</v>
      </c>
      <c r="B1617" t="s">
        <v>2700</v>
      </c>
      <c r="C1617" t="s">
        <v>432</v>
      </c>
      <c r="D1617" t="s">
        <v>21</v>
      </c>
      <c r="E1617">
        <v>21502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43509</v>
      </c>
      <c r="L1617" t="s">
        <v>26</v>
      </c>
      <c r="N1617" t="s">
        <v>24</v>
      </c>
    </row>
    <row r="1618" spans="1:14" x14ac:dyDescent="0.25">
      <c r="A1618" t="s">
        <v>76</v>
      </c>
      <c r="B1618" t="s">
        <v>121</v>
      </c>
      <c r="C1618" t="s">
        <v>29</v>
      </c>
      <c r="D1618" t="s">
        <v>21</v>
      </c>
      <c r="E1618">
        <v>21207</v>
      </c>
      <c r="F1618" t="s">
        <v>22</v>
      </c>
      <c r="G1618" t="s">
        <v>22</v>
      </c>
      <c r="H1618" t="s">
        <v>101</v>
      </c>
      <c r="I1618" t="s">
        <v>241</v>
      </c>
      <c r="J1618" t="s">
        <v>210</v>
      </c>
      <c r="K1618" s="1">
        <v>43509</v>
      </c>
      <c r="L1618" t="s">
        <v>211</v>
      </c>
      <c r="M1618" t="str">
        <f>HYPERLINK("https://www.regulations.gov/docket?D=FDA-2019-H-0699")</f>
        <v>https://www.regulations.gov/docket?D=FDA-2019-H-0699</v>
      </c>
      <c r="N1618" t="s">
        <v>210</v>
      </c>
    </row>
    <row r="1619" spans="1:14" x14ac:dyDescent="0.25">
      <c r="A1619" t="s">
        <v>2701</v>
      </c>
      <c r="B1619" t="s">
        <v>2702</v>
      </c>
      <c r="C1619" t="s">
        <v>2703</v>
      </c>
      <c r="D1619" t="s">
        <v>21</v>
      </c>
      <c r="E1619">
        <v>21502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43509</v>
      </c>
      <c r="L1619" t="s">
        <v>26</v>
      </c>
      <c r="N1619" t="s">
        <v>24</v>
      </c>
    </row>
    <row r="1620" spans="1:14" x14ac:dyDescent="0.25">
      <c r="A1620" t="s">
        <v>2704</v>
      </c>
      <c r="B1620" t="s">
        <v>2705</v>
      </c>
      <c r="C1620" t="s">
        <v>29</v>
      </c>
      <c r="D1620" t="s">
        <v>21</v>
      </c>
      <c r="E1620">
        <v>21230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43509</v>
      </c>
      <c r="L1620" t="s">
        <v>26</v>
      </c>
      <c r="N1620" t="s">
        <v>24</v>
      </c>
    </row>
    <row r="1621" spans="1:14" x14ac:dyDescent="0.25">
      <c r="A1621" t="s">
        <v>463</v>
      </c>
      <c r="B1621" t="s">
        <v>464</v>
      </c>
      <c r="C1621" t="s">
        <v>39</v>
      </c>
      <c r="D1621" t="s">
        <v>21</v>
      </c>
      <c r="E1621">
        <v>21045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43509</v>
      </c>
      <c r="L1621" t="s">
        <v>26</v>
      </c>
      <c r="N1621" t="s">
        <v>24</v>
      </c>
    </row>
    <row r="1622" spans="1:14" x14ac:dyDescent="0.25">
      <c r="A1622" t="s">
        <v>2706</v>
      </c>
      <c r="B1622" t="s">
        <v>2707</v>
      </c>
      <c r="C1622" t="s">
        <v>39</v>
      </c>
      <c r="D1622" t="s">
        <v>21</v>
      </c>
      <c r="E1622">
        <v>21045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43509</v>
      </c>
      <c r="L1622" t="s">
        <v>26</v>
      </c>
      <c r="N1622" t="s">
        <v>24</v>
      </c>
    </row>
    <row r="1623" spans="1:14" x14ac:dyDescent="0.25">
      <c r="A1623" t="s">
        <v>2708</v>
      </c>
      <c r="B1623" t="s">
        <v>2709</v>
      </c>
      <c r="C1623" t="s">
        <v>432</v>
      </c>
      <c r="D1623" t="s">
        <v>21</v>
      </c>
      <c r="E1623">
        <v>21502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43509</v>
      </c>
      <c r="L1623" t="s">
        <v>26</v>
      </c>
      <c r="N1623" t="s">
        <v>24</v>
      </c>
    </row>
    <row r="1624" spans="1:14" x14ac:dyDescent="0.25">
      <c r="A1624" t="s">
        <v>465</v>
      </c>
      <c r="B1624" t="s">
        <v>466</v>
      </c>
      <c r="C1624" t="s">
        <v>39</v>
      </c>
      <c r="D1624" t="s">
        <v>21</v>
      </c>
      <c r="E1624">
        <v>21045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43509</v>
      </c>
      <c r="L1624" t="s">
        <v>26</v>
      </c>
      <c r="N1624" t="s">
        <v>24</v>
      </c>
    </row>
    <row r="1625" spans="1:14" x14ac:dyDescent="0.25">
      <c r="A1625" t="s">
        <v>196</v>
      </c>
      <c r="B1625" t="s">
        <v>2710</v>
      </c>
      <c r="C1625" t="s">
        <v>29</v>
      </c>
      <c r="D1625" t="s">
        <v>21</v>
      </c>
      <c r="E1625">
        <v>21213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43509</v>
      </c>
      <c r="L1625" t="s">
        <v>26</v>
      </c>
      <c r="N1625" t="s">
        <v>24</v>
      </c>
    </row>
    <row r="1626" spans="1:14" x14ac:dyDescent="0.25">
      <c r="A1626" t="s">
        <v>2711</v>
      </c>
      <c r="B1626" t="s">
        <v>2712</v>
      </c>
      <c r="C1626" t="s">
        <v>190</v>
      </c>
      <c r="D1626" t="s">
        <v>21</v>
      </c>
      <c r="E1626">
        <v>20850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43508</v>
      </c>
      <c r="L1626" t="s">
        <v>26</v>
      </c>
      <c r="N1626" t="s">
        <v>24</v>
      </c>
    </row>
    <row r="1627" spans="1:14" x14ac:dyDescent="0.25">
      <c r="A1627" t="s">
        <v>2713</v>
      </c>
      <c r="B1627" t="s">
        <v>2714</v>
      </c>
      <c r="C1627" t="s">
        <v>179</v>
      </c>
      <c r="D1627" t="s">
        <v>21</v>
      </c>
      <c r="E1627">
        <v>20874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43508</v>
      </c>
      <c r="L1627" t="s">
        <v>26</v>
      </c>
      <c r="N1627" t="s">
        <v>24</v>
      </c>
    </row>
    <row r="1628" spans="1:14" x14ac:dyDescent="0.25">
      <c r="A1628" t="s">
        <v>2715</v>
      </c>
      <c r="B1628" t="s">
        <v>2716</v>
      </c>
      <c r="C1628" t="s">
        <v>432</v>
      </c>
      <c r="D1628" t="s">
        <v>21</v>
      </c>
      <c r="E1628">
        <v>21502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43508</v>
      </c>
      <c r="L1628" t="s">
        <v>26</v>
      </c>
      <c r="N1628" t="s">
        <v>24</v>
      </c>
    </row>
    <row r="1629" spans="1:14" x14ac:dyDescent="0.25">
      <c r="A1629" t="s">
        <v>2717</v>
      </c>
      <c r="B1629" t="s">
        <v>2718</v>
      </c>
      <c r="C1629" t="s">
        <v>2260</v>
      </c>
      <c r="D1629" t="s">
        <v>21</v>
      </c>
      <c r="E1629">
        <v>20837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43508</v>
      </c>
      <c r="L1629" t="s">
        <v>26</v>
      </c>
      <c r="N1629" t="s">
        <v>24</v>
      </c>
    </row>
    <row r="1630" spans="1:14" x14ac:dyDescent="0.25">
      <c r="A1630" t="s">
        <v>2719</v>
      </c>
      <c r="B1630" t="s">
        <v>2720</v>
      </c>
      <c r="C1630" t="s">
        <v>190</v>
      </c>
      <c r="D1630" t="s">
        <v>21</v>
      </c>
      <c r="E1630">
        <v>20850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43508</v>
      </c>
      <c r="L1630" t="s">
        <v>26</v>
      </c>
      <c r="N1630" t="s">
        <v>24</v>
      </c>
    </row>
    <row r="1631" spans="1:14" x14ac:dyDescent="0.25">
      <c r="A1631" t="s">
        <v>2721</v>
      </c>
      <c r="B1631" t="s">
        <v>2722</v>
      </c>
      <c r="C1631" t="s">
        <v>2723</v>
      </c>
      <c r="D1631" t="s">
        <v>21</v>
      </c>
      <c r="E1631">
        <v>20841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43508</v>
      </c>
      <c r="L1631" t="s">
        <v>26</v>
      </c>
      <c r="N1631" t="s">
        <v>24</v>
      </c>
    </row>
    <row r="1632" spans="1:14" x14ac:dyDescent="0.25">
      <c r="A1632" t="s">
        <v>2724</v>
      </c>
      <c r="B1632" t="s">
        <v>1003</v>
      </c>
      <c r="C1632" t="s">
        <v>29</v>
      </c>
      <c r="D1632" t="s">
        <v>21</v>
      </c>
      <c r="E1632">
        <v>21224</v>
      </c>
      <c r="F1632" t="s">
        <v>22</v>
      </c>
      <c r="G1632" t="s">
        <v>22</v>
      </c>
      <c r="H1632" t="s">
        <v>208</v>
      </c>
      <c r="I1632" t="s">
        <v>209</v>
      </c>
      <c r="J1632" t="s">
        <v>210</v>
      </c>
      <c r="K1632" s="1">
        <v>43508</v>
      </c>
      <c r="L1632" t="s">
        <v>211</v>
      </c>
      <c r="M1632" t="str">
        <f>HYPERLINK("https://www.regulations.gov/docket?D=FDA-2019-H-0659")</f>
        <v>https://www.regulations.gov/docket?D=FDA-2019-H-0659</v>
      </c>
      <c r="N1632" t="s">
        <v>210</v>
      </c>
    </row>
    <row r="1633" spans="1:14" x14ac:dyDescent="0.25">
      <c r="A1633" t="s">
        <v>2725</v>
      </c>
      <c r="B1633" t="s">
        <v>2726</v>
      </c>
      <c r="C1633" t="s">
        <v>2703</v>
      </c>
      <c r="D1633" t="s">
        <v>21</v>
      </c>
      <c r="E1633">
        <v>21502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43508</v>
      </c>
      <c r="L1633" t="s">
        <v>26</v>
      </c>
      <c r="N1633" t="s">
        <v>24</v>
      </c>
    </row>
    <row r="1634" spans="1:14" x14ac:dyDescent="0.25">
      <c r="A1634" t="s">
        <v>336</v>
      </c>
      <c r="B1634" t="s">
        <v>2727</v>
      </c>
      <c r="C1634" t="s">
        <v>2728</v>
      </c>
      <c r="D1634" t="s">
        <v>21</v>
      </c>
      <c r="E1634">
        <v>21502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43508</v>
      </c>
      <c r="L1634" t="s">
        <v>26</v>
      </c>
      <c r="N1634" t="s">
        <v>24</v>
      </c>
    </row>
    <row r="1635" spans="1:14" x14ac:dyDescent="0.25">
      <c r="A1635" t="s">
        <v>250</v>
      </c>
      <c r="B1635" t="s">
        <v>2729</v>
      </c>
      <c r="C1635" t="s">
        <v>190</v>
      </c>
      <c r="D1635" t="s">
        <v>21</v>
      </c>
      <c r="E1635">
        <v>20850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43508</v>
      </c>
      <c r="L1635" t="s">
        <v>26</v>
      </c>
      <c r="N1635" t="s">
        <v>24</v>
      </c>
    </row>
    <row r="1636" spans="1:14" x14ac:dyDescent="0.25">
      <c r="A1636" t="s">
        <v>155</v>
      </c>
      <c r="B1636" t="s">
        <v>2730</v>
      </c>
      <c r="C1636" t="s">
        <v>67</v>
      </c>
      <c r="D1636" t="s">
        <v>21</v>
      </c>
      <c r="E1636">
        <v>20906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43507</v>
      </c>
      <c r="L1636" t="s">
        <v>26</v>
      </c>
      <c r="N1636" t="s">
        <v>24</v>
      </c>
    </row>
    <row r="1637" spans="1:14" x14ac:dyDescent="0.25">
      <c r="A1637" t="s">
        <v>2731</v>
      </c>
      <c r="B1637" t="s">
        <v>2732</v>
      </c>
      <c r="C1637" t="s">
        <v>67</v>
      </c>
      <c r="D1637" t="s">
        <v>21</v>
      </c>
      <c r="E1637">
        <v>20910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43507</v>
      </c>
      <c r="L1637" t="s">
        <v>26</v>
      </c>
      <c r="N1637" t="s">
        <v>24</v>
      </c>
    </row>
    <row r="1638" spans="1:14" x14ac:dyDescent="0.25">
      <c r="A1638" t="s">
        <v>2733</v>
      </c>
      <c r="B1638" t="s">
        <v>2734</v>
      </c>
      <c r="C1638" t="s">
        <v>67</v>
      </c>
      <c r="D1638" t="s">
        <v>21</v>
      </c>
      <c r="E1638">
        <v>20903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43507</v>
      </c>
      <c r="L1638" t="s">
        <v>26</v>
      </c>
      <c r="N1638" t="s">
        <v>24</v>
      </c>
    </row>
    <row r="1639" spans="1:14" x14ac:dyDescent="0.25">
      <c r="A1639" t="s">
        <v>2735</v>
      </c>
      <c r="B1639" t="s">
        <v>2736</v>
      </c>
      <c r="C1639" t="s">
        <v>67</v>
      </c>
      <c r="D1639" t="s">
        <v>21</v>
      </c>
      <c r="E1639">
        <v>20906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43507</v>
      </c>
      <c r="L1639" t="s">
        <v>26</v>
      </c>
      <c r="N1639" t="s">
        <v>24</v>
      </c>
    </row>
    <row r="1640" spans="1:14" x14ac:dyDescent="0.25">
      <c r="A1640" t="s">
        <v>2737</v>
      </c>
      <c r="B1640" t="s">
        <v>2738</v>
      </c>
      <c r="C1640" t="s">
        <v>67</v>
      </c>
      <c r="D1640" t="s">
        <v>21</v>
      </c>
      <c r="E1640">
        <v>20902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43507</v>
      </c>
      <c r="L1640" t="s">
        <v>26</v>
      </c>
      <c r="N1640" t="s">
        <v>24</v>
      </c>
    </row>
    <row r="1641" spans="1:14" x14ac:dyDescent="0.25">
      <c r="A1641" t="s">
        <v>2739</v>
      </c>
      <c r="B1641" t="s">
        <v>2740</v>
      </c>
      <c r="C1641" t="s">
        <v>432</v>
      </c>
      <c r="D1641" t="s">
        <v>21</v>
      </c>
      <c r="E1641">
        <v>21502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43507</v>
      </c>
      <c r="L1641" t="s">
        <v>26</v>
      </c>
      <c r="N1641" t="s">
        <v>24</v>
      </c>
    </row>
    <row r="1642" spans="1:14" x14ac:dyDescent="0.25">
      <c r="A1642" t="s">
        <v>2741</v>
      </c>
      <c r="B1642" t="s">
        <v>2742</v>
      </c>
      <c r="C1642" t="s">
        <v>67</v>
      </c>
      <c r="D1642" t="s">
        <v>21</v>
      </c>
      <c r="E1642">
        <v>20903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43507</v>
      </c>
      <c r="L1642" t="s">
        <v>26</v>
      </c>
      <c r="N1642" t="s">
        <v>24</v>
      </c>
    </row>
    <row r="1643" spans="1:14" x14ac:dyDescent="0.25">
      <c r="A1643" t="s">
        <v>2743</v>
      </c>
      <c r="B1643" t="s">
        <v>2744</v>
      </c>
      <c r="C1643" t="s">
        <v>67</v>
      </c>
      <c r="D1643" t="s">
        <v>21</v>
      </c>
      <c r="E1643">
        <v>20910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43507</v>
      </c>
      <c r="L1643" t="s">
        <v>26</v>
      </c>
      <c r="N1643" t="s">
        <v>24</v>
      </c>
    </row>
    <row r="1644" spans="1:14" x14ac:dyDescent="0.25">
      <c r="A1644" t="s">
        <v>221</v>
      </c>
      <c r="B1644" t="s">
        <v>2745</v>
      </c>
      <c r="C1644" t="s">
        <v>67</v>
      </c>
      <c r="D1644" t="s">
        <v>21</v>
      </c>
      <c r="E1644">
        <v>20901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43507</v>
      </c>
      <c r="L1644" t="s">
        <v>26</v>
      </c>
      <c r="N1644" t="s">
        <v>24</v>
      </c>
    </row>
    <row r="1645" spans="1:14" x14ac:dyDescent="0.25">
      <c r="A1645" t="s">
        <v>93</v>
      </c>
      <c r="B1645" t="s">
        <v>2746</v>
      </c>
      <c r="C1645" t="s">
        <v>432</v>
      </c>
      <c r="D1645" t="s">
        <v>21</v>
      </c>
      <c r="E1645">
        <v>21502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43507</v>
      </c>
      <c r="L1645" t="s">
        <v>26</v>
      </c>
      <c r="N1645" t="s">
        <v>24</v>
      </c>
    </row>
    <row r="1646" spans="1:14" x14ac:dyDescent="0.25">
      <c r="A1646" t="s">
        <v>1527</v>
      </c>
      <c r="B1646" t="s">
        <v>1528</v>
      </c>
      <c r="C1646" t="s">
        <v>1413</v>
      </c>
      <c r="D1646" t="s">
        <v>21</v>
      </c>
      <c r="E1646">
        <v>21146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43504</v>
      </c>
      <c r="L1646" t="s">
        <v>26</v>
      </c>
      <c r="N1646" t="s">
        <v>24</v>
      </c>
    </row>
    <row r="1647" spans="1:14" x14ac:dyDescent="0.25">
      <c r="A1647" t="s">
        <v>1533</v>
      </c>
      <c r="B1647" t="s">
        <v>1534</v>
      </c>
      <c r="C1647" t="s">
        <v>1413</v>
      </c>
      <c r="D1647" t="s">
        <v>21</v>
      </c>
      <c r="E1647">
        <v>21146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43504</v>
      </c>
      <c r="L1647" t="s">
        <v>26</v>
      </c>
      <c r="N1647" t="s">
        <v>24</v>
      </c>
    </row>
    <row r="1648" spans="1:14" x14ac:dyDescent="0.25">
      <c r="A1648" t="s">
        <v>155</v>
      </c>
      <c r="B1648" t="s">
        <v>2747</v>
      </c>
      <c r="C1648" t="s">
        <v>424</v>
      </c>
      <c r="D1648" t="s">
        <v>21</v>
      </c>
      <c r="E1648">
        <v>21042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43504</v>
      </c>
      <c r="L1648" t="s">
        <v>26</v>
      </c>
      <c r="N1648" t="s">
        <v>24</v>
      </c>
    </row>
    <row r="1649" spans="1:14" x14ac:dyDescent="0.25">
      <c r="A1649" t="s">
        <v>635</v>
      </c>
      <c r="B1649" t="s">
        <v>636</v>
      </c>
      <c r="C1649" t="s">
        <v>637</v>
      </c>
      <c r="D1649" t="s">
        <v>21</v>
      </c>
      <c r="E1649">
        <v>20743</v>
      </c>
      <c r="F1649" t="s">
        <v>22</v>
      </c>
      <c r="G1649" t="s">
        <v>22</v>
      </c>
      <c r="H1649" t="s">
        <v>101</v>
      </c>
      <c r="I1649" t="s">
        <v>241</v>
      </c>
      <c r="J1649" s="1">
        <v>43431</v>
      </c>
      <c r="K1649" s="1">
        <v>43503</v>
      </c>
      <c r="L1649" t="s">
        <v>103</v>
      </c>
      <c r="N1649" t="s">
        <v>1580</v>
      </c>
    </row>
    <row r="1650" spans="1:14" x14ac:dyDescent="0.25">
      <c r="A1650" t="s">
        <v>298</v>
      </c>
      <c r="B1650" t="s">
        <v>299</v>
      </c>
      <c r="C1650" t="s">
        <v>29</v>
      </c>
      <c r="D1650" t="s">
        <v>21</v>
      </c>
      <c r="E1650">
        <v>21209</v>
      </c>
      <c r="F1650" t="s">
        <v>22</v>
      </c>
      <c r="G1650" t="s">
        <v>22</v>
      </c>
      <c r="H1650" t="s">
        <v>101</v>
      </c>
      <c r="I1650" t="s">
        <v>241</v>
      </c>
      <c r="J1650" s="1">
        <v>43430</v>
      </c>
      <c r="K1650" s="1">
        <v>43503</v>
      </c>
      <c r="L1650" t="s">
        <v>103</v>
      </c>
      <c r="N1650" t="s">
        <v>1580</v>
      </c>
    </row>
    <row r="1651" spans="1:14" x14ac:dyDescent="0.25">
      <c r="A1651" t="s">
        <v>155</v>
      </c>
      <c r="B1651" t="s">
        <v>2748</v>
      </c>
      <c r="C1651" t="s">
        <v>176</v>
      </c>
      <c r="D1651" t="s">
        <v>21</v>
      </c>
      <c r="E1651">
        <v>21740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43503</v>
      </c>
      <c r="L1651" t="s">
        <v>26</v>
      </c>
      <c r="N1651" t="s">
        <v>24</v>
      </c>
    </row>
    <row r="1652" spans="1:14" x14ac:dyDescent="0.25">
      <c r="A1652" t="s">
        <v>155</v>
      </c>
      <c r="B1652" t="s">
        <v>2749</v>
      </c>
      <c r="C1652" t="s">
        <v>190</v>
      </c>
      <c r="D1652" t="s">
        <v>21</v>
      </c>
      <c r="E1652">
        <v>20850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43503</v>
      </c>
      <c r="L1652" t="s">
        <v>26</v>
      </c>
      <c r="N1652" t="s">
        <v>24</v>
      </c>
    </row>
    <row r="1653" spans="1:14" x14ac:dyDescent="0.25">
      <c r="A1653" t="s">
        <v>155</v>
      </c>
      <c r="B1653" t="s">
        <v>2750</v>
      </c>
      <c r="C1653" t="s">
        <v>179</v>
      </c>
      <c r="D1653" t="s">
        <v>21</v>
      </c>
      <c r="E1653">
        <v>20886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43503</v>
      </c>
      <c r="L1653" t="s">
        <v>26</v>
      </c>
      <c r="N1653" t="s">
        <v>24</v>
      </c>
    </row>
    <row r="1654" spans="1:14" x14ac:dyDescent="0.25">
      <c r="A1654" t="s">
        <v>2751</v>
      </c>
      <c r="B1654" t="s">
        <v>2752</v>
      </c>
      <c r="C1654" t="s">
        <v>424</v>
      </c>
      <c r="D1654" t="s">
        <v>21</v>
      </c>
      <c r="E1654">
        <v>21042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43503</v>
      </c>
      <c r="L1654" t="s">
        <v>26</v>
      </c>
      <c r="N1654" t="s">
        <v>24</v>
      </c>
    </row>
    <row r="1655" spans="1:14" x14ac:dyDescent="0.25">
      <c r="A1655" t="s">
        <v>2753</v>
      </c>
      <c r="B1655" t="s">
        <v>2754</v>
      </c>
      <c r="C1655" t="s">
        <v>179</v>
      </c>
      <c r="D1655" t="s">
        <v>21</v>
      </c>
      <c r="E1655">
        <v>20877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43503</v>
      </c>
      <c r="L1655" t="s">
        <v>26</v>
      </c>
      <c r="N1655" t="s">
        <v>24</v>
      </c>
    </row>
    <row r="1656" spans="1:14" x14ac:dyDescent="0.25">
      <c r="A1656" t="s">
        <v>2717</v>
      </c>
      <c r="B1656" t="s">
        <v>2755</v>
      </c>
      <c r="C1656" t="s">
        <v>179</v>
      </c>
      <c r="D1656" t="s">
        <v>21</v>
      </c>
      <c r="E1656">
        <v>20878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43503</v>
      </c>
      <c r="L1656" t="s">
        <v>26</v>
      </c>
      <c r="N1656" t="s">
        <v>24</v>
      </c>
    </row>
    <row r="1657" spans="1:14" x14ac:dyDescent="0.25">
      <c r="A1657" t="s">
        <v>2756</v>
      </c>
      <c r="B1657" t="s">
        <v>2757</v>
      </c>
      <c r="C1657" t="s">
        <v>29</v>
      </c>
      <c r="D1657" t="s">
        <v>21</v>
      </c>
      <c r="E1657">
        <v>21206</v>
      </c>
      <c r="F1657" t="s">
        <v>22</v>
      </c>
      <c r="G1657" t="s">
        <v>22</v>
      </c>
      <c r="H1657" t="s">
        <v>101</v>
      </c>
      <c r="I1657" t="s">
        <v>241</v>
      </c>
      <c r="J1657" s="1">
        <v>43432</v>
      </c>
      <c r="K1657" s="1">
        <v>43503</v>
      </c>
      <c r="L1657" t="s">
        <v>103</v>
      </c>
      <c r="N1657" t="s">
        <v>1900</v>
      </c>
    </row>
    <row r="1658" spans="1:14" x14ac:dyDescent="0.25">
      <c r="A1658" t="s">
        <v>1665</v>
      </c>
      <c r="B1658" t="s">
        <v>2758</v>
      </c>
      <c r="C1658" t="s">
        <v>637</v>
      </c>
      <c r="D1658" t="s">
        <v>21</v>
      </c>
      <c r="E1658">
        <v>20743</v>
      </c>
      <c r="F1658" t="s">
        <v>22</v>
      </c>
      <c r="G1658" t="s">
        <v>22</v>
      </c>
      <c r="H1658" t="s">
        <v>101</v>
      </c>
      <c r="I1658" t="s">
        <v>241</v>
      </c>
      <c r="J1658" s="1">
        <v>43431</v>
      </c>
      <c r="K1658" s="1">
        <v>43503</v>
      </c>
      <c r="L1658" t="s">
        <v>103</v>
      </c>
      <c r="N1658" t="s">
        <v>1580</v>
      </c>
    </row>
    <row r="1659" spans="1:14" x14ac:dyDescent="0.25">
      <c r="A1659" t="s">
        <v>76</v>
      </c>
      <c r="B1659" t="s">
        <v>2759</v>
      </c>
      <c r="C1659" t="s">
        <v>424</v>
      </c>
      <c r="D1659" t="s">
        <v>21</v>
      </c>
      <c r="E1659">
        <v>21042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43503</v>
      </c>
      <c r="L1659" t="s">
        <v>26</v>
      </c>
      <c r="N1659" t="s">
        <v>24</v>
      </c>
    </row>
    <row r="1660" spans="1:14" x14ac:dyDescent="0.25">
      <c r="A1660" t="s">
        <v>76</v>
      </c>
      <c r="B1660" t="s">
        <v>2760</v>
      </c>
      <c r="C1660" t="s">
        <v>1882</v>
      </c>
      <c r="D1660" t="s">
        <v>21</v>
      </c>
      <c r="E1660">
        <v>21769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43503</v>
      </c>
      <c r="L1660" t="s">
        <v>26</v>
      </c>
      <c r="N1660" t="s">
        <v>24</v>
      </c>
    </row>
    <row r="1661" spans="1:14" x14ac:dyDescent="0.25">
      <c r="A1661" t="s">
        <v>2761</v>
      </c>
      <c r="B1661" t="s">
        <v>2762</v>
      </c>
      <c r="C1661" t="s">
        <v>968</v>
      </c>
      <c r="D1661" t="s">
        <v>21</v>
      </c>
      <c r="E1661">
        <v>21225</v>
      </c>
      <c r="F1661" t="s">
        <v>22</v>
      </c>
      <c r="G1661" t="s">
        <v>22</v>
      </c>
      <c r="H1661" t="s">
        <v>101</v>
      </c>
      <c r="I1661" t="s">
        <v>241</v>
      </c>
      <c r="J1661" s="1">
        <v>43433</v>
      </c>
      <c r="K1661" s="1">
        <v>43503</v>
      </c>
      <c r="L1661" t="s">
        <v>103</v>
      </c>
      <c r="N1661" t="s">
        <v>1900</v>
      </c>
    </row>
    <row r="1662" spans="1:14" x14ac:dyDescent="0.25">
      <c r="A1662" t="s">
        <v>78</v>
      </c>
      <c r="B1662" t="s">
        <v>79</v>
      </c>
      <c r="C1662" t="s">
        <v>29</v>
      </c>
      <c r="D1662" t="s">
        <v>21</v>
      </c>
      <c r="E1662">
        <v>21215</v>
      </c>
      <c r="F1662" t="s">
        <v>22</v>
      </c>
      <c r="G1662" t="s">
        <v>22</v>
      </c>
      <c r="H1662" t="s">
        <v>208</v>
      </c>
      <c r="I1662" t="s">
        <v>209</v>
      </c>
      <c r="J1662" s="1">
        <v>43424</v>
      </c>
      <c r="K1662" s="1">
        <v>43503</v>
      </c>
      <c r="L1662" t="s">
        <v>103</v>
      </c>
      <c r="N1662" t="s">
        <v>1583</v>
      </c>
    </row>
    <row r="1663" spans="1:14" x14ac:dyDescent="0.25">
      <c r="A1663" t="s">
        <v>966</v>
      </c>
      <c r="B1663" t="s">
        <v>967</v>
      </c>
      <c r="C1663" t="s">
        <v>968</v>
      </c>
      <c r="D1663" t="s">
        <v>21</v>
      </c>
      <c r="E1663">
        <v>21225</v>
      </c>
      <c r="F1663" t="s">
        <v>22</v>
      </c>
      <c r="G1663" t="s">
        <v>22</v>
      </c>
      <c r="H1663" t="s">
        <v>101</v>
      </c>
      <c r="I1663" t="s">
        <v>241</v>
      </c>
      <c r="J1663" s="1">
        <v>43433</v>
      </c>
      <c r="K1663" s="1">
        <v>43503</v>
      </c>
      <c r="L1663" t="s">
        <v>103</v>
      </c>
      <c r="N1663" t="s">
        <v>1900</v>
      </c>
    </row>
    <row r="1664" spans="1:14" x14ac:dyDescent="0.25">
      <c r="A1664" t="s">
        <v>2763</v>
      </c>
      <c r="B1664" t="s">
        <v>2764</v>
      </c>
      <c r="C1664" t="s">
        <v>179</v>
      </c>
      <c r="D1664" t="s">
        <v>21</v>
      </c>
      <c r="E1664">
        <v>20877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43503</v>
      </c>
      <c r="L1664" t="s">
        <v>26</v>
      </c>
      <c r="N1664" t="s">
        <v>24</v>
      </c>
    </row>
    <row r="1665" spans="1:14" x14ac:dyDescent="0.25">
      <c r="A1665" t="s">
        <v>2765</v>
      </c>
      <c r="B1665" t="s">
        <v>2766</v>
      </c>
      <c r="C1665" t="s">
        <v>424</v>
      </c>
      <c r="D1665" t="s">
        <v>21</v>
      </c>
      <c r="E1665">
        <v>21042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43503</v>
      </c>
      <c r="L1665" t="s">
        <v>26</v>
      </c>
      <c r="N1665" t="s">
        <v>24</v>
      </c>
    </row>
    <row r="1666" spans="1:14" x14ac:dyDescent="0.25">
      <c r="A1666" t="s">
        <v>2767</v>
      </c>
      <c r="B1666" t="s">
        <v>2768</v>
      </c>
      <c r="C1666" t="s">
        <v>29</v>
      </c>
      <c r="D1666" t="s">
        <v>21</v>
      </c>
      <c r="E1666">
        <v>21215</v>
      </c>
      <c r="F1666" t="s">
        <v>22</v>
      </c>
      <c r="G1666" t="s">
        <v>22</v>
      </c>
      <c r="H1666" t="s">
        <v>101</v>
      </c>
      <c r="I1666" t="s">
        <v>241</v>
      </c>
      <c r="J1666" s="1">
        <v>43424</v>
      </c>
      <c r="K1666" s="1">
        <v>43503</v>
      </c>
      <c r="L1666" t="s">
        <v>103</v>
      </c>
      <c r="N1666" t="s">
        <v>1580</v>
      </c>
    </row>
    <row r="1667" spans="1:14" x14ac:dyDescent="0.25">
      <c r="A1667" t="s">
        <v>2769</v>
      </c>
      <c r="B1667" t="s">
        <v>2770</v>
      </c>
      <c r="C1667" t="s">
        <v>659</v>
      </c>
      <c r="D1667" t="s">
        <v>21</v>
      </c>
      <c r="E1667">
        <v>20747</v>
      </c>
      <c r="F1667" t="s">
        <v>22</v>
      </c>
      <c r="G1667" t="s">
        <v>22</v>
      </c>
      <c r="H1667" t="s">
        <v>101</v>
      </c>
      <c r="I1667" t="s">
        <v>241</v>
      </c>
      <c r="J1667" s="1">
        <v>43428</v>
      </c>
      <c r="K1667" s="1">
        <v>43503</v>
      </c>
      <c r="L1667" t="s">
        <v>103</v>
      </c>
      <c r="N1667" t="s">
        <v>1580</v>
      </c>
    </row>
    <row r="1668" spans="1:14" x14ac:dyDescent="0.25">
      <c r="A1668" t="s">
        <v>515</v>
      </c>
      <c r="B1668" t="s">
        <v>516</v>
      </c>
      <c r="C1668" t="s">
        <v>29</v>
      </c>
      <c r="D1668" t="s">
        <v>21</v>
      </c>
      <c r="E1668">
        <v>21206</v>
      </c>
      <c r="F1668" t="s">
        <v>22</v>
      </c>
      <c r="G1668" t="s">
        <v>22</v>
      </c>
      <c r="H1668" t="s">
        <v>208</v>
      </c>
      <c r="I1668" t="s">
        <v>209</v>
      </c>
      <c r="J1668" s="1">
        <v>43432</v>
      </c>
      <c r="K1668" s="1">
        <v>43503</v>
      </c>
      <c r="L1668" t="s">
        <v>103</v>
      </c>
      <c r="N1668" t="s">
        <v>1583</v>
      </c>
    </row>
    <row r="1669" spans="1:14" x14ac:dyDescent="0.25">
      <c r="A1669" t="s">
        <v>146</v>
      </c>
      <c r="B1669" t="s">
        <v>311</v>
      </c>
      <c r="C1669" t="s">
        <v>29</v>
      </c>
      <c r="D1669" t="s">
        <v>21</v>
      </c>
      <c r="E1669">
        <v>21209</v>
      </c>
      <c r="F1669" t="s">
        <v>22</v>
      </c>
      <c r="G1669" t="s">
        <v>22</v>
      </c>
      <c r="H1669" t="s">
        <v>101</v>
      </c>
      <c r="I1669" t="s">
        <v>241</v>
      </c>
      <c r="J1669" s="1">
        <v>43430</v>
      </c>
      <c r="K1669" s="1">
        <v>43503</v>
      </c>
      <c r="L1669" t="s">
        <v>103</v>
      </c>
      <c r="N1669" t="s">
        <v>1900</v>
      </c>
    </row>
    <row r="1670" spans="1:14" x14ac:dyDescent="0.25">
      <c r="A1670" t="s">
        <v>146</v>
      </c>
      <c r="B1670" t="s">
        <v>310</v>
      </c>
      <c r="C1670" t="s">
        <v>29</v>
      </c>
      <c r="D1670" t="s">
        <v>21</v>
      </c>
      <c r="E1670">
        <v>21206</v>
      </c>
      <c r="F1670" t="s">
        <v>22</v>
      </c>
      <c r="G1670" t="s">
        <v>22</v>
      </c>
      <c r="H1670" t="s">
        <v>101</v>
      </c>
      <c r="I1670" t="s">
        <v>241</v>
      </c>
      <c r="J1670" s="1">
        <v>43432</v>
      </c>
      <c r="K1670" s="1">
        <v>43503</v>
      </c>
      <c r="L1670" t="s">
        <v>103</v>
      </c>
      <c r="N1670" t="s">
        <v>1900</v>
      </c>
    </row>
    <row r="1671" spans="1:14" x14ac:dyDescent="0.25">
      <c r="A1671" t="s">
        <v>312</v>
      </c>
      <c r="B1671" t="s">
        <v>313</v>
      </c>
      <c r="C1671" t="s">
        <v>29</v>
      </c>
      <c r="D1671" t="s">
        <v>21</v>
      </c>
      <c r="E1671">
        <v>21209</v>
      </c>
      <c r="F1671" t="s">
        <v>22</v>
      </c>
      <c r="G1671" t="s">
        <v>22</v>
      </c>
      <c r="H1671" t="s">
        <v>101</v>
      </c>
      <c r="I1671" t="s">
        <v>241</v>
      </c>
      <c r="J1671" s="1">
        <v>43430</v>
      </c>
      <c r="K1671" s="1">
        <v>43503</v>
      </c>
      <c r="L1671" t="s">
        <v>103</v>
      </c>
      <c r="N1671" t="s">
        <v>1900</v>
      </c>
    </row>
    <row r="1672" spans="1:14" x14ac:dyDescent="0.25">
      <c r="A1672" t="s">
        <v>201</v>
      </c>
      <c r="B1672" t="s">
        <v>2771</v>
      </c>
      <c r="C1672" t="s">
        <v>659</v>
      </c>
      <c r="D1672" t="s">
        <v>21</v>
      </c>
      <c r="E1672">
        <v>20747</v>
      </c>
      <c r="F1672" t="s">
        <v>22</v>
      </c>
      <c r="G1672" t="s">
        <v>22</v>
      </c>
      <c r="H1672" t="s">
        <v>110</v>
      </c>
      <c r="I1672" t="s">
        <v>132</v>
      </c>
      <c r="J1672" s="1">
        <v>43428</v>
      </c>
      <c r="K1672" s="1">
        <v>43503</v>
      </c>
      <c r="L1672" t="s">
        <v>103</v>
      </c>
      <c r="N1672" t="s">
        <v>1562</v>
      </c>
    </row>
    <row r="1673" spans="1:14" x14ac:dyDescent="0.25">
      <c r="A1673" t="s">
        <v>201</v>
      </c>
      <c r="B1673" t="s">
        <v>314</v>
      </c>
      <c r="C1673" t="s">
        <v>29</v>
      </c>
      <c r="D1673" t="s">
        <v>21</v>
      </c>
      <c r="E1673">
        <v>21209</v>
      </c>
      <c r="F1673" t="s">
        <v>22</v>
      </c>
      <c r="G1673" t="s">
        <v>22</v>
      </c>
      <c r="H1673" t="s">
        <v>101</v>
      </c>
      <c r="I1673" t="s">
        <v>241</v>
      </c>
      <c r="J1673" s="1">
        <v>43430</v>
      </c>
      <c r="K1673" s="1">
        <v>43503</v>
      </c>
      <c r="L1673" t="s">
        <v>103</v>
      </c>
      <c r="N1673" t="s">
        <v>1580</v>
      </c>
    </row>
    <row r="1674" spans="1:14" x14ac:dyDescent="0.25">
      <c r="A1674" t="s">
        <v>2772</v>
      </c>
      <c r="B1674" t="s">
        <v>2773</v>
      </c>
      <c r="C1674" t="s">
        <v>179</v>
      </c>
      <c r="D1674" t="s">
        <v>21</v>
      </c>
      <c r="E1674">
        <v>20877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43503</v>
      </c>
      <c r="L1674" t="s">
        <v>26</v>
      </c>
      <c r="N1674" t="s">
        <v>24</v>
      </c>
    </row>
    <row r="1675" spans="1:14" x14ac:dyDescent="0.25">
      <c r="A1675" t="s">
        <v>93</v>
      </c>
      <c r="B1675" t="s">
        <v>686</v>
      </c>
      <c r="C1675" t="s">
        <v>687</v>
      </c>
      <c r="D1675" t="s">
        <v>21</v>
      </c>
      <c r="E1675">
        <v>20747</v>
      </c>
      <c r="F1675" t="s">
        <v>22</v>
      </c>
      <c r="G1675" t="s">
        <v>22</v>
      </c>
      <c r="H1675" t="s">
        <v>101</v>
      </c>
      <c r="I1675" t="s">
        <v>241</v>
      </c>
      <c r="J1675" s="1">
        <v>43428</v>
      </c>
      <c r="K1675" s="1">
        <v>43503</v>
      </c>
      <c r="L1675" t="s">
        <v>103</v>
      </c>
      <c r="N1675" t="s">
        <v>1900</v>
      </c>
    </row>
    <row r="1676" spans="1:14" x14ac:dyDescent="0.25">
      <c r="A1676" t="s">
        <v>1219</v>
      </c>
      <c r="B1676" t="s">
        <v>1220</v>
      </c>
      <c r="C1676" t="s">
        <v>1221</v>
      </c>
      <c r="D1676" t="s">
        <v>21</v>
      </c>
      <c r="E1676">
        <v>21054</v>
      </c>
      <c r="F1676" t="s">
        <v>22</v>
      </c>
      <c r="G1676" t="s">
        <v>22</v>
      </c>
      <c r="H1676" t="s">
        <v>101</v>
      </c>
      <c r="I1676" t="s">
        <v>241</v>
      </c>
      <c r="J1676" t="s">
        <v>210</v>
      </c>
      <c r="K1676" s="1">
        <v>43502</v>
      </c>
      <c r="L1676" t="s">
        <v>211</v>
      </c>
      <c r="M1676" t="str">
        <f>HYPERLINK("https://www.regulations.gov/docket?D=FDA-2019-H-0567")</f>
        <v>https://www.regulations.gov/docket?D=FDA-2019-H-0567</v>
      </c>
      <c r="N1676" t="s">
        <v>210</v>
      </c>
    </row>
    <row r="1677" spans="1:14" x14ac:dyDescent="0.25">
      <c r="A1677" t="s">
        <v>1300</v>
      </c>
      <c r="B1677" t="s">
        <v>1301</v>
      </c>
      <c r="C1677" t="s">
        <v>29</v>
      </c>
      <c r="D1677" t="s">
        <v>21</v>
      </c>
      <c r="E1677">
        <v>21202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43502</v>
      </c>
      <c r="L1677" t="s">
        <v>26</v>
      </c>
      <c r="N1677" t="s">
        <v>24</v>
      </c>
    </row>
    <row r="1678" spans="1:14" x14ac:dyDescent="0.25">
      <c r="A1678" t="s">
        <v>2774</v>
      </c>
      <c r="B1678" t="s">
        <v>2775</v>
      </c>
      <c r="C1678" t="s">
        <v>29</v>
      </c>
      <c r="D1678" t="s">
        <v>21</v>
      </c>
      <c r="E1678">
        <v>21224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43502</v>
      </c>
      <c r="L1678" t="s">
        <v>26</v>
      </c>
      <c r="N1678" t="s">
        <v>24</v>
      </c>
    </row>
    <row r="1679" spans="1:14" x14ac:dyDescent="0.25">
      <c r="A1679" t="s">
        <v>1453</v>
      </c>
      <c r="B1679" t="s">
        <v>1454</v>
      </c>
      <c r="C1679" t="s">
        <v>29</v>
      </c>
      <c r="D1679" t="s">
        <v>21</v>
      </c>
      <c r="E1679">
        <v>21224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43502</v>
      </c>
      <c r="L1679" t="s">
        <v>26</v>
      </c>
      <c r="N1679" t="s">
        <v>24</v>
      </c>
    </row>
    <row r="1680" spans="1:14" x14ac:dyDescent="0.25">
      <c r="A1680" t="s">
        <v>2776</v>
      </c>
      <c r="B1680" t="s">
        <v>2777</v>
      </c>
      <c r="C1680" t="s">
        <v>70</v>
      </c>
      <c r="D1680" t="s">
        <v>21</v>
      </c>
      <c r="E1680">
        <v>21403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43502</v>
      </c>
      <c r="L1680" t="s">
        <v>26</v>
      </c>
      <c r="N1680" t="s">
        <v>24</v>
      </c>
    </row>
    <row r="1681" spans="1:14" x14ac:dyDescent="0.25">
      <c r="A1681" t="s">
        <v>2778</v>
      </c>
      <c r="B1681" t="s">
        <v>2779</v>
      </c>
      <c r="C1681" t="s">
        <v>29</v>
      </c>
      <c r="D1681" t="s">
        <v>21</v>
      </c>
      <c r="E1681">
        <v>21224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43502</v>
      </c>
      <c r="L1681" t="s">
        <v>26</v>
      </c>
      <c r="N1681" t="s">
        <v>24</v>
      </c>
    </row>
    <row r="1682" spans="1:14" x14ac:dyDescent="0.25">
      <c r="A1682" t="s">
        <v>2780</v>
      </c>
      <c r="B1682" t="s">
        <v>2781</v>
      </c>
      <c r="C1682" t="s">
        <v>29</v>
      </c>
      <c r="D1682" t="s">
        <v>21</v>
      </c>
      <c r="E1682">
        <v>21224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43502</v>
      </c>
      <c r="L1682" t="s">
        <v>26</v>
      </c>
      <c r="N1682" t="s">
        <v>24</v>
      </c>
    </row>
    <row r="1683" spans="1:14" x14ac:dyDescent="0.25">
      <c r="A1683" t="s">
        <v>2372</v>
      </c>
      <c r="B1683" t="s">
        <v>2373</v>
      </c>
      <c r="C1683" t="s">
        <v>154</v>
      </c>
      <c r="D1683" t="s">
        <v>21</v>
      </c>
      <c r="E1683">
        <v>20723</v>
      </c>
      <c r="F1683" t="s">
        <v>22</v>
      </c>
      <c r="G1683" t="s">
        <v>22</v>
      </c>
      <c r="H1683" t="s">
        <v>101</v>
      </c>
      <c r="I1683" t="s">
        <v>241</v>
      </c>
      <c r="J1683" t="s">
        <v>210</v>
      </c>
      <c r="K1683" s="1">
        <v>43501</v>
      </c>
      <c r="L1683" t="s">
        <v>211</v>
      </c>
      <c r="M1683" t="str">
        <f>HYPERLINK("https://www.regulations.gov/docket?D=FDA-2019-H-0529")</f>
        <v>https://www.regulations.gov/docket?D=FDA-2019-H-0529</v>
      </c>
      <c r="N1683" t="s">
        <v>210</v>
      </c>
    </row>
    <row r="1684" spans="1:14" x14ac:dyDescent="0.25">
      <c r="A1684" t="s">
        <v>1120</v>
      </c>
      <c r="B1684" t="s">
        <v>1121</v>
      </c>
      <c r="C1684" t="s">
        <v>1122</v>
      </c>
      <c r="D1684" t="s">
        <v>21</v>
      </c>
      <c r="E1684">
        <v>20815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43501</v>
      </c>
      <c r="L1684" t="s">
        <v>26</v>
      </c>
      <c r="N1684" t="s">
        <v>24</v>
      </c>
    </row>
    <row r="1685" spans="1:14" x14ac:dyDescent="0.25">
      <c r="A1685" t="s">
        <v>2782</v>
      </c>
      <c r="B1685" t="s">
        <v>2783</v>
      </c>
      <c r="C1685" t="s">
        <v>67</v>
      </c>
      <c r="D1685" t="s">
        <v>21</v>
      </c>
      <c r="E1685">
        <v>20904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43501</v>
      </c>
      <c r="L1685" t="s">
        <v>26</v>
      </c>
      <c r="N1685" t="s">
        <v>24</v>
      </c>
    </row>
    <row r="1686" spans="1:14" x14ac:dyDescent="0.25">
      <c r="A1686" t="s">
        <v>1841</v>
      </c>
      <c r="B1686" t="s">
        <v>2784</v>
      </c>
      <c r="C1686" t="s">
        <v>67</v>
      </c>
      <c r="D1686" t="s">
        <v>21</v>
      </c>
      <c r="E1686">
        <v>20904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43501</v>
      </c>
      <c r="L1686" t="s">
        <v>26</v>
      </c>
      <c r="N1686" t="s">
        <v>24</v>
      </c>
    </row>
    <row r="1687" spans="1:14" x14ac:dyDescent="0.25">
      <c r="A1687" t="s">
        <v>1302</v>
      </c>
      <c r="B1687" t="s">
        <v>1303</v>
      </c>
      <c r="C1687" t="s">
        <v>968</v>
      </c>
      <c r="D1687" t="s">
        <v>21</v>
      </c>
      <c r="E1687">
        <v>21225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43501</v>
      </c>
      <c r="L1687" t="s">
        <v>26</v>
      </c>
      <c r="N1687" t="s">
        <v>24</v>
      </c>
    </row>
    <row r="1688" spans="1:14" x14ac:dyDescent="0.25">
      <c r="A1688" t="s">
        <v>2785</v>
      </c>
      <c r="B1688" t="s">
        <v>2786</v>
      </c>
      <c r="C1688" t="s">
        <v>190</v>
      </c>
      <c r="D1688" t="s">
        <v>21</v>
      </c>
      <c r="E1688">
        <v>20852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43501</v>
      </c>
      <c r="L1688" t="s">
        <v>26</v>
      </c>
      <c r="N1688" t="s">
        <v>24</v>
      </c>
    </row>
    <row r="1689" spans="1:14" x14ac:dyDescent="0.25">
      <c r="A1689" t="s">
        <v>196</v>
      </c>
      <c r="B1689" t="s">
        <v>2787</v>
      </c>
      <c r="C1689" t="s">
        <v>39</v>
      </c>
      <c r="D1689" t="s">
        <v>21</v>
      </c>
      <c r="E1689">
        <v>21045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43501</v>
      </c>
      <c r="L1689" t="s">
        <v>26</v>
      </c>
      <c r="N1689" t="s">
        <v>24</v>
      </c>
    </row>
    <row r="1690" spans="1:14" x14ac:dyDescent="0.25">
      <c r="A1690" t="s">
        <v>492</v>
      </c>
      <c r="B1690" t="s">
        <v>493</v>
      </c>
      <c r="C1690" t="s">
        <v>29</v>
      </c>
      <c r="D1690" t="s">
        <v>21</v>
      </c>
      <c r="E1690">
        <v>21225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43501</v>
      </c>
      <c r="L1690" t="s">
        <v>26</v>
      </c>
      <c r="N1690" t="s">
        <v>24</v>
      </c>
    </row>
    <row r="1691" spans="1:14" x14ac:dyDescent="0.25">
      <c r="A1691" t="s">
        <v>2788</v>
      </c>
      <c r="B1691" t="s">
        <v>2789</v>
      </c>
      <c r="C1691" t="s">
        <v>1198</v>
      </c>
      <c r="D1691" t="s">
        <v>21</v>
      </c>
      <c r="E1691">
        <v>21226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43501</v>
      </c>
      <c r="L1691" t="s">
        <v>26</v>
      </c>
      <c r="N1691" t="s">
        <v>24</v>
      </c>
    </row>
    <row r="1692" spans="1:14" x14ac:dyDescent="0.25">
      <c r="A1692" t="s">
        <v>2790</v>
      </c>
      <c r="B1692" t="s">
        <v>2791</v>
      </c>
      <c r="C1692" t="s">
        <v>29</v>
      </c>
      <c r="D1692" t="s">
        <v>21</v>
      </c>
      <c r="E1692">
        <v>21225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43501</v>
      </c>
      <c r="L1692" t="s">
        <v>26</v>
      </c>
      <c r="N1692" t="s">
        <v>24</v>
      </c>
    </row>
    <row r="1693" spans="1:14" x14ac:dyDescent="0.25">
      <c r="A1693" t="s">
        <v>155</v>
      </c>
      <c r="B1693" t="s">
        <v>2792</v>
      </c>
      <c r="C1693" t="s">
        <v>190</v>
      </c>
      <c r="D1693" t="s">
        <v>21</v>
      </c>
      <c r="E1693">
        <v>20850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43500</v>
      </c>
      <c r="L1693" t="s">
        <v>26</v>
      </c>
      <c r="N1693" t="s">
        <v>24</v>
      </c>
    </row>
    <row r="1694" spans="1:14" x14ac:dyDescent="0.25">
      <c r="A1694" t="s">
        <v>2793</v>
      </c>
      <c r="B1694" t="s">
        <v>2794</v>
      </c>
      <c r="C1694" t="s">
        <v>190</v>
      </c>
      <c r="D1694" t="s">
        <v>21</v>
      </c>
      <c r="E1694">
        <v>20852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43500</v>
      </c>
      <c r="L1694" t="s">
        <v>26</v>
      </c>
      <c r="N1694" t="s">
        <v>24</v>
      </c>
    </row>
    <row r="1695" spans="1:14" x14ac:dyDescent="0.25">
      <c r="A1695" t="s">
        <v>2795</v>
      </c>
      <c r="B1695" t="s">
        <v>2796</v>
      </c>
      <c r="C1695" t="s">
        <v>190</v>
      </c>
      <c r="D1695" t="s">
        <v>21</v>
      </c>
      <c r="E1695">
        <v>20854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43500</v>
      </c>
      <c r="L1695" t="s">
        <v>26</v>
      </c>
      <c r="N1695" t="s">
        <v>24</v>
      </c>
    </row>
    <row r="1696" spans="1:14" x14ac:dyDescent="0.25">
      <c r="A1696" t="s">
        <v>2797</v>
      </c>
      <c r="B1696" t="s">
        <v>2798</v>
      </c>
      <c r="C1696" t="s">
        <v>652</v>
      </c>
      <c r="D1696" t="s">
        <v>21</v>
      </c>
      <c r="E1696">
        <v>20743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43497</v>
      </c>
      <c r="L1696" t="s">
        <v>26</v>
      </c>
      <c r="N1696" t="s">
        <v>24</v>
      </c>
    </row>
    <row r="1697" spans="1:14" x14ac:dyDescent="0.25">
      <c r="A1697" t="s">
        <v>2799</v>
      </c>
      <c r="B1697" t="s">
        <v>2800</v>
      </c>
      <c r="C1697" t="s">
        <v>652</v>
      </c>
      <c r="D1697" t="s">
        <v>21</v>
      </c>
      <c r="E1697">
        <v>20743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43496</v>
      </c>
      <c r="L1697" t="s">
        <v>26</v>
      </c>
      <c r="N1697" t="s">
        <v>24</v>
      </c>
    </row>
    <row r="1698" spans="1:14" x14ac:dyDescent="0.25">
      <c r="A1698" t="s">
        <v>1841</v>
      </c>
      <c r="B1698" t="s">
        <v>2801</v>
      </c>
      <c r="C1698" t="s">
        <v>154</v>
      </c>
      <c r="D1698" t="s">
        <v>21</v>
      </c>
      <c r="E1698">
        <v>20707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43496</v>
      </c>
      <c r="L1698" t="s">
        <v>26</v>
      </c>
      <c r="N1698" t="s">
        <v>24</v>
      </c>
    </row>
    <row r="1699" spans="1:14" x14ac:dyDescent="0.25">
      <c r="A1699" t="s">
        <v>2418</v>
      </c>
      <c r="B1699" t="s">
        <v>2419</v>
      </c>
      <c r="C1699" t="s">
        <v>29</v>
      </c>
      <c r="D1699" t="s">
        <v>21</v>
      </c>
      <c r="E1699">
        <v>21215</v>
      </c>
      <c r="F1699" t="s">
        <v>22</v>
      </c>
      <c r="G1699" t="s">
        <v>22</v>
      </c>
      <c r="H1699" t="s">
        <v>101</v>
      </c>
      <c r="I1699" t="s">
        <v>241</v>
      </c>
      <c r="J1699" s="1">
        <v>43424</v>
      </c>
      <c r="K1699" s="1">
        <v>43496</v>
      </c>
      <c r="L1699" t="s">
        <v>103</v>
      </c>
      <c r="N1699" t="s">
        <v>1900</v>
      </c>
    </row>
    <row r="1700" spans="1:14" x14ac:dyDescent="0.25">
      <c r="A1700" t="s">
        <v>2366</v>
      </c>
      <c r="B1700" t="s">
        <v>2367</v>
      </c>
      <c r="C1700" t="s">
        <v>176</v>
      </c>
      <c r="D1700" t="s">
        <v>21</v>
      </c>
      <c r="E1700">
        <v>21740</v>
      </c>
      <c r="F1700" t="s">
        <v>22</v>
      </c>
      <c r="G1700" t="s">
        <v>22</v>
      </c>
      <c r="H1700" t="s">
        <v>208</v>
      </c>
      <c r="I1700" t="s">
        <v>209</v>
      </c>
      <c r="J1700" s="1">
        <v>43424</v>
      </c>
      <c r="K1700" s="1">
        <v>43496</v>
      </c>
      <c r="L1700" t="s">
        <v>103</v>
      </c>
      <c r="N1700" t="s">
        <v>1583</v>
      </c>
    </row>
    <row r="1701" spans="1:14" x14ac:dyDescent="0.25">
      <c r="A1701" t="s">
        <v>456</v>
      </c>
      <c r="B1701" t="s">
        <v>2802</v>
      </c>
      <c r="C1701" t="s">
        <v>652</v>
      </c>
      <c r="D1701" t="s">
        <v>21</v>
      </c>
      <c r="E1701">
        <v>20743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43496</v>
      </c>
      <c r="L1701" t="s">
        <v>26</v>
      </c>
      <c r="N1701" t="s">
        <v>24</v>
      </c>
    </row>
    <row r="1702" spans="1:14" x14ac:dyDescent="0.25">
      <c r="A1702" t="s">
        <v>2803</v>
      </c>
      <c r="B1702" t="s">
        <v>2804</v>
      </c>
      <c r="C1702" t="s">
        <v>432</v>
      </c>
      <c r="D1702" t="s">
        <v>21</v>
      </c>
      <c r="E1702">
        <v>21502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43495</v>
      </c>
      <c r="L1702" t="s">
        <v>26</v>
      </c>
      <c r="N1702" t="s">
        <v>24</v>
      </c>
    </row>
    <row r="1703" spans="1:14" x14ac:dyDescent="0.25">
      <c r="A1703" t="s">
        <v>2805</v>
      </c>
      <c r="B1703" t="s">
        <v>2806</v>
      </c>
      <c r="C1703" t="s">
        <v>432</v>
      </c>
      <c r="D1703" t="s">
        <v>21</v>
      </c>
      <c r="E1703">
        <v>21502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43495</v>
      </c>
      <c r="L1703" t="s">
        <v>26</v>
      </c>
      <c r="N1703" t="s">
        <v>24</v>
      </c>
    </row>
    <row r="1704" spans="1:14" x14ac:dyDescent="0.25">
      <c r="A1704" t="s">
        <v>2807</v>
      </c>
      <c r="B1704" t="s">
        <v>2808</v>
      </c>
      <c r="C1704" t="s">
        <v>432</v>
      </c>
      <c r="D1704" t="s">
        <v>21</v>
      </c>
      <c r="E1704">
        <v>21502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43495</v>
      </c>
      <c r="L1704" t="s">
        <v>26</v>
      </c>
      <c r="N1704" t="s">
        <v>24</v>
      </c>
    </row>
    <row r="1705" spans="1:14" x14ac:dyDescent="0.25">
      <c r="A1705" t="s">
        <v>2809</v>
      </c>
      <c r="B1705" t="s">
        <v>2810</v>
      </c>
      <c r="C1705" t="s">
        <v>154</v>
      </c>
      <c r="D1705" t="s">
        <v>21</v>
      </c>
      <c r="E1705">
        <v>20707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43495</v>
      </c>
      <c r="L1705" t="s">
        <v>26</v>
      </c>
      <c r="N1705" t="s">
        <v>24</v>
      </c>
    </row>
    <row r="1706" spans="1:14" x14ac:dyDescent="0.25">
      <c r="A1706" t="s">
        <v>2811</v>
      </c>
      <c r="B1706" t="s">
        <v>2812</v>
      </c>
      <c r="C1706" t="s">
        <v>432</v>
      </c>
      <c r="D1706" t="s">
        <v>21</v>
      </c>
      <c r="E1706">
        <v>21502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43495</v>
      </c>
      <c r="L1706" t="s">
        <v>26</v>
      </c>
      <c r="N1706" t="s">
        <v>24</v>
      </c>
    </row>
    <row r="1707" spans="1:14" x14ac:dyDescent="0.25">
      <c r="A1707" t="s">
        <v>2813</v>
      </c>
      <c r="B1707" t="s">
        <v>2814</v>
      </c>
      <c r="C1707" t="s">
        <v>432</v>
      </c>
      <c r="D1707" t="s">
        <v>21</v>
      </c>
      <c r="E1707">
        <v>21502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43495</v>
      </c>
      <c r="L1707" t="s">
        <v>26</v>
      </c>
      <c r="N1707" t="s">
        <v>24</v>
      </c>
    </row>
    <row r="1708" spans="1:14" x14ac:dyDescent="0.25">
      <c r="A1708" t="s">
        <v>2815</v>
      </c>
      <c r="B1708" t="s">
        <v>2816</v>
      </c>
      <c r="C1708" t="s">
        <v>67</v>
      </c>
      <c r="D1708" t="s">
        <v>21</v>
      </c>
      <c r="E1708">
        <v>20901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43494</v>
      </c>
      <c r="L1708" t="s">
        <v>26</v>
      </c>
      <c r="N1708" t="s">
        <v>24</v>
      </c>
    </row>
    <row r="1709" spans="1:14" x14ac:dyDescent="0.25">
      <c r="A1709" t="s">
        <v>2817</v>
      </c>
      <c r="B1709" t="s">
        <v>2818</v>
      </c>
      <c r="C1709" t="s">
        <v>67</v>
      </c>
      <c r="D1709" t="s">
        <v>21</v>
      </c>
      <c r="E1709">
        <v>20904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43494</v>
      </c>
      <c r="L1709" t="s">
        <v>26</v>
      </c>
      <c r="N1709" t="s">
        <v>24</v>
      </c>
    </row>
    <row r="1710" spans="1:14" x14ac:dyDescent="0.25">
      <c r="A1710" t="s">
        <v>2819</v>
      </c>
      <c r="B1710" t="s">
        <v>2820</v>
      </c>
      <c r="C1710" t="s">
        <v>190</v>
      </c>
      <c r="D1710" t="s">
        <v>21</v>
      </c>
      <c r="E1710">
        <v>20852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43494</v>
      </c>
      <c r="L1710" t="s">
        <v>26</v>
      </c>
      <c r="N1710" t="s">
        <v>24</v>
      </c>
    </row>
    <row r="1711" spans="1:14" x14ac:dyDescent="0.25">
      <c r="A1711" t="s">
        <v>2821</v>
      </c>
      <c r="B1711" t="s">
        <v>2822</v>
      </c>
      <c r="C1711" t="s">
        <v>29</v>
      </c>
      <c r="D1711" t="s">
        <v>21</v>
      </c>
      <c r="E1711">
        <v>21223</v>
      </c>
      <c r="F1711" t="s">
        <v>22</v>
      </c>
      <c r="G1711" t="s">
        <v>22</v>
      </c>
      <c r="H1711" t="s">
        <v>208</v>
      </c>
      <c r="I1711" t="s">
        <v>209</v>
      </c>
      <c r="J1711" t="s">
        <v>210</v>
      </c>
      <c r="K1711" s="1">
        <v>43494</v>
      </c>
      <c r="L1711" t="s">
        <v>211</v>
      </c>
      <c r="M1711" t="str">
        <f>HYPERLINK("https://www.regulations.gov/docket?D=FDA-2019-H-0410")</f>
        <v>https://www.regulations.gov/docket?D=FDA-2019-H-0410</v>
      </c>
      <c r="N1711" t="s">
        <v>210</v>
      </c>
    </row>
    <row r="1712" spans="1:14" x14ac:dyDescent="0.25">
      <c r="A1712" t="s">
        <v>177</v>
      </c>
      <c r="B1712" t="s">
        <v>2823</v>
      </c>
      <c r="C1712" t="s">
        <v>67</v>
      </c>
      <c r="D1712" t="s">
        <v>21</v>
      </c>
      <c r="E1712">
        <v>20904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43494</v>
      </c>
      <c r="L1712" t="s">
        <v>26</v>
      </c>
      <c r="N1712" t="s">
        <v>24</v>
      </c>
    </row>
    <row r="1713" spans="1:14" x14ac:dyDescent="0.25">
      <c r="A1713" t="s">
        <v>2824</v>
      </c>
      <c r="B1713" t="s">
        <v>2825</v>
      </c>
      <c r="C1713" t="s">
        <v>190</v>
      </c>
      <c r="D1713" t="s">
        <v>21</v>
      </c>
      <c r="E1713">
        <v>20852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43494</v>
      </c>
      <c r="L1713" t="s">
        <v>26</v>
      </c>
      <c r="N1713" t="s">
        <v>24</v>
      </c>
    </row>
    <row r="1714" spans="1:14" x14ac:dyDescent="0.25">
      <c r="A1714" t="s">
        <v>2826</v>
      </c>
      <c r="B1714" t="s">
        <v>2827</v>
      </c>
      <c r="C1714" t="s">
        <v>2347</v>
      </c>
      <c r="D1714" t="s">
        <v>21</v>
      </c>
      <c r="E1714">
        <v>21713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43493</v>
      </c>
      <c r="L1714" t="s">
        <v>26</v>
      </c>
      <c r="N1714" t="s">
        <v>24</v>
      </c>
    </row>
    <row r="1715" spans="1:14" x14ac:dyDescent="0.25">
      <c r="A1715" t="s">
        <v>2828</v>
      </c>
      <c r="B1715" t="s">
        <v>2829</v>
      </c>
      <c r="C1715" t="s">
        <v>67</v>
      </c>
      <c r="D1715" t="s">
        <v>21</v>
      </c>
      <c r="E1715">
        <v>20904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43493</v>
      </c>
      <c r="L1715" t="s">
        <v>26</v>
      </c>
      <c r="N1715" t="s">
        <v>24</v>
      </c>
    </row>
    <row r="1716" spans="1:14" x14ac:dyDescent="0.25">
      <c r="A1716" t="s">
        <v>2830</v>
      </c>
      <c r="B1716" t="s">
        <v>2831</v>
      </c>
      <c r="C1716" t="s">
        <v>67</v>
      </c>
      <c r="D1716" t="s">
        <v>21</v>
      </c>
      <c r="E1716">
        <v>20910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43493</v>
      </c>
      <c r="L1716" t="s">
        <v>26</v>
      </c>
      <c r="N1716" t="s">
        <v>24</v>
      </c>
    </row>
    <row r="1717" spans="1:14" x14ac:dyDescent="0.25">
      <c r="A1717" t="s">
        <v>2832</v>
      </c>
      <c r="B1717" t="s">
        <v>2833</v>
      </c>
      <c r="C1717" t="s">
        <v>67</v>
      </c>
      <c r="D1717" t="s">
        <v>21</v>
      </c>
      <c r="E1717">
        <v>20901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43493</v>
      </c>
      <c r="L1717" t="s">
        <v>26</v>
      </c>
      <c r="N1717" t="s">
        <v>24</v>
      </c>
    </row>
    <row r="1718" spans="1:14" x14ac:dyDescent="0.25">
      <c r="A1718" t="s">
        <v>2834</v>
      </c>
      <c r="B1718" t="s">
        <v>2835</v>
      </c>
      <c r="C1718" t="s">
        <v>67</v>
      </c>
      <c r="D1718" t="s">
        <v>21</v>
      </c>
      <c r="E1718">
        <v>20910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43493</v>
      </c>
      <c r="L1718" t="s">
        <v>26</v>
      </c>
      <c r="N1718" t="s">
        <v>24</v>
      </c>
    </row>
    <row r="1719" spans="1:14" x14ac:dyDescent="0.25">
      <c r="A1719" t="s">
        <v>2836</v>
      </c>
      <c r="B1719" t="s">
        <v>2837</v>
      </c>
      <c r="C1719" t="s">
        <v>67</v>
      </c>
      <c r="D1719" t="s">
        <v>21</v>
      </c>
      <c r="E1719">
        <v>20901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43493</v>
      </c>
      <c r="L1719" t="s">
        <v>26</v>
      </c>
      <c r="N1719" t="s">
        <v>24</v>
      </c>
    </row>
    <row r="1720" spans="1:14" x14ac:dyDescent="0.25">
      <c r="A1720" t="s">
        <v>212</v>
      </c>
      <c r="B1720" t="s">
        <v>2838</v>
      </c>
      <c r="C1720" t="s">
        <v>67</v>
      </c>
      <c r="D1720" t="s">
        <v>21</v>
      </c>
      <c r="E1720">
        <v>20904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43493</v>
      </c>
      <c r="L1720" t="s">
        <v>26</v>
      </c>
      <c r="N1720" t="s">
        <v>24</v>
      </c>
    </row>
    <row r="1721" spans="1:14" x14ac:dyDescent="0.25">
      <c r="A1721" t="s">
        <v>716</v>
      </c>
      <c r="B1721" t="s">
        <v>2839</v>
      </c>
      <c r="C1721" t="s">
        <v>190</v>
      </c>
      <c r="D1721" t="s">
        <v>21</v>
      </c>
      <c r="E1721">
        <v>20853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43493</v>
      </c>
      <c r="L1721" t="s">
        <v>26</v>
      </c>
      <c r="N1721" t="s">
        <v>24</v>
      </c>
    </row>
    <row r="1722" spans="1:14" x14ac:dyDescent="0.25">
      <c r="A1722" t="s">
        <v>716</v>
      </c>
      <c r="B1722" t="s">
        <v>2840</v>
      </c>
      <c r="C1722" t="s">
        <v>67</v>
      </c>
      <c r="D1722" t="s">
        <v>21</v>
      </c>
      <c r="E1722">
        <v>20904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43493</v>
      </c>
      <c r="L1722" t="s">
        <v>26</v>
      </c>
      <c r="N1722" t="s">
        <v>24</v>
      </c>
    </row>
    <row r="1723" spans="1:14" x14ac:dyDescent="0.25">
      <c r="A1723" t="s">
        <v>250</v>
      </c>
      <c r="B1723" t="s">
        <v>2841</v>
      </c>
      <c r="C1723" t="s">
        <v>67</v>
      </c>
      <c r="D1723" t="s">
        <v>21</v>
      </c>
      <c r="E1723">
        <v>20901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43493</v>
      </c>
      <c r="L1723" t="s">
        <v>26</v>
      </c>
      <c r="N1723" t="s">
        <v>24</v>
      </c>
    </row>
    <row r="1724" spans="1:14" x14ac:dyDescent="0.25">
      <c r="A1724" t="s">
        <v>2842</v>
      </c>
      <c r="B1724" t="s">
        <v>2843</v>
      </c>
      <c r="C1724" t="s">
        <v>67</v>
      </c>
      <c r="D1724" t="s">
        <v>21</v>
      </c>
      <c r="E1724">
        <v>20904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43493</v>
      </c>
      <c r="L1724" t="s">
        <v>26</v>
      </c>
      <c r="N1724" t="s">
        <v>24</v>
      </c>
    </row>
    <row r="1725" spans="1:14" x14ac:dyDescent="0.25">
      <c r="A1725" t="s">
        <v>93</v>
      </c>
      <c r="B1725" t="s">
        <v>2844</v>
      </c>
      <c r="C1725" t="s">
        <v>67</v>
      </c>
      <c r="D1725" t="s">
        <v>21</v>
      </c>
      <c r="E1725">
        <v>20901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43493</v>
      </c>
      <c r="L1725" t="s">
        <v>26</v>
      </c>
      <c r="N1725" t="s">
        <v>24</v>
      </c>
    </row>
    <row r="1726" spans="1:14" x14ac:dyDescent="0.25">
      <c r="A1726" t="s">
        <v>2845</v>
      </c>
      <c r="B1726" t="s">
        <v>2846</v>
      </c>
      <c r="C1726" t="s">
        <v>67</v>
      </c>
      <c r="D1726" t="s">
        <v>21</v>
      </c>
      <c r="E1726">
        <v>20910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43492</v>
      </c>
      <c r="L1726" t="s">
        <v>26</v>
      </c>
      <c r="N1726" t="s">
        <v>24</v>
      </c>
    </row>
    <row r="1727" spans="1:14" x14ac:dyDescent="0.25">
      <c r="A1727" t="s">
        <v>2847</v>
      </c>
      <c r="B1727" t="s">
        <v>2848</v>
      </c>
      <c r="C1727" t="s">
        <v>67</v>
      </c>
      <c r="D1727" t="s">
        <v>21</v>
      </c>
      <c r="E1727">
        <v>20906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43492</v>
      </c>
      <c r="L1727" t="s">
        <v>26</v>
      </c>
      <c r="N1727" t="s">
        <v>24</v>
      </c>
    </row>
    <row r="1728" spans="1:14" x14ac:dyDescent="0.25">
      <c r="A1728" t="s">
        <v>250</v>
      </c>
      <c r="B1728" t="s">
        <v>2849</v>
      </c>
      <c r="C1728" t="s">
        <v>67</v>
      </c>
      <c r="D1728" t="s">
        <v>21</v>
      </c>
      <c r="E1728">
        <v>20910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43492</v>
      </c>
      <c r="L1728" t="s">
        <v>26</v>
      </c>
      <c r="N1728" t="s">
        <v>24</v>
      </c>
    </row>
    <row r="1729" spans="1:14" x14ac:dyDescent="0.25">
      <c r="A1729" t="s">
        <v>2850</v>
      </c>
      <c r="B1729" t="s">
        <v>2851</v>
      </c>
      <c r="C1729" t="s">
        <v>67</v>
      </c>
      <c r="D1729" t="s">
        <v>21</v>
      </c>
      <c r="E1729">
        <v>20910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43492</v>
      </c>
      <c r="L1729" t="s">
        <v>26</v>
      </c>
      <c r="N1729" t="s">
        <v>24</v>
      </c>
    </row>
    <row r="1730" spans="1:14" x14ac:dyDescent="0.25">
      <c r="A1730" t="s">
        <v>2852</v>
      </c>
      <c r="B1730" t="s">
        <v>2853</v>
      </c>
      <c r="C1730" t="s">
        <v>67</v>
      </c>
      <c r="D1730" t="s">
        <v>21</v>
      </c>
      <c r="E1730">
        <v>20910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43490</v>
      </c>
      <c r="L1730" t="s">
        <v>26</v>
      </c>
      <c r="N1730" t="s">
        <v>24</v>
      </c>
    </row>
    <row r="1731" spans="1:14" x14ac:dyDescent="0.25">
      <c r="A1731" t="s">
        <v>2854</v>
      </c>
      <c r="B1731" t="s">
        <v>2855</v>
      </c>
      <c r="C1731" t="s">
        <v>854</v>
      </c>
      <c r="D1731" t="s">
        <v>21</v>
      </c>
      <c r="E1731">
        <v>20706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43490</v>
      </c>
      <c r="L1731" t="s">
        <v>26</v>
      </c>
      <c r="N1731" t="s">
        <v>24</v>
      </c>
    </row>
    <row r="1732" spans="1:14" x14ac:dyDescent="0.25">
      <c r="A1732" t="s">
        <v>2856</v>
      </c>
      <c r="B1732" t="s">
        <v>2857</v>
      </c>
      <c r="C1732" t="s">
        <v>2858</v>
      </c>
      <c r="D1732" t="s">
        <v>21</v>
      </c>
      <c r="E1732">
        <v>20751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43490</v>
      </c>
      <c r="L1732" t="s">
        <v>26</v>
      </c>
      <c r="N1732" t="s">
        <v>24</v>
      </c>
    </row>
    <row r="1733" spans="1:14" x14ac:dyDescent="0.25">
      <c r="A1733" t="s">
        <v>1422</v>
      </c>
      <c r="B1733" t="s">
        <v>1423</v>
      </c>
      <c r="C1733" t="s">
        <v>29</v>
      </c>
      <c r="D1733" t="s">
        <v>21</v>
      </c>
      <c r="E1733">
        <v>21206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43490</v>
      </c>
      <c r="L1733" t="s">
        <v>26</v>
      </c>
      <c r="N1733" t="s">
        <v>24</v>
      </c>
    </row>
    <row r="1734" spans="1:14" x14ac:dyDescent="0.25">
      <c r="A1734" t="s">
        <v>196</v>
      </c>
      <c r="B1734" t="s">
        <v>2859</v>
      </c>
      <c r="C1734" t="s">
        <v>276</v>
      </c>
      <c r="D1734" t="s">
        <v>21</v>
      </c>
      <c r="E1734">
        <v>21093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43490</v>
      </c>
      <c r="L1734" t="s">
        <v>26</v>
      </c>
      <c r="N1734" t="s">
        <v>24</v>
      </c>
    </row>
    <row r="1735" spans="1:14" x14ac:dyDescent="0.25">
      <c r="A1735" t="s">
        <v>2860</v>
      </c>
      <c r="B1735" t="s">
        <v>2861</v>
      </c>
      <c r="C1735" t="s">
        <v>1688</v>
      </c>
      <c r="D1735" t="s">
        <v>21</v>
      </c>
      <c r="E1735">
        <v>21030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43490</v>
      </c>
      <c r="L1735" t="s">
        <v>26</v>
      </c>
      <c r="N1735" t="s">
        <v>24</v>
      </c>
    </row>
    <row r="1736" spans="1:14" x14ac:dyDescent="0.25">
      <c r="A1736" t="s">
        <v>1507</v>
      </c>
      <c r="B1736" t="s">
        <v>1508</v>
      </c>
      <c r="C1736" t="s">
        <v>1509</v>
      </c>
      <c r="D1736" t="s">
        <v>21</v>
      </c>
      <c r="E1736">
        <v>21032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43490</v>
      </c>
      <c r="L1736" t="s">
        <v>26</v>
      </c>
      <c r="N1736" t="s">
        <v>24</v>
      </c>
    </row>
    <row r="1737" spans="1:14" x14ac:dyDescent="0.25">
      <c r="A1737" t="s">
        <v>716</v>
      </c>
      <c r="B1737" t="s">
        <v>2862</v>
      </c>
      <c r="C1737" t="s">
        <v>854</v>
      </c>
      <c r="D1737" t="s">
        <v>21</v>
      </c>
      <c r="E1737">
        <v>20706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43490</v>
      </c>
      <c r="L1737" t="s">
        <v>26</v>
      </c>
      <c r="N1737" t="s">
        <v>24</v>
      </c>
    </row>
    <row r="1738" spans="1:14" x14ac:dyDescent="0.25">
      <c r="A1738" t="s">
        <v>2863</v>
      </c>
      <c r="B1738" t="s">
        <v>2864</v>
      </c>
      <c r="C1738" t="s">
        <v>1509</v>
      </c>
      <c r="D1738" t="s">
        <v>21</v>
      </c>
      <c r="E1738">
        <v>21032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43490</v>
      </c>
      <c r="L1738" t="s">
        <v>26</v>
      </c>
      <c r="N1738" t="s">
        <v>24</v>
      </c>
    </row>
    <row r="1739" spans="1:14" x14ac:dyDescent="0.25">
      <c r="A1739" t="s">
        <v>2865</v>
      </c>
      <c r="B1739" t="s">
        <v>2866</v>
      </c>
      <c r="C1739" t="s">
        <v>2858</v>
      </c>
      <c r="D1739" t="s">
        <v>21</v>
      </c>
      <c r="E1739">
        <v>20751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43490</v>
      </c>
      <c r="L1739" t="s">
        <v>26</v>
      </c>
      <c r="N1739" t="s">
        <v>24</v>
      </c>
    </row>
    <row r="1740" spans="1:14" x14ac:dyDescent="0.25">
      <c r="A1740" t="s">
        <v>1183</v>
      </c>
      <c r="B1740" t="s">
        <v>1184</v>
      </c>
      <c r="C1740" t="s">
        <v>29</v>
      </c>
      <c r="D1740" t="s">
        <v>21</v>
      </c>
      <c r="E1740">
        <v>21212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43490</v>
      </c>
      <c r="L1740" t="s">
        <v>26</v>
      </c>
      <c r="N1740" t="s">
        <v>24</v>
      </c>
    </row>
    <row r="1741" spans="1:14" x14ac:dyDescent="0.25">
      <c r="A1741" t="s">
        <v>2867</v>
      </c>
      <c r="B1741" t="s">
        <v>2868</v>
      </c>
      <c r="C1741" t="s">
        <v>276</v>
      </c>
      <c r="D1741" t="s">
        <v>21</v>
      </c>
      <c r="E1741">
        <v>21093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43490</v>
      </c>
      <c r="L1741" t="s">
        <v>26</v>
      </c>
      <c r="N1741" t="s">
        <v>24</v>
      </c>
    </row>
    <row r="1742" spans="1:14" x14ac:dyDescent="0.25">
      <c r="A1742" t="s">
        <v>201</v>
      </c>
      <c r="B1742" t="s">
        <v>2869</v>
      </c>
      <c r="C1742" t="s">
        <v>276</v>
      </c>
      <c r="D1742" t="s">
        <v>21</v>
      </c>
      <c r="E1742">
        <v>21093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43490</v>
      </c>
      <c r="L1742" t="s">
        <v>26</v>
      </c>
      <c r="N1742" t="s">
        <v>24</v>
      </c>
    </row>
    <row r="1743" spans="1:14" x14ac:dyDescent="0.25">
      <c r="A1743" t="s">
        <v>2870</v>
      </c>
      <c r="B1743" t="s">
        <v>2871</v>
      </c>
      <c r="C1743" t="s">
        <v>190</v>
      </c>
      <c r="D1743" t="s">
        <v>21</v>
      </c>
      <c r="E1743">
        <v>20852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43489</v>
      </c>
      <c r="L1743" t="s">
        <v>26</v>
      </c>
      <c r="N1743" t="s">
        <v>24</v>
      </c>
    </row>
    <row r="1744" spans="1:14" x14ac:dyDescent="0.25">
      <c r="A1744" t="s">
        <v>2461</v>
      </c>
      <c r="B1744" t="s">
        <v>2462</v>
      </c>
      <c r="C1744" t="s">
        <v>501</v>
      </c>
      <c r="D1744" t="s">
        <v>21</v>
      </c>
      <c r="E1744">
        <v>20710</v>
      </c>
      <c r="F1744" t="s">
        <v>22</v>
      </c>
      <c r="G1744" t="s">
        <v>22</v>
      </c>
      <c r="H1744" t="s">
        <v>101</v>
      </c>
      <c r="I1744" t="s">
        <v>241</v>
      </c>
      <c r="J1744" s="1">
        <v>43420</v>
      </c>
      <c r="K1744" s="1">
        <v>43489</v>
      </c>
      <c r="L1744" t="s">
        <v>103</v>
      </c>
      <c r="N1744" t="s">
        <v>1900</v>
      </c>
    </row>
    <row r="1745" spans="1:14" x14ac:dyDescent="0.25">
      <c r="A1745" t="s">
        <v>155</v>
      </c>
      <c r="B1745" t="s">
        <v>695</v>
      </c>
      <c r="C1745" t="s">
        <v>190</v>
      </c>
      <c r="D1745" t="s">
        <v>21</v>
      </c>
      <c r="E1745">
        <v>20851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43489</v>
      </c>
      <c r="L1745" t="s">
        <v>26</v>
      </c>
      <c r="N1745" t="s">
        <v>24</v>
      </c>
    </row>
    <row r="1746" spans="1:14" x14ac:dyDescent="0.25">
      <c r="A1746" t="s">
        <v>155</v>
      </c>
      <c r="B1746" t="s">
        <v>1673</v>
      </c>
      <c r="C1746" t="s">
        <v>1674</v>
      </c>
      <c r="D1746" t="s">
        <v>21</v>
      </c>
      <c r="E1746">
        <v>20706</v>
      </c>
      <c r="F1746" t="s">
        <v>22</v>
      </c>
      <c r="G1746" t="s">
        <v>22</v>
      </c>
      <c r="H1746" t="s">
        <v>110</v>
      </c>
      <c r="I1746" t="s">
        <v>111</v>
      </c>
      <c r="J1746" s="1">
        <v>43418</v>
      </c>
      <c r="K1746" s="1">
        <v>43489</v>
      </c>
      <c r="L1746" t="s">
        <v>103</v>
      </c>
      <c r="N1746" t="s">
        <v>1562</v>
      </c>
    </row>
    <row r="1747" spans="1:14" x14ac:dyDescent="0.25">
      <c r="A1747" t="s">
        <v>2872</v>
      </c>
      <c r="B1747" t="s">
        <v>2873</v>
      </c>
      <c r="C1747" t="s">
        <v>198</v>
      </c>
      <c r="D1747" t="s">
        <v>21</v>
      </c>
      <c r="E1747">
        <v>20746</v>
      </c>
      <c r="F1747" t="s">
        <v>22</v>
      </c>
      <c r="G1747" t="s">
        <v>22</v>
      </c>
      <c r="H1747" t="s">
        <v>110</v>
      </c>
      <c r="I1747" t="s">
        <v>111</v>
      </c>
      <c r="J1747" s="1">
        <v>43417</v>
      </c>
      <c r="K1747" s="1">
        <v>43489</v>
      </c>
      <c r="L1747" t="s">
        <v>103</v>
      </c>
      <c r="N1747" t="s">
        <v>1562</v>
      </c>
    </row>
    <row r="1748" spans="1:14" x14ac:dyDescent="0.25">
      <c r="A1748" t="s">
        <v>499</v>
      </c>
      <c r="B1748" t="s">
        <v>500</v>
      </c>
      <c r="C1748" t="s">
        <v>501</v>
      </c>
      <c r="D1748" t="s">
        <v>21</v>
      </c>
      <c r="E1748">
        <v>20710</v>
      </c>
      <c r="F1748" t="s">
        <v>22</v>
      </c>
      <c r="G1748" t="s">
        <v>22</v>
      </c>
      <c r="H1748" t="s">
        <v>101</v>
      </c>
      <c r="I1748" t="s">
        <v>241</v>
      </c>
      <c r="J1748" s="1">
        <v>43420</v>
      </c>
      <c r="K1748" s="1">
        <v>43489</v>
      </c>
      <c r="L1748" t="s">
        <v>103</v>
      </c>
      <c r="N1748" t="s">
        <v>1900</v>
      </c>
    </row>
    <row r="1749" spans="1:14" x14ac:dyDescent="0.25">
      <c r="A1749" t="s">
        <v>2874</v>
      </c>
      <c r="B1749" t="s">
        <v>2875</v>
      </c>
      <c r="C1749" t="s">
        <v>1688</v>
      </c>
      <c r="D1749" t="s">
        <v>21</v>
      </c>
      <c r="E1749">
        <v>21030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43489</v>
      </c>
      <c r="L1749" t="s">
        <v>26</v>
      </c>
      <c r="N1749" t="s">
        <v>24</v>
      </c>
    </row>
    <row r="1750" spans="1:14" x14ac:dyDescent="0.25">
      <c r="A1750" t="s">
        <v>2876</v>
      </c>
      <c r="B1750" t="s">
        <v>2877</v>
      </c>
      <c r="C1750" t="s">
        <v>198</v>
      </c>
      <c r="D1750" t="s">
        <v>21</v>
      </c>
      <c r="E1750">
        <v>20746</v>
      </c>
      <c r="F1750" t="s">
        <v>22</v>
      </c>
      <c r="G1750" t="s">
        <v>22</v>
      </c>
      <c r="H1750" t="s">
        <v>101</v>
      </c>
      <c r="I1750" t="s">
        <v>241</v>
      </c>
      <c r="J1750" s="1">
        <v>43417</v>
      </c>
      <c r="K1750" s="1">
        <v>43489</v>
      </c>
      <c r="L1750" t="s">
        <v>103</v>
      </c>
      <c r="N1750" t="s">
        <v>1580</v>
      </c>
    </row>
    <row r="1751" spans="1:14" x14ac:dyDescent="0.25">
      <c r="A1751" t="s">
        <v>2878</v>
      </c>
      <c r="B1751" t="s">
        <v>2879</v>
      </c>
      <c r="C1751" t="s">
        <v>804</v>
      </c>
      <c r="D1751" t="s">
        <v>21</v>
      </c>
      <c r="E1751">
        <v>20816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43489</v>
      </c>
      <c r="L1751" t="s">
        <v>26</v>
      </c>
      <c r="N1751" t="s">
        <v>24</v>
      </c>
    </row>
    <row r="1752" spans="1:14" x14ac:dyDescent="0.25">
      <c r="A1752" t="s">
        <v>2880</v>
      </c>
      <c r="B1752" t="s">
        <v>2881</v>
      </c>
      <c r="C1752" t="s">
        <v>1688</v>
      </c>
      <c r="D1752" t="s">
        <v>21</v>
      </c>
      <c r="E1752">
        <v>21030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43489</v>
      </c>
      <c r="L1752" t="s">
        <v>26</v>
      </c>
      <c r="N1752" t="s">
        <v>24</v>
      </c>
    </row>
    <row r="1753" spans="1:14" x14ac:dyDescent="0.25">
      <c r="A1753" t="s">
        <v>509</v>
      </c>
      <c r="B1753" t="s">
        <v>510</v>
      </c>
      <c r="C1753" t="s">
        <v>501</v>
      </c>
      <c r="D1753" t="s">
        <v>21</v>
      </c>
      <c r="E1753">
        <v>20710</v>
      </c>
      <c r="F1753" t="s">
        <v>22</v>
      </c>
      <c r="G1753" t="s">
        <v>22</v>
      </c>
      <c r="H1753" t="s">
        <v>101</v>
      </c>
      <c r="I1753" t="s">
        <v>241</v>
      </c>
      <c r="J1753" s="1">
        <v>43420</v>
      </c>
      <c r="K1753" s="1">
        <v>43489</v>
      </c>
      <c r="L1753" t="s">
        <v>103</v>
      </c>
      <c r="N1753" t="s">
        <v>1580</v>
      </c>
    </row>
    <row r="1754" spans="1:14" x14ac:dyDescent="0.25">
      <c r="A1754" t="s">
        <v>2882</v>
      </c>
      <c r="B1754" t="s">
        <v>2883</v>
      </c>
      <c r="C1754" t="s">
        <v>501</v>
      </c>
      <c r="D1754" t="s">
        <v>21</v>
      </c>
      <c r="E1754">
        <v>20710</v>
      </c>
      <c r="F1754" t="s">
        <v>22</v>
      </c>
      <c r="G1754" t="s">
        <v>22</v>
      </c>
      <c r="H1754" t="s">
        <v>101</v>
      </c>
      <c r="I1754" t="s">
        <v>241</v>
      </c>
      <c r="J1754" s="1">
        <v>43420</v>
      </c>
      <c r="K1754" s="1">
        <v>43489</v>
      </c>
      <c r="L1754" t="s">
        <v>103</v>
      </c>
      <c r="N1754" t="s">
        <v>1580</v>
      </c>
    </row>
    <row r="1755" spans="1:14" x14ac:dyDescent="0.25">
      <c r="A1755" t="s">
        <v>2884</v>
      </c>
      <c r="B1755" t="s">
        <v>2885</v>
      </c>
      <c r="C1755" t="s">
        <v>1688</v>
      </c>
      <c r="D1755" t="s">
        <v>21</v>
      </c>
      <c r="E1755">
        <v>21030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43489</v>
      </c>
      <c r="L1755" t="s">
        <v>26</v>
      </c>
      <c r="N1755" t="s">
        <v>24</v>
      </c>
    </row>
    <row r="1756" spans="1:14" x14ac:dyDescent="0.25">
      <c r="A1756" t="s">
        <v>1905</v>
      </c>
      <c r="B1756" t="s">
        <v>1906</v>
      </c>
      <c r="C1756" t="s">
        <v>29</v>
      </c>
      <c r="D1756" t="s">
        <v>21</v>
      </c>
      <c r="E1756">
        <v>21224</v>
      </c>
      <c r="F1756" t="s">
        <v>22</v>
      </c>
      <c r="G1756" t="s">
        <v>22</v>
      </c>
      <c r="H1756" t="s">
        <v>208</v>
      </c>
      <c r="I1756" t="s">
        <v>209</v>
      </c>
      <c r="J1756" t="s">
        <v>210</v>
      </c>
      <c r="K1756" s="1">
        <v>43489</v>
      </c>
      <c r="L1756" t="s">
        <v>211</v>
      </c>
      <c r="M1756" t="str">
        <f>HYPERLINK("https://www.regulations.gov/docket?D=FDA-2019-H-0349")</f>
        <v>https://www.regulations.gov/docket?D=FDA-2019-H-0349</v>
      </c>
      <c r="N1756" t="s">
        <v>210</v>
      </c>
    </row>
    <row r="1757" spans="1:14" x14ac:dyDescent="0.25">
      <c r="A1757" t="s">
        <v>30</v>
      </c>
      <c r="B1757" t="s">
        <v>135</v>
      </c>
      <c r="C1757" t="s">
        <v>136</v>
      </c>
      <c r="D1757" t="s">
        <v>21</v>
      </c>
      <c r="E1757">
        <v>21117</v>
      </c>
      <c r="F1757" t="s">
        <v>22</v>
      </c>
      <c r="G1757" t="s">
        <v>22</v>
      </c>
      <c r="H1757" t="s">
        <v>110</v>
      </c>
      <c r="I1757" t="s">
        <v>132</v>
      </c>
      <c r="J1757" s="1">
        <v>43418</v>
      </c>
      <c r="K1757" s="1">
        <v>43489</v>
      </c>
      <c r="L1757" t="s">
        <v>103</v>
      </c>
      <c r="N1757" t="s">
        <v>1583</v>
      </c>
    </row>
    <row r="1758" spans="1:14" x14ac:dyDescent="0.25">
      <c r="A1758" t="s">
        <v>2886</v>
      </c>
      <c r="B1758" t="s">
        <v>2887</v>
      </c>
      <c r="C1758" t="s">
        <v>190</v>
      </c>
      <c r="D1758" t="s">
        <v>21</v>
      </c>
      <c r="E1758">
        <v>20850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43489</v>
      </c>
      <c r="L1758" t="s">
        <v>26</v>
      </c>
      <c r="N1758" t="s">
        <v>24</v>
      </c>
    </row>
    <row r="1759" spans="1:14" x14ac:dyDescent="0.25">
      <c r="A1759" t="s">
        <v>517</v>
      </c>
      <c r="B1759" t="s">
        <v>2888</v>
      </c>
      <c r="C1759" t="s">
        <v>326</v>
      </c>
      <c r="D1759" t="s">
        <v>21</v>
      </c>
      <c r="E1759">
        <v>21093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43489</v>
      </c>
      <c r="L1759" t="s">
        <v>26</v>
      </c>
      <c r="N1759" t="s">
        <v>24</v>
      </c>
    </row>
    <row r="1760" spans="1:14" x14ac:dyDescent="0.25">
      <c r="A1760" t="s">
        <v>2889</v>
      </c>
      <c r="B1760" t="s">
        <v>2890</v>
      </c>
      <c r="C1760" t="s">
        <v>1688</v>
      </c>
      <c r="D1760" t="s">
        <v>21</v>
      </c>
      <c r="E1760">
        <v>21030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43489</v>
      </c>
      <c r="L1760" t="s">
        <v>26</v>
      </c>
      <c r="N1760" t="s">
        <v>24</v>
      </c>
    </row>
    <row r="1761" spans="1:14" x14ac:dyDescent="0.25">
      <c r="A1761" t="s">
        <v>2891</v>
      </c>
      <c r="B1761" t="s">
        <v>2892</v>
      </c>
      <c r="C1761" t="s">
        <v>254</v>
      </c>
      <c r="D1761" t="s">
        <v>21</v>
      </c>
      <c r="E1761">
        <v>21204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43489</v>
      </c>
      <c r="L1761" t="s">
        <v>26</v>
      </c>
      <c r="N1761" t="s">
        <v>24</v>
      </c>
    </row>
    <row r="1762" spans="1:14" x14ac:dyDescent="0.25">
      <c r="A1762" t="s">
        <v>2842</v>
      </c>
      <c r="B1762" t="s">
        <v>2893</v>
      </c>
      <c r="C1762" t="s">
        <v>326</v>
      </c>
      <c r="D1762" t="s">
        <v>21</v>
      </c>
      <c r="E1762">
        <v>21093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43489</v>
      </c>
      <c r="L1762" t="s">
        <v>26</v>
      </c>
      <c r="N1762" t="s">
        <v>24</v>
      </c>
    </row>
    <row r="1763" spans="1:14" x14ac:dyDescent="0.25">
      <c r="A1763" t="s">
        <v>521</v>
      </c>
      <c r="B1763" t="s">
        <v>522</v>
      </c>
      <c r="C1763" t="s">
        <v>523</v>
      </c>
      <c r="D1763" t="s">
        <v>21</v>
      </c>
      <c r="E1763">
        <v>20737</v>
      </c>
      <c r="F1763" t="s">
        <v>22</v>
      </c>
      <c r="G1763" t="s">
        <v>22</v>
      </c>
      <c r="H1763" t="s">
        <v>101</v>
      </c>
      <c r="I1763" t="s">
        <v>241</v>
      </c>
      <c r="J1763" s="1">
        <v>43421</v>
      </c>
      <c r="K1763" s="1">
        <v>43489</v>
      </c>
      <c r="L1763" t="s">
        <v>103</v>
      </c>
      <c r="N1763" t="s">
        <v>1900</v>
      </c>
    </row>
    <row r="1764" spans="1:14" x14ac:dyDescent="0.25">
      <c r="A1764" t="s">
        <v>2894</v>
      </c>
      <c r="B1764" t="s">
        <v>2895</v>
      </c>
      <c r="C1764" t="s">
        <v>2062</v>
      </c>
      <c r="D1764" t="s">
        <v>21</v>
      </c>
      <c r="E1764">
        <v>21093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43489</v>
      </c>
      <c r="L1764" t="s">
        <v>26</v>
      </c>
      <c r="N1764" t="s">
        <v>24</v>
      </c>
    </row>
    <row r="1765" spans="1:14" x14ac:dyDescent="0.25">
      <c r="A1765" t="s">
        <v>688</v>
      </c>
      <c r="B1765" t="s">
        <v>689</v>
      </c>
      <c r="C1765" t="s">
        <v>291</v>
      </c>
      <c r="D1765" t="s">
        <v>21</v>
      </c>
      <c r="E1765">
        <v>21702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43488</v>
      </c>
      <c r="L1765" t="s">
        <v>26</v>
      </c>
      <c r="N1765" t="s">
        <v>24</v>
      </c>
    </row>
    <row r="1766" spans="1:14" x14ac:dyDescent="0.25">
      <c r="A1766" t="s">
        <v>2896</v>
      </c>
      <c r="B1766" t="s">
        <v>2897</v>
      </c>
      <c r="C1766" t="s">
        <v>804</v>
      </c>
      <c r="D1766" t="s">
        <v>21</v>
      </c>
      <c r="E1766">
        <v>20816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43488</v>
      </c>
      <c r="L1766" t="s">
        <v>26</v>
      </c>
      <c r="N1766" t="s">
        <v>24</v>
      </c>
    </row>
    <row r="1767" spans="1:14" x14ac:dyDescent="0.25">
      <c r="A1767" t="s">
        <v>2898</v>
      </c>
      <c r="B1767" t="s">
        <v>2899</v>
      </c>
      <c r="C1767" t="s">
        <v>804</v>
      </c>
      <c r="D1767" t="s">
        <v>21</v>
      </c>
      <c r="E1767">
        <v>20816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43488</v>
      </c>
      <c r="L1767" t="s">
        <v>26</v>
      </c>
      <c r="N1767" t="s">
        <v>24</v>
      </c>
    </row>
    <row r="1768" spans="1:14" x14ac:dyDescent="0.25">
      <c r="A1768" t="s">
        <v>1780</v>
      </c>
      <c r="B1768" t="s">
        <v>1781</v>
      </c>
      <c r="C1768" t="s">
        <v>39</v>
      </c>
      <c r="D1768" t="s">
        <v>21</v>
      </c>
      <c r="E1768">
        <v>21044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43488</v>
      </c>
      <c r="L1768" t="s">
        <v>26</v>
      </c>
      <c r="N1768" t="s">
        <v>24</v>
      </c>
    </row>
    <row r="1769" spans="1:14" x14ac:dyDescent="0.25">
      <c r="A1769" t="s">
        <v>600</v>
      </c>
      <c r="B1769" t="s">
        <v>2900</v>
      </c>
      <c r="C1769" t="s">
        <v>414</v>
      </c>
      <c r="D1769" t="s">
        <v>21</v>
      </c>
      <c r="E1769">
        <v>21222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43488</v>
      </c>
      <c r="L1769" t="s">
        <v>26</v>
      </c>
      <c r="N1769" t="s">
        <v>24</v>
      </c>
    </row>
    <row r="1770" spans="1:14" x14ac:dyDescent="0.25">
      <c r="A1770" t="s">
        <v>1994</v>
      </c>
      <c r="B1770" t="s">
        <v>1995</v>
      </c>
      <c r="C1770" t="s">
        <v>29</v>
      </c>
      <c r="D1770" t="s">
        <v>21</v>
      </c>
      <c r="E1770">
        <v>21224</v>
      </c>
      <c r="F1770" t="s">
        <v>22</v>
      </c>
      <c r="G1770" t="s">
        <v>22</v>
      </c>
      <c r="H1770" t="s">
        <v>208</v>
      </c>
      <c r="I1770" t="s">
        <v>209</v>
      </c>
      <c r="J1770" t="s">
        <v>210</v>
      </c>
      <c r="K1770" s="1">
        <v>43488</v>
      </c>
      <c r="L1770" t="s">
        <v>211</v>
      </c>
      <c r="M1770" t="str">
        <f>HYPERLINK("https://www.regulations.gov/docket?D=FDA-2019-H-0321")</f>
        <v>https://www.regulations.gov/docket?D=FDA-2019-H-0321</v>
      </c>
      <c r="N1770" t="s">
        <v>210</v>
      </c>
    </row>
    <row r="1771" spans="1:14" x14ac:dyDescent="0.25">
      <c r="A1771" t="s">
        <v>1455</v>
      </c>
      <c r="B1771" t="s">
        <v>1456</v>
      </c>
      <c r="C1771" t="s">
        <v>29</v>
      </c>
      <c r="D1771" t="s">
        <v>21</v>
      </c>
      <c r="E1771">
        <v>21223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43488</v>
      </c>
      <c r="L1771" t="s">
        <v>26</v>
      </c>
      <c r="N1771" t="s">
        <v>24</v>
      </c>
    </row>
    <row r="1772" spans="1:14" x14ac:dyDescent="0.25">
      <c r="A1772" t="s">
        <v>2901</v>
      </c>
      <c r="B1772" t="s">
        <v>2902</v>
      </c>
      <c r="C1772" t="s">
        <v>1020</v>
      </c>
      <c r="D1772" t="s">
        <v>21</v>
      </c>
      <c r="E1772">
        <v>21157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43488</v>
      </c>
      <c r="L1772" t="s">
        <v>26</v>
      </c>
      <c r="N1772" t="s">
        <v>24</v>
      </c>
    </row>
    <row r="1773" spans="1:14" x14ac:dyDescent="0.25">
      <c r="A1773" t="s">
        <v>567</v>
      </c>
      <c r="B1773" t="s">
        <v>568</v>
      </c>
      <c r="C1773" t="s">
        <v>29</v>
      </c>
      <c r="D1773" t="s">
        <v>21</v>
      </c>
      <c r="E1773">
        <v>21218</v>
      </c>
      <c r="F1773" t="s">
        <v>22</v>
      </c>
      <c r="G1773" t="s">
        <v>22</v>
      </c>
      <c r="H1773" t="s">
        <v>208</v>
      </c>
      <c r="I1773" t="s">
        <v>209</v>
      </c>
      <c r="J1773" t="s">
        <v>210</v>
      </c>
      <c r="K1773" s="1">
        <v>43488</v>
      </c>
      <c r="L1773" t="s">
        <v>211</v>
      </c>
      <c r="M1773" t="str">
        <f>HYPERLINK("https://www.regulations.gov/docket?D=FDA-2019-H-0320")</f>
        <v>https://www.regulations.gov/docket?D=FDA-2019-H-0320</v>
      </c>
      <c r="N1773" t="s">
        <v>210</v>
      </c>
    </row>
    <row r="1774" spans="1:14" x14ac:dyDescent="0.25">
      <c r="A1774" t="s">
        <v>2903</v>
      </c>
      <c r="B1774" t="s">
        <v>2904</v>
      </c>
      <c r="C1774" t="s">
        <v>29</v>
      </c>
      <c r="D1774" t="s">
        <v>21</v>
      </c>
      <c r="E1774">
        <v>21223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43488</v>
      </c>
      <c r="L1774" t="s">
        <v>26</v>
      </c>
      <c r="N1774" t="s">
        <v>24</v>
      </c>
    </row>
    <row r="1775" spans="1:14" x14ac:dyDescent="0.25">
      <c r="A1775" t="s">
        <v>2905</v>
      </c>
      <c r="B1775" t="s">
        <v>2906</v>
      </c>
      <c r="C1775" t="s">
        <v>804</v>
      </c>
      <c r="D1775" t="s">
        <v>21</v>
      </c>
      <c r="E1775">
        <v>20816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43488</v>
      </c>
      <c r="L1775" t="s">
        <v>26</v>
      </c>
      <c r="N1775" t="s">
        <v>24</v>
      </c>
    </row>
    <row r="1776" spans="1:14" x14ac:dyDescent="0.25">
      <c r="A1776" t="s">
        <v>212</v>
      </c>
      <c r="B1776" t="s">
        <v>2907</v>
      </c>
      <c r="C1776" t="s">
        <v>179</v>
      </c>
      <c r="D1776" t="s">
        <v>21</v>
      </c>
      <c r="E1776">
        <v>20879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43488</v>
      </c>
      <c r="L1776" t="s">
        <v>26</v>
      </c>
      <c r="N1776" t="s">
        <v>24</v>
      </c>
    </row>
    <row r="1777" spans="1:14" x14ac:dyDescent="0.25">
      <c r="A1777" t="s">
        <v>250</v>
      </c>
      <c r="B1777" t="s">
        <v>2908</v>
      </c>
      <c r="C1777" t="s">
        <v>804</v>
      </c>
      <c r="D1777" t="s">
        <v>21</v>
      </c>
      <c r="E1777">
        <v>20814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43488</v>
      </c>
      <c r="L1777" t="s">
        <v>26</v>
      </c>
      <c r="N1777" t="s">
        <v>24</v>
      </c>
    </row>
    <row r="1778" spans="1:14" x14ac:dyDescent="0.25">
      <c r="A1778" t="s">
        <v>913</v>
      </c>
      <c r="B1778" t="s">
        <v>2909</v>
      </c>
      <c r="C1778" t="s">
        <v>179</v>
      </c>
      <c r="D1778" t="s">
        <v>21</v>
      </c>
      <c r="E1778">
        <v>20877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43488</v>
      </c>
      <c r="L1778" t="s">
        <v>26</v>
      </c>
      <c r="N1778" t="s">
        <v>24</v>
      </c>
    </row>
    <row r="1779" spans="1:14" x14ac:dyDescent="0.25">
      <c r="A1779" t="s">
        <v>2910</v>
      </c>
      <c r="B1779" t="s">
        <v>309</v>
      </c>
      <c r="C1779" t="s">
        <v>193</v>
      </c>
      <c r="D1779" t="s">
        <v>21</v>
      </c>
      <c r="E1779">
        <v>20748</v>
      </c>
      <c r="F1779" t="s">
        <v>22</v>
      </c>
      <c r="G1779" t="s">
        <v>22</v>
      </c>
      <c r="H1779" t="s">
        <v>208</v>
      </c>
      <c r="I1779" t="s">
        <v>209</v>
      </c>
      <c r="J1779" t="s">
        <v>210</v>
      </c>
      <c r="K1779" s="1">
        <v>43488</v>
      </c>
      <c r="L1779" t="s">
        <v>211</v>
      </c>
      <c r="M1779" t="str">
        <f>HYPERLINK("https://www.regulations.gov/docket?D=FDA-2019-H-0315")</f>
        <v>https://www.regulations.gov/docket?D=FDA-2019-H-0315</v>
      </c>
      <c r="N1779" t="s">
        <v>210</v>
      </c>
    </row>
    <row r="1780" spans="1:14" x14ac:dyDescent="0.25">
      <c r="A1780" t="s">
        <v>93</v>
      </c>
      <c r="B1780" t="s">
        <v>2911</v>
      </c>
      <c r="C1780" t="s">
        <v>804</v>
      </c>
      <c r="D1780" t="s">
        <v>21</v>
      </c>
      <c r="E1780">
        <v>20814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43488</v>
      </c>
      <c r="L1780" t="s">
        <v>26</v>
      </c>
      <c r="N1780" t="s">
        <v>24</v>
      </c>
    </row>
    <row r="1781" spans="1:14" x14ac:dyDescent="0.25">
      <c r="A1781" t="s">
        <v>696</v>
      </c>
      <c r="B1781" t="s">
        <v>697</v>
      </c>
      <c r="C1781" t="s">
        <v>487</v>
      </c>
      <c r="D1781" t="s">
        <v>21</v>
      </c>
      <c r="E1781">
        <v>20781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43487</v>
      </c>
      <c r="L1781" t="s">
        <v>26</v>
      </c>
      <c r="N1781" t="s">
        <v>24</v>
      </c>
    </row>
    <row r="1782" spans="1:14" x14ac:dyDescent="0.25">
      <c r="A1782" t="s">
        <v>76</v>
      </c>
      <c r="B1782" t="s">
        <v>1993</v>
      </c>
      <c r="C1782" t="s">
        <v>29</v>
      </c>
      <c r="D1782" t="s">
        <v>21</v>
      </c>
      <c r="E1782">
        <v>21206</v>
      </c>
      <c r="F1782" t="s">
        <v>22</v>
      </c>
      <c r="G1782" t="s">
        <v>22</v>
      </c>
      <c r="H1782" t="s">
        <v>101</v>
      </c>
      <c r="I1782" t="s">
        <v>241</v>
      </c>
      <c r="J1782" t="s">
        <v>210</v>
      </c>
      <c r="K1782" s="1">
        <v>43487</v>
      </c>
      <c r="L1782" t="s">
        <v>211</v>
      </c>
      <c r="M1782" t="str">
        <f>HYPERLINK("https://www.regulations.gov/docket?D=FDA-2019-H-0304")</f>
        <v>https://www.regulations.gov/docket?D=FDA-2019-H-0304</v>
      </c>
      <c r="N1782" t="s">
        <v>210</v>
      </c>
    </row>
    <row r="1783" spans="1:14" x14ac:dyDescent="0.25">
      <c r="A1783" t="s">
        <v>700</v>
      </c>
      <c r="B1783" t="s">
        <v>701</v>
      </c>
      <c r="C1783" t="s">
        <v>702</v>
      </c>
      <c r="D1783" t="s">
        <v>21</v>
      </c>
      <c r="E1783">
        <v>20876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43487</v>
      </c>
      <c r="L1783" t="s">
        <v>26</v>
      </c>
      <c r="N1783" t="s">
        <v>24</v>
      </c>
    </row>
    <row r="1784" spans="1:14" x14ac:dyDescent="0.25">
      <c r="A1784" t="s">
        <v>705</v>
      </c>
      <c r="B1784" t="s">
        <v>706</v>
      </c>
      <c r="C1784" t="s">
        <v>707</v>
      </c>
      <c r="D1784" t="s">
        <v>21</v>
      </c>
      <c r="E1784">
        <v>21755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43487</v>
      </c>
      <c r="L1784" t="s">
        <v>26</v>
      </c>
      <c r="N1784" t="s">
        <v>24</v>
      </c>
    </row>
    <row r="1785" spans="1:14" x14ac:dyDescent="0.25">
      <c r="A1785" t="s">
        <v>2912</v>
      </c>
      <c r="B1785" t="s">
        <v>2913</v>
      </c>
      <c r="C1785" t="s">
        <v>29</v>
      </c>
      <c r="D1785" t="s">
        <v>21</v>
      </c>
      <c r="E1785">
        <v>21229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43487</v>
      </c>
      <c r="L1785" t="s">
        <v>26</v>
      </c>
      <c r="N1785" t="s">
        <v>24</v>
      </c>
    </row>
    <row r="1786" spans="1:14" x14ac:dyDescent="0.25">
      <c r="A1786" t="s">
        <v>1762</v>
      </c>
      <c r="B1786" t="s">
        <v>1763</v>
      </c>
      <c r="C1786" t="s">
        <v>1764</v>
      </c>
      <c r="D1786" t="s">
        <v>21</v>
      </c>
      <c r="E1786">
        <v>21047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43487</v>
      </c>
      <c r="L1786" t="s">
        <v>26</v>
      </c>
      <c r="N1786" t="s">
        <v>24</v>
      </c>
    </row>
    <row r="1787" spans="1:14" x14ac:dyDescent="0.25">
      <c r="A1787" t="s">
        <v>2914</v>
      </c>
      <c r="B1787" t="s">
        <v>2915</v>
      </c>
      <c r="C1787" t="s">
        <v>29</v>
      </c>
      <c r="D1787" t="s">
        <v>21</v>
      </c>
      <c r="E1787">
        <v>21224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43487</v>
      </c>
      <c r="L1787" t="s">
        <v>26</v>
      </c>
      <c r="N1787" t="s">
        <v>24</v>
      </c>
    </row>
    <row r="1788" spans="1:14" x14ac:dyDescent="0.25">
      <c r="A1788" t="s">
        <v>405</v>
      </c>
      <c r="B1788" t="s">
        <v>1206</v>
      </c>
      <c r="C1788" t="s">
        <v>51</v>
      </c>
      <c r="D1788" t="s">
        <v>21</v>
      </c>
      <c r="E1788">
        <v>21136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43487</v>
      </c>
      <c r="L1788" t="s">
        <v>26</v>
      </c>
      <c r="N1788" t="s">
        <v>24</v>
      </c>
    </row>
    <row r="1789" spans="1:14" x14ac:dyDescent="0.25">
      <c r="A1789" t="s">
        <v>473</v>
      </c>
      <c r="B1789" t="s">
        <v>474</v>
      </c>
      <c r="C1789" t="s">
        <v>29</v>
      </c>
      <c r="D1789" t="s">
        <v>21</v>
      </c>
      <c r="E1789">
        <v>21239</v>
      </c>
      <c r="F1789" t="s">
        <v>22</v>
      </c>
      <c r="G1789" t="s">
        <v>22</v>
      </c>
      <c r="H1789" t="s">
        <v>101</v>
      </c>
      <c r="I1789" t="s">
        <v>241</v>
      </c>
      <c r="J1789" t="s">
        <v>210</v>
      </c>
      <c r="K1789" s="1">
        <v>43487</v>
      </c>
      <c r="L1789" t="s">
        <v>211</v>
      </c>
      <c r="M1789" t="str">
        <f>HYPERLINK("https://www.regulations.gov/docket?D=FDA-2019-H-0294")</f>
        <v>https://www.regulations.gov/docket?D=FDA-2019-H-0294</v>
      </c>
      <c r="N1789" t="s">
        <v>210</v>
      </c>
    </row>
    <row r="1790" spans="1:14" x14ac:dyDescent="0.25">
      <c r="A1790" t="s">
        <v>146</v>
      </c>
      <c r="B1790" t="s">
        <v>979</v>
      </c>
      <c r="C1790" t="s">
        <v>29</v>
      </c>
      <c r="D1790" t="s">
        <v>21</v>
      </c>
      <c r="E1790">
        <v>21229</v>
      </c>
      <c r="F1790" t="s">
        <v>22</v>
      </c>
      <c r="G1790" t="s">
        <v>22</v>
      </c>
      <c r="H1790" t="s">
        <v>101</v>
      </c>
      <c r="I1790" t="s">
        <v>241</v>
      </c>
      <c r="J1790" t="s">
        <v>210</v>
      </c>
      <c r="K1790" s="1">
        <v>43487</v>
      </c>
      <c r="L1790" t="s">
        <v>211</v>
      </c>
      <c r="M1790" t="str">
        <f>HYPERLINK("https://www.regulations.gov/docket?D=FDA-2019-H-0289")</f>
        <v>https://www.regulations.gov/docket?D=FDA-2019-H-0289</v>
      </c>
      <c r="N1790" t="s">
        <v>210</v>
      </c>
    </row>
    <row r="1791" spans="1:14" x14ac:dyDescent="0.25">
      <c r="A1791" t="s">
        <v>2916</v>
      </c>
      <c r="B1791" t="s">
        <v>2917</v>
      </c>
      <c r="C1791" t="s">
        <v>702</v>
      </c>
      <c r="D1791" t="s">
        <v>21</v>
      </c>
      <c r="E1791">
        <v>20874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43487</v>
      </c>
      <c r="L1791" t="s">
        <v>26</v>
      </c>
      <c r="N1791" t="s">
        <v>24</v>
      </c>
    </row>
    <row r="1792" spans="1:14" x14ac:dyDescent="0.25">
      <c r="A1792" t="s">
        <v>940</v>
      </c>
      <c r="B1792" t="s">
        <v>2918</v>
      </c>
      <c r="C1792" t="s">
        <v>2919</v>
      </c>
      <c r="D1792" t="s">
        <v>21</v>
      </c>
      <c r="E1792">
        <v>20616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43483</v>
      </c>
      <c r="L1792" t="s">
        <v>26</v>
      </c>
      <c r="N1792" t="s">
        <v>24</v>
      </c>
    </row>
    <row r="1793" spans="1:14" x14ac:dyDescent="0.25">
      <c r="A1793" t="s">
        <v>716</v>
      </c>
      <c r="B1793" t="s">
        <v>2920</v>
      </c>
      <c r="C1793" t="s">
        <v>833</v>
      </c>
      <c r="D1793" t="s">
        <v>21</v>
      </c>
      <c r="E1793">
        <v>20715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43483</v>
      </c>
      <c r="L1793" t="s">
        <v>26</v>
      </c>
      <c r="N1793" t="s">
        <v>24</v>
      </c>
    </row>
    <row r="1794" spans="1:14" x14ac:dyDescent="0.25">
      <c r="A1794" t="s">
        <v>831</v>
      </c>
      <c r="B1794" t="s">
        <v>2921</v>
      </c>
      <c r="C1794" t="s">
        <v>833</v>
      </c>
      <c r="D1794" t="s">
        <v>21</v>
      </c>
      <c r="E1794">
        <v>20715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43483</v>
      </c>
      <c r="L1794" t="s">
        <v>26</v>
      </c>
      <c r="N1794" t="s">
        <v>24</v>
      </c>
    </row>
    <row r="1795" spans="1:14" x14ac:dyDescent="0.25">
      <c r="A1795" t="s">
        <v>2922</v>
      </c>
      <c r="B1795" t="s">
        <v>2923</v>
      </c>
      <c r="C1795" t="s">
        <v>833</v>
      </c>
      <c r="D1795" t="s">
        <v>21</v>
      </c>
      <c r="E1795">
        <v>20716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43483</v>
      </c>
      <c r="L1795" t="s">
        <v>26</v>
      </c>
      <c r="N1795" t="s">
        <v>24</v>
      </c>
    </row>
    <row r="1796" spans="1:14" x14ac:dyDescent="0.25">
      <c r="A1796" t="s">
        <v>221</v>
      </c>
      <c r="B1796" t="s">
        <v>2924</v>
      </c>
      <c r="C1796" t="s">
        <v>833</v>
      </c>
      <c r="D1796" t="s">
        <v>21</v>
      </c>
      <c r="E1796">
        <v>20720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43483</v>
      </c>
      <c r="L1796" t="s">
        <v>26</v>
      </c>
      <c r="N1796" t="s">
        <v>24</v>
      </c>
    </row>
    <row r="1797" spans="1:14" x14ac:dyDescent="0.25">
      <c r="A1797" t="s">
        <v>201</v>
      </c>
      <c r="B1797" t="s">
        <v>2925</v>
      </c>
      <c r="C1797" t="s">
        <v>833</v>
      </c>
      <c r="D1797" t="s">
        <v>21</v>
      </c>
      <c r="E1797">
        <v>20720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43483</v>
      </c>
      <c r="L1797" t="s">
        <v>26</v>
      </c>
      <c r="N1797" t="s">
        <v>24</v>
      </c>
    </row>
    <row r="1798" spans="1:14" x14ac:dyDescent="0.25">
      <c r="A1798" t="s">
        <v>1625</v>
      </c>
      <c r="B1798" t="s">
        <v>1626</v>
      </c>
      <c r="C1798" t="s">
        <v>29</v>
      </c>
      <c r="D1798" t="s">
        <v>21</v>
      </c>
      <c r="E1798">
        <v>21218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43482</v>
      </c>
      <c r="L1798" t="s">
        <v>26</v>
      </c>
      <c r="N1798" t="s">
        <v>24</v>
      </c>
    </row>
    <row r="1799" spans="1:14" x14ac:dyDescent="0.25">
      <c r="A1799" t="s">
        <v>155</v>
      </c>
      <c r="B1799" t="s">
        <v>1629</v>
      </c>
      <c r="C1799" t="s">
        <v>29</v>
      </c>
      <c r="D1799" t="s">
        <v>21</v>
      </c>
      <c r="E1799">
        <v>21204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43482</v>
      </c>
      <c r="L1799" t="s">
        <v>26</v>
      </c>
      <c r="N1799" t="s">
        <v>24</v>
      </c>
    </row>
    <row r="1800" spans="1:14" x14ac:dyDescent="0.25">
      <c r="A1800" t="s">
        <v>155</v>
      </c>
      <c r="B1800" t="s">
        <v>2926</v>
      </c>
      <c r="C1800" t="s">
        <v>70</v>
      </c>
      <c r="D1800" t="s">
        <v>21</v>
      </c>
      <c r="E1800">
        <v>21401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43482</v>
      </c>
      <c r="L1800" t="s">
        <v>26</v>
      </c>
      <c r="N1800" t="s">
        <v>24</v>
      </c>
    </row>
    <row r="1801" spans="1:14" x14ac:dyDescent="0.25">
      <c r="A1801" t="s">
        <v>2927</v>
      </c>
      <c r="B1801" t="s">
        <v>2928</v>
      </c>
      <c r="C1801" t="s">
        <v>778</v>
      </c>
      <c r="D1801" t="s">
        <v>21</v>
      </c>
      <c r="E1801">
        <v>20603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43482</v>
      </c>
      <c r="L1801" t="s">
        <v>26</v>
      </c>
      <c r="N1801" t="s">
        <v>24</v>
      </c>
    </row>
    <row r="1802" spans="1:14" x14ac:dyDescent="0.25">
      <c r="A1802" t="s">
        <v>2384</v>
      </c>
      <c r="B1802" t="s">
        <v>2385</v>
      </c>
      <c r="C1802" t="s">
        <v>29</v>
      </c>
      <c r="D1802" t="s">
        <v>21</v>
      </c>
      <c r="E1802">
        <v>21223</v>
      </c>
      <c r="F1802" t="s">
        <v>22</v>
      </c>
      <c r="G1802" t="s">
        <v>22</v>
      </c>
      <c r="H1802" t="s">
        <v>101</v>
      </c>
      <c r="I1802" t="s">
        <v>241</v>
      </c>
      <c r="J1802" s="1">
        <v>43413</v>
      </c>
      <c r="K1802" s="1">
        <v>43482</v>
      </c>
      <c r="L1802" t="s">
        <v>103</v>
      </c>
      <c r="N1802" t="s">
        <v>1900</v>
      </c>
    </row>
    <row r="1803" spans="1:14" x14ac:dyDescent="0.25">
      <c r="A1803" t="s">
        <v>27</v>
      </c>
      <c r="B1803" t="s">
        <v>2929</v>
      </c>
      <c r="C1803" t="s">
        <v>29</v>
      </c>
      <c r="D1803" t="s">
        <v>21</v>
      </c>
      <c r="E1803">
        <v>21207</v>
      </c>
      <c r="F1803" t="s">
        <v>22</v>
      </c>
      <c r="G1803" t="s">
        <v>22</v>
      </c>
      <c r="H1803" t="s">
        <v>208</v>
      </c>
      <c r="I1803" t="s">
        <v>209</v>
      </c>
      <c r="J1803" s="1">
        <v>43414</v>
      </c>
      <c r="K1803" s="1">
        <v>43482</v>
      </c>
      <c r="L1803" t="s">
        <v>103</v>
      </c>
      <c r="N1803" t="s">
        <v>1583</v>
      </c>
    </row>
    <row r="1804" spans="1:14" x14ac:dyDescent="0.25">
      <c r="A1804" t="s">
        <v>2930</v>
      </c>
      <c r="B1804" t="s">
        <v>2931</v>
      </c>
      <c r="C1804" t="s">
        <v>29</v>
      </c>
      <c r="D1804" t="s">
        <v>21</v>
      </c>
      <c r="E1804">
        <v>21217</v>
      </c>
      <c r="F1804" t="s">
        <v>22</v>
      </c>
      <c r="G1804" t="s">
        <v>22</v>
      </c>
      <c r="H1804" t="s">
        <v>101</v>
      </c>
      <c r="I1804" t="s">
        <v>241</v>
      </c>
      <c r="J1804" s="1">
        <v>43414</v>
      </c>
      <c r="K1804" s="1">
        <v>43482</v>
      </c>
      <c r="L1804" t="s">
        <v>103</v>
      </c>
      <c r="N1804" t="s">
        <v>1900</v>
      </c>
    </row>
    <row r="1805" spans="1:14" x14ac:dyDescent="0.25">
      <c r="A1805" t="s">
        <v>940</v>
      </c>
      <c r="B1805" t="s">
        <v>2932</v>
      </c>
      <c r="C1805" t="s">
        <v>778</v>
      </c>
      <c r="D1805" t="s">
        <v>21</v>
      </c>
      <c r="E1805">
        <v>20603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43482</v>
      </c>
      <c r="L1805" t="s">
        <v>26</v>
      </c>
      <c r="N1805" t="s">
        <v>24</v>
      </c>
    </row>
    <row r="1806" spans="1:14" x14ac:dyDescent="0.25">
      <c r="A1806" t="s">
        <v>1145</v>
      </c>
      <c r="B1806" t="s">
        <v>1146</v>
      </c>
      <c r="C1806" t="s">
        <v>73</v>
      </c>
      <c r="D1806" t="s">
        <v>21</v>
      </c>
      <c r="E1806">
        <v>21207</v>
      </c>
      <c r="F1806" t="s">
        <v>22</v>
      </c>
      <c r="G1806" t="s">
        <v>22</v>
      </c>
      <c r="H1806" t="s">
        <v>101</v>
      </c>
      <c r="I1806" t="s">
        <v>241</v>
      </c>
      <c r="J1806" s="1">
        <v>43414</v>
      </c>
      <c r="K1806" s="1">
        <v>43482</v>
      </c>
      <c r="L1806" t="s">
        <v>103</v>
      </c>
      <c r="N1806" t="s">
        <v>1900</v>
      </c>
    </row>
    <row r="1807" spans="1:14" x14ac:dyDescent="0.25">
      <c r="A1807" t="s">
        <v>2933</v>
      </c>
      <c r="B1807" t="s">
        <v>2934</v>
      </c>
      <c r="C1807" t="s">
        <v>2935</v>
      </c>
      <c r="D1807" t="s">
        <v>21</v>
      </c>
      <c r="E1807">
        <v>20658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43482</v>
      </c>
      <c r="L1807" t="s">
        <v>26</v>
      </c>
      <c r="N1807" t="s">
        <v>24</v>
      </c>
    </row>
    <row r="1808" spans="1:14" x14ac:dyDescent="0.25">
      <c r="A1808" t="s">
        <v>1152</v>
      </c>
      <c r="B1808" t="s">
        <v>1153</v>
      </c>
      <c r="C1808" t="s">
        <v>29</v>
      </c>
      <c r="D1808" t="s">
        <v>21</v>
      </c>
      <c r="E1808">
        <v>21223</v>
      </c>
      <c r="F1808" t="s">
        <v>22</v>
      </c>
      <c r="G1808" t="s">
        <v>22</v>
      </c>
      <c r="H1808" t="s">
        <v>101</v>
      </c>
      <c r="I1808" t="s">
        <v>241</v>
      </c>
      <c r="J1808" s="1">
        <v>43413</v>
      </c>
      <c r="K1808" s="1">
        <v>43482</v>
      </c>
      <c r="L1808" t="s">
        <v>103</v>
      </c>
      <c r="N1808" t="s">
        <v>1580</v>
      </c>
    </row>
    <row r="1809" spans="1:14" x14ac:dyDescent="0.25">
      <c r="A1809" t="s">
        <v>2411</v>
      </c>
      <c r="B1809" t="s">
        <v>2412</v>
      </c>
      <c r="C1809" t="s">
        <v>173</v>
      </c>
      <c r="D1809" t="s">
        <v>21</v>
      </c>
      <c r="E1809">
        <v>20745</v>
      </c>
      <c r="F1809" t="s">
        <v>22</v>
      </c>
      <c r="G1809" t="s">
        <v>22</v>
      </c>
      <c r="H1809" t="s">
        <v>110</v>
      </c>
      <c r="I1809" t="s">
        <v>111</v>
      </c>
      <c r="J1809" s="1">
        <v>43412</v>
      </c>
      <c r="K1809" s="1">
        <v>43482</v>
      </c>
      <c r="L1809" t="s">
        <v>103</v>
      </c>
      <c r="N1809" t="s">
        <v>1562</v>
      </c>
    </row>
    <row r="1810" spans="1:14" x14ac:dyDescent="0.25">
      <c r="A1810" t="s">
        <v>201</v>
      </c>
      <c r="B1810" t="s">
        <v>2936</v>
      </c>
      <c r="C1810" t="s">
        <v>70</v>
      </c>
      <c r="D1810" t="s">
        <v>21</v>
      </c>
      <c r="E1810">
        <v>21401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43482</v>
      </c>
      <c r="L1810" t="s">
        <v>26</v>
      </c>
      <c r="N1810" t="s">
        <v>24</v>
      </c>
    </row>
    <row r="1811" spans="1:14" x14ac:dyDescent="0.25">
      <c r="A1811" t="s">
        <v>155</v>
      </c>
      <c r="B1811" t="s">
        <v>2937</v>
      </c>
      <c r="C1811" t="s">
        <v>687</v>
      </c>
      <c r="D1811" t="s">
        <v>21</v>
      </c>
      <c r="E1811">
        <v>20747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43481</v>
      </c>
      <c r="L1811" t="s">
        <v>26</v>
      </c>
      <c r="N1811" t="s">
        <v>24</v>
      </c>
    </row>
    <row r="1812" spans="1:14" x14ac:dyDescent="0.25">
      <c r="A1812" t="s">
        <v>155</v>
      </c>
      <c r="B1812" t="s">
        <v>857</v>
      </c>
      <c r="C1812" t="s">
        <v>317</v>
      </c>
      <c r="D1812" t="s">
        <v>21</v>
      </c>
      <c r="E1812">
        <v>20735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43481</v>
      </c>
      <c r="L1812" t="s">
        <v>26</v>
      </c>
      <c r="N1812" t="s">
        <v>24</v>
      </c>
    </row>
    <row r="1813" spans="1:14" x14ac:dyDescent="0.25">
      <c r="A1813" t="s">
        <v>2938</v>
      </c>
      <c r="B1813" t="s">
        <v>2939</v>
      </c>
      <c r="C1813" t="s">
        <v>138</v>
      </c>
      <c r="D1813" t="s">
        <v>21</v>
      </c>
      <c r="E1813">
        <v>21220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43481</v>
      </c>
      <c r="L1813" t="s">
        <v>26</v>
      </c>
      <c r="N1813" t="s">
        <v>24</v>
      </c>
    </row>
    <row r="1814" spans="1:14" x14ac:dyDescent="0.25">
      <c r="A1814" t="s">
        <v>2940</v>
      </c>
      <c r="B1814" t="s">
        <v>2941</v>
      </c>
      <c r="C1814" t="s">
        <v>173</v>
      </c>
      <c r="D1814" t="s">
        <v>21</v>
      </c>
      <c r="E1814">
        <v>20745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43481</v>
      </c>
      <c r="L1814" t="s">
        <v>26</v>
      </c>
      <c r="N1814" t="s">
        <v>24</v>
      </c>
    </row>
    <row r="1815" spans="1:14" x14ac:dyDescent="0.25">
      <c r="A1815" t="s">
        <v>2942</v>
      </c>
      <c r="B1815" t="s">
        <v>2943</v>
      </c>
      <c r="C1815" t="s">
        <v>154</v>
      </c>
      <c r="D1815" t="s">
        <v>21</v>
      </c>
      <c r="E1815">
        <v>20707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43481</v>
      </c>
      <c r="L1815" t="s">
        <v>26</v>
      </c>
      <c r="N1815" t="s">
        <v>24</v>
      </c>
    </row>
    <row r="1816" spans="1:14" x14ac:dyDescent="0.25">
      <c r="A1816" t="s">
        <v>1177</v>
      </c>
      <c r="B1816" t="s">
        <v>1765</v>
      </c>
      <c r="C1816" t="s">
        <v>775</v>
      </c>
      <c r="D1816" t="s">
        <v>21</v>
      </c>
      <c r="E1816">
        <v>21014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43481</v>
      </c>
      <c r="L1816" t="s">
        <v>26</v>
      </c>
      <c r="N1816" t="s">
        <v>24</v>
      </c>
    </row>
    <row r="1817" spans="1:14" x14ac:dyDescent="0.25">
      <c r="A1817" t="s">
        <v>2055</v>
      </c>
      <c r="B1817" t="s">
        <v>2944</v>
      </c>
      <c r="C1817" t="s">
        <v>249</v>
      </c>
      <c r="D1817" t="s">
        <v>21</v>
      </c>
      <c r="E1817">
        <v>20744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43481</v>
      </c>
      <c r="L1817" t="s">
        <v>26</v>
      </c>
      <c r="N1817" t="s">
        <v>24</v>
      </c>
    </row>
    <row r="1818" spans="1:14" x14ac:dyDescent="0.25">
      <c r="A1818" t="s">
        <v>2945</v>
      </c>
      <c r="B1818" t="s">
        <v>2946</v>
      </c>
      <c r="C1818" t="s">
        <v>29</v>
      </c>
      <c r="D1818" t="s">
        <v>21</v>
      </c>
      <c r="E1818">
        <v>21223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43481</v>
      </c>
      <c r="L1818" t="s">
        <v>26</v>
      </c>
      <c r="N1818" t="s">
        <v>24</v>
      </c>
    </row>
    <row r="1819" spans="1:14" x14ac:dyDescent="0.25">
      <c r="A1819" t="s">
        <v>2947</v>
      </c>
      <c r="B1819" t="s">
        <v>2948</v>
      </c>
      <c r="C1819" t="s">
        <v>29</v>
      </c>
      <c r="D1819" t="s">
        <v>21</v>
      </c>
      <c r="E1819">
        <v>21223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43481</v>
      </c>
      <c r="L1819" t="s">
        <v>26</v>
      </c>
      <c r="N1819" t="s">
        <v>24</v>
      </c>
    </row>
    <row r="1820" spans="1:14" x14ac:dyDescent="0.25">
      <c r="A1820" t="s">
        <v>139</v>
      </c>
      <c r="B1820" t="s">
        <v>1457</v>
      </c>
      <c r="C1820" t="s">
        <v>173</v>
      </c>
      <c r="D1820" t="s">
        <v>21</v>
      </c>
      <c r="E1820">
        <v>20745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43481</v>
      </c>
      <c r="L1820" t="s">
        <v>26</v>
      </c>
      <c r="N1820" t="s">
        <v>24</v>
      </c>
    </row>
    <row r="1821" spans="1:14" x14ac:dyDescent="0.25">
      <c r="A1821" t="s">
        <v>2949</v>
      </c>
      <c r="B1821" t="s">
        <v>2950</v>
      </c>
      <c r="C1821" t="s">
        <v>745</v>
      </c>
      <c r="D1821" t="s">
        <v>21</v>
      </c>
      <c r="E1821">
        <v>21001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43481</v>
      </c>
      <c r="L1821" t="s">
        <v>26</v>
      </c>
      <c r="N1821" t="s">
        <v>24</v>
      </c>
    </row>
    <row r="1822" spans="1:14" x14ac:dyDescent="0.25">
      <c r="A1822" t="s">
        <v>146</v>
      </c>
      <c r="B1822" t="s">
        <v>2951</v>
      </c>
      <c r="C1822" t="s">
        <v>29</v>
      </c>
      <c r="D1822" t="s">
        <v>21</v>
      </c>
      <c r="E1822">
        <v>21223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43481</v>
      </c>
      <c r="L1822" t="s">
        <v>26</v>
      </c>
      <c r="N1822" t="s">
        <v>24</v>
      </c>
    </row>
    <row r="1823" spans="1:14" x14ac:dyDescent="0.25">
      <c r="A1823" t="s">
        <v>2952</v>
      </c>
      <c r="B1823" t="s">
        <v>2953</v>
      </c>
      <c r="C1823" t="s">
        <v>775</v>
      </c>
      <c r="D1823" t="s">
        <v>21</v>
      </c>
      <c r="E1823">
        <v>21015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43481</v>
      </c>
      <c r="L1823" t="s">
        <v>26</v>
      </c>
      <c r="N1823" t="s">
        <v>24</v>
      </c>
    </row>
    <row r="1824" spans="1:14" x14ac:dyDescent="0.25">
      <c r="A1824" t="s">
        <v>2916</v>
      </c>
      <c r="B1824" t="s">
        <v>2954</v>
      </c>
      <c r="C1824" t="s">
        <v>2955</v>
      </c>
      <c r="D1824" t="s">
        <v>21</v>
      </c>
      <c r="E1824">
        <v>21017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43481</v>
      </c>
      <c r="L1824" t="s">
        <v>26</v>
      </c>
      <c r="N1824" t="s">
        <v>24</v>
      </c>
    </row>
    <row r="1825" spans="1:14" x14ac:dyDescent="0.25">
      <c r="A1825" t="s">
        <v>430</v>
      </c>
      <c r="B1825" t="s">
        <v>1660</v>
      </c>
      <c r="C1825" t="s">
        <v>1661</v>
      </c>
      <c r="D1825" t="s">
        <v>21</v>
      </c>
      <c r="E1825">
        <v>21085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43481</v>
      </c>
      <c r="L1825" t="s">
        <v>26</v>
      </c>
      <c r="N1825" t="s">
        <v>24</v>
      </c>
    </row>
    <row r="1826" spans="1:14" x14ac:dyDescent="0.25">
      <c r="A1826" t="s">
        <v>168</v>
      </c>
      <c r="B1826" t="s">
        <v>2956</v>
      </c>
      <c r="C1826" t="s">
        <v>154</v>
      </c>
      <c r="D1826" t="s">
        <v>21</v>
      </c>
      <c r="E1826">
        <v>20707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43481</v>
      </c>
      <c r="L1826" t="s">
        <v>26</v>
      </c>
      <c r="N1826" t="s">
        <v>24</v>
      </c>
    </row>
    <row r="1827" spans="1:14" x14ac:dyDescent="0.25">
      <c r="A1827" t="s">
        <v>2957</v>
      </c>
      <c r="B1827" t="s">
        <v>2958</v>
      </c>
      <c r="C1827" t="s">
        <v>154</v>
      </c>
      <c r="D1827" t="s">
        <v>21</v>
      </c>
      <c r="E1827">
        <v>20707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43480</v>
      </c>
      <c r="L1827" t="s">
        <v>26</v>
      </c>
      <c r="N1827" t="s">
        <v>24</v>
      </c>
    </row>
    <row r="1828" spans="1:14" x14ac:dyDescent="0.25">
      <c r="A1828" t="s">
        <v>112</v>
      </c>
      <c r="B1828" t="s">
        <v>113</v>
      </c>
      <c r="C1828" t="s">
        <v>114</v>
      </c>
      <c r="D1828" t="s">
        <v>21</v>
      </c>
      <c r="E1828">
        <v>21228</v>
      </c>
      <c r="F1828" t="s">
        <v>22</v>
      </c>
      <c r="G1828" t="s">
        <v>22</v>
      </c>
      <c r="H1828" t="s">
        <v>101</v>
      </c>
      <c r="I1828" t="s">
        <v>241</v>
      </c>
      <c r="J1828" t="s">
        <v>210</v>
      </c>
      <c r="K1828" s="1">
        <v>43480</v>
      </c>
      <c r="L1828" t="s">
        <v>211</v>
      </c>
      <c r="M1828" t="str">
        <f>HYPERLINK("https://www.regulations.gov/docket?D=FDA-2019-H-0200")</f>
        <v>https://www.regulations.gov/docket?D=FDA-2019-H-0200</v>
      </c>
      <c r="N1828" t="s">
        <v>210</v>
      </c>
    </row>
    <row r="1829" spans="1:14" x14ac:dyDescent="0.25">
      <c r="A1829" t="s">
        <v>2959</v>
      </c>
      <c r="B1829" t="s">
        <v>2960</v>
      </c>
      <c r="C1829" t="s">
        <v>154</v>
      </c>
      <c r="D1829" t="s">
        <v>21</v>
      </c>
      <c r="E1829">
        <v>20707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43480</v>
      </c>
      <c r="L1829" t="s">
        <v>26</v>
      </c>
      <c r="N1829" t="s">
        <v>24</v>
      </c>
    </row>
    <row r="1830" spans="1:14" x14ac:dyDescent="0.25">
      <c r="A1830" t="s">
        <v>76</v>
      </c>
      <c r="B1830" t="s">
        <v>1823</v>
      </c>
      <c r="C1830" t="s">
        <v>39</v>
      </c>
      <c r="D1830" t="s">
        <v>21</v>
      </c>
      <c r="E1830">
        <v>21044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43480</v>
      </c>
      <c r="L1830" t="s">
        <v>26</v>
      </c>
      <c r="N1830" t="s">
        <v>24</v>
      </c>
    </row>
    <row r="1831" spans="1:14" x14ac:dyDescent="0.25">
      <c r="A1831" t="s">
        <v>2961</v>
      </c>
      <c r="B1831" t="s">
        <v>2962</v>
      </c>
      <c r="C1831" t="s">
        <v>154</v>
      </c>
      <c r="D1831" t="s">
        <v>21</v>
      </c>
      <c r="E1831">
        <v>20707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43480</v>
      </c>
      <c r="L1831" t="s">
        <v>26</v>
      </c>
      <c r="N1831" t="s">
        <v>24</v>
      </c>
    </row>
    <row r="1832" spans="1:14" x14ac:dyDescent="0.25">
      <c r="A1832" t="s">
        <v>2018</v>
      </c>
      <c r="B1832" t="s">
        <v>2963</v>
      </c>
      <c r="C1832" t="s">
        <v>154</v>
      </c>
      <c r="D1832" t="s">
        <v>21</v>
      </c>
      <c r="E1832">
        <v>20707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43480</v>
      </c>
      <c r="L1832" t="s">
        <v>26</v>
      </c>
      <c r="N1832" t="s">
        <v>24</v>
      </c>
    </row>
    <row r="1833" spans="1:14" x14ac:dyDescent="0.25">
      <c r="A1833" t="s">
        <v>1826</v>
      </c>
      <c r="B1833" t="s">
        <v>1827</v>
      </c>
      <c r="C1833" t="s">
        <v>154</v>
      </c>
      <c r="D1833" t="s">
        <v>21</v>
      </c>
      <c r="E1833">
        <v>20723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43480</v>
      </c>
      <c r="L1833" t="s">
        <v>26</v>
      </c>
      <c r="N1833" t="s">
        <v>24</v>
      </c>
    </row>
    <row r="1834" spans="1:14" x14ac:dyDescent="0.25">
      <c r="A1834" t="s">
        <v>2964</v>
      </c>
      <c r="B1834" t="s">
        <v>2965</v>
      </c>
      <c r="C1834" t="s">
        <v>154</v>
      </c>
      <c r="D1834" t="s">
        <v>21</v>
      </c>
      <c r="E1834">
        <v>20707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43480</v>
      </c>
      <c r="L1834" t="s">
        <v>26</v>
      </c>
      <c r="N1834" t="s">
        <v>24</v>
      </c>
    </row>
    <row r="1835" spans="1:14" x14ac:dyDescent="0.25">
      <c r="A1835" t="s">
        <v>221</v>
      </c>
      <c r="B1835" t="s">
        <v>1823</v>
      </c>
      <c r="C1835" t="s">
        <v>39</v>
      </c>
      <c r="D1835" t="s">
        <v>21</v>
      </c>
      <c r="E1835">
        <v>21044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43480</v>
      </c>
      <c r="L1835" t="s">
        <v>26</v>
      </c>
      <c r="N1835" t="s">
        <v>24</v>
      </c>
    </row>
    <row r="1836" spans="1:14" x14ac:dyDescent="0.25">
      <c r="A1836" t="s">
        <v>995</v>
      </c>
      <c r="B1836" t="s">
        <v>2966</v>
      </c>
      <c r="C1836" t="s">
        <v>29</v>
      </c>
      <c r="D1836" t="s">
        <v>21</v>
      </c>
      <c r="E1836">
        <v>21223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43478</v>
      </c>
      <c r="L1836" t="s">
        <v>26</v>
      </c>
      <c r="N1836" t="s">
        <v>24</v>
      </c>
    </row>
    <row r="1837" spans="1:14" x14ac:dyDescent="0.25">
      <c r="A1837" t="s">
        <v>1192</v>
      </c>
      <c r="B1837" t="s">
        <v>1193</v>
      </c>
      <c r="C1837" t="s">
        <v>291</v>
      </c>
      <c r="D1837" t="s">
        <v>21</v>
      </c>
      <c r="E1837">
        <v>21701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43476</v>
      </c>
      <c r="L1837" t="s">
        <v>26</v>
      </c>
      <c r="N1837" t="s">
        <v>24</v>
      </c>
    </row>
    <row r="1838" spans="1:14" x14ac:dyDescent="0.25">
      <c r="A1838" t="s">
        <v>1663</v>
      </c>
      <c r="B1838" t="s">
        <v>1664</v>
      </c>
      <c r="C1838" t="s">
        <v>652</v>
      </c>
      <c r="D1838" t="s">
        <v>21</v>
      </c>
      <c r="E1838">
        <v>20743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43476</v>
      </c>
      <c r="L1838" t="s">
        <v>26</v>
      </c>
      <c r="N1838" t="s">
        <v>24</v>
      </c>
    </row>
    <row r="1839" spans="1:14" x14ac:dyDescent="0.25">
      <c r="A1839" t="s">
        <v>2967</v>
      </c>
      <c r="B1839" t="s">
        <v>2968</v>
      </c>
      <c r="C1839" t="s">
        <v>29</v>
      </c>
      <c r="D1839" t="s">
        <v>21</v>
      </c>
      <c r="E1839">
        <v>21201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43476</v>
      </c>
      <c r="L1839" t="s">
        <v>26</v>
      </c>
      <c r="N1839" t="s">
        <v>24</v>
      </c>
    </row>
    <row r="1840" spans="1:14" x14ac:dyDescent="0.25">
      <c r="A1840" t="s">
        <v>2969</v>
      </c>
      <c r="B1840" t="s">
        <v>2970</v>
      </c>
      <c r="C1840" t="s">
        <v>29</v>
      </c>
      <c r="D1840" t="s">
        <v>21</v>
      </c>
      <c r="E1840">
        <v>21201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43476</v>
      </c>
      <c r="L1840" t="s">
        <v>26</v>
      </c>
      <c r="N1840" t="s">
        <v>24</v>
      </c>
    </row>
    <row r="1841" spans="1:14" x14ac:dyDescent="0.25">
      <c r="A1841" t="s">
        <v>177</v>
      </c>
      <c r="B1841" t="s">
        <v>2971</v>
      </c>
      <c r="C1841" t="s">
        <v>652</v>
      </c>
      <c r="D1841" t="s">
        <v>21</v>
      </c>
      <c r="E1841">
        <v>20743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43476</v>
      </c>
      <c r="L1841" t="s">
        <v>26</v>
      </c>
      <c r="N1841" t="s">
        <v>24</v>
      </c>
    </row>
    <row r="1842" spans="1:14" x14ac:dyDescent="0.25">
      <c r="A1842" t="s">
        <v>1174</v>
      </c>
      <c r="B1842" t="s">
        <v>1175</v>
      </c>
      <c r="C1842" t="s">
        <v>190</v>
      </c>
      <c r="D1842" t="s">
        <v>21</v>
      </c>
      <c r="E1842">
        <v>20850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43476</v>
      </c>
      <c r="L1842" t="s">
        <v>26</v>
      </c>
      <c r="N1842" t="s">
        <v>24</v>
      </c>
    </row>
    <row r="1843" spans="1:14" x14ac:dyDescent="0.25">
      <c r="A1843" t="s">
        <v>2972</v>
      </c>
      <c r="B1843" t="s">
        <v>2973</v>
      </c>
      <c r="C1843" t="s">
        <v>29</v>
      </c>
      <c r="D1843" t="s">
        <v>21</v>
      </c>
      <c r="E1843">
        <v>21215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43476</v>
      </c>
      <c r="L1843" t="s">
        <v>26</v>
      </c>
      <c r="N1843" t="s">
        <v>24</v>
      </c>
    </row>
    <row r="1844" spans="1:14" x14ac:dyDescent="0.25">
      <c r="A1844" t="s">
        <v>1177</v>
      </c>
      <c r="B1844" t="s">
        <v>1178</v>
      </c>
      <c r="C1844" t="s">
        <v>190</v>
      </c>
      <c r="D1844" t="s">
        <v>21</v>
      </c>
      <c r="E1844">
        <v>20850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43476</v>
      </c>
      <c r="L1844" t="s">
        <v>26</v>
      </c>
      <c r="N1844" t="s">
        <v>24</v>
      </c>
    </row>
    <row r="1845" spans="1:14" x14ac:dyDescent="0.25">
      <c r="A1845" t="s">
        <v>2974</v>
      </c>
      <c r="B1845" t="s">
        <v>2975</v>
      </c>
      <c r="C1845" t="s">
        <v>652</v>
      </c>
      <c r="D1845" t="s">
        <v>21</v>
      </c>
      <c r="E1845">
        <v>20743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43476</v>
      </c>
      <c r="L1845" t="s">
        <v>26</v>
      </c>
      <c r="N1845" t="s">
        <v>24</v>
      </c>
    </row>
    <row r="1846" spans="1:14" x14ac:dyDescent="0.25">
      <c r="A1846" t="s">
        <v>201</v>
      </c>
      <c r="B1846" t="s">
        <v>1131</v>
      </c>
      <c r="C1846" t="s">
        <v>652</v>
      </c>
      <c r="D1846" t="s">
        <v>21</v>
      </c>
      <c r="E1846">
        <v>20743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43476</v>
      </c>
      <c r="L1846" t="s">
        <v>26</v>
      </c>
      <c r="N1846" t="s">
        <v>24</v>
      </c>
    </row>
    <row r="1847" spans="1:14" x14ac:dyDescent="0.25">
      <c r="A1847" t="s">
        <v>201</v>
      </c>
      <c r="B1847" t="s">
        <v>2976</v>
      </c>
      <c r="C1847" t="s">
        <v>652</v>
      </c>
      <c r="D1847" t="s">
        <v>21</v>
      </c>
      <c r="E1847">
        <v>20743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43476</v>
      </c>
      <c r="L1847" t="s">
        <v>26</v>
      </c>
      <c r="N1847" t="s">
        <v>24</v>
      </c>
    </row>
    <row r="1848" spans="1:14" x14ac:dyDescent="0.25">
      <c r="A1848" t="s">
        <v>456</v>
      </c>
      <c r="B1848" t="s">
        <v>2977</v>
      </c>
      <c r="C1848" t="s">
        <v>291</v>
      </c>
      <c r="D1848" t="s">
        <v>21</v>
      </c>
      <c r="E1848">
        <v>21703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43476</v>
      </c>
      <c r="L1848" t="s">
        <v>26</v>
      </c>
      <c r="N1848" t="s">
        <v>24</v>
      </c>
    </row>
    <row r="1849" spans="1:14" x14ac:dyDescent="0.25">
      <c r="A1849" t="s">
        <v>2978</v>
      </c>
      <c r="B1849" t="s">
        <v>2979</v>
      </c>
      <c r="C1849" t="s">
        <v>2980</v>
      </c>
      <c r="D1849" t="s">
        <v>21</v>
      </c>
      <c r="E1849">
        <v>21102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43475</v>
      </c>
      <c r="L1849" t="s">
        <v>26</v>
      </c>
      <c r="N1849" t="s">
        <v>24</v>
      </c>
    </row>
    <row r="1850" spans="1:14" x14ac:dyDescent="0.25">
      <c r="A1850" t="s">
        <v>1911</v>
      </c>
      <c r="B1850" t="s">
        <v>1912</v>
      </c>
      <c r="C1850" t="s">
        <v>804</v>
      </c>
      <c r="D1850" t="s">
        <v>21</v>
      </c>
      <c r="E1850">
        <v>20814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43475</v>
      </c>
      <c r="L1850" t="s">
        <v>26</v>
      </c>
      <c r="N1850" t="s">
        <v>24</v>
      </c>
    </row>
    <row r="1851" spans="1:14" x14ac:dyDescent="0.25">
      <c r="A1851" t="s">
        <v>155</v>
      </c>
      <c r="B1851" t="s">
        <v>1598</v>
      </c>
      <c r="C1851" t="s">
        <v>487</v>
      </c>
      <c r="D1851" t="s">
        <v>21</v>
      </c>
      <c r="E1851">
        <v>20782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43475</v>
      </c>
      <c r="L1851" t="s">
        <v>26</v>
      </c>
      <c r="N1851" t="s">
        <v>24</v>
      </c>
    </row>
    <row r="1852" spans="1:14" x14ac:dyDescent="0.25">
      <c r="A1852" t="s">
        <v>155</v>
      </c>
      <c r="B1852" t="s">
        <v>2981</v>
      </c>
      <c r="C1852" t="s">
        <v>176</v>
      </c>
      <c r="D1852" t="s">
        <v>21</v>
      </c>
      <c r="E1852">
        <v>21742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43475</v>
      </c>
      <c r="L1852" t="s">
        <v>26</v>
      </c>
      <c r="N1852" t="s">
        <v>24</v>
      </c>
    </row>
    <row r="1853" spans="1:14" x14ac:dyDescent="0.25">
      <c r="A1853" t="s">
        <v>155</v>
      </c>
      <c r="B1853" t="s">
        <v>1885</v>
      </c>
      <c r="C1853" t="s">
        <v>154</v>
      </c>
      <c r="D1853" t="s">
        <v>21</v>
      </c>
      <c r="E1853">
        <v>20707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43475</v>
      </c>
      <c r="L1853" t="s">
        <v>26</v>
      </c>
      <c r="N1853" t="s">
        <v>24</v>
      </c>
    </row>
    <row r="1854" spans="1:14" x14ac:dyDescent="0.25">
      <c r="A1854" t="s">
        <v>177</v>
      </c>
      <c r="B1854" t="s">
        <v>2982</v>
      </c>
      <c r="C1854" t="s">
        <v>487</v>
      </c>
      <c r="D1854" t="s">
        <v>21</v>
      </c>
      <c r="E1854">
        <v>20781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43475</v>
      </c>
      <c r="L1854" t="s">
        <v>26</v>
      </c>
      <c r="N1854" t="s">
        <v>24</v>
      </c>
    </row>
    <row r="1855" spans="1:14" x14ac:dyDescent="0.25">
      <c r="A1855" t="s">
        <v>2983</v>
      </c>
      <c r="B1855" t="s">
        <v>2984</v>
      </c>
      <c r="C1855" t="s">
        <v>187</v>
      </c>
      <c r="D1855" t="s">
        <v>21</v>
      </c>
      <c r="E1855">
        <v>21788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43475</v>
      </c>
      <c r="L1855" t="s">
        <v>26</v>
      </c>
      <c r="N1855" t="s">
        <v>24</v>
      </c>
    </row>
    <row r="1856" spans="1:14" x14ac:dyDescent="0.25">
      <c r="A1856" t="s">
        <v>126</v>
      </c>
      <c r="B1856" t="s">
        <v>2985</v>
      </c>
      <c r="C1856" t="s">
        <v>29</v>
      </c>
      <c r="D1856" t="s">
        <v>21</v>
      </c>
      <c r="E1856">
        <v>21223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43475</v>
      </c>
      <c r="L1856" t="s">
        <v>26</v>
      </c>
      <c r="N1856" t="s">
        <v>24</v>
      </c>
    </row>
    <row r="1857" spans="1:14" x14ac:dyDescent="0.25">
      <c r="A1857" t="s">
        <v>1878</v>
      </c>
      <c r="B1857" t="s">
        <v>1879</v>
      </c>
      <c r="C1857" t="s">
        <v>207</v>
      </c>
      <c r="D1857" t="s">
        <v>21</v>
      </c>
      <c r="E1857">
        <v>20712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43475</v>
      </c>
      <c r="L1857" t="s">
        <v>26</v>
      </c>
      <c r="N1857" t="s">
        <v>24</v>
      </c>
    </row>
    <row r="1858" spans="1:14" x14ac:dyDescent="0.25">
      <c r="A1858" t="s">
        <v>2986</v>
      </c>
      <c r="B1858" t="s">
        <v>2987</v>
      </c>
      <c r="C1858" t="s">
        <v>154</v>
      </c>
      <c r="D1858" t="s">
        <v>21</v>
      </c>
      <c r="E1858">
        <v>20707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43475</v>
      </c>
      <c r="L1858" t="s">
        <v>26</v>
      </c>
      <c r="N1858" t="s">
        <v>24</v>
      </c>
    </row>
    <row r="1859" spans="1:14" x14ac:dyDescent="0.25">
      <c r="A1859" t="s">
        <v>881</v>
      </c>
      <c r="B1859" t="s">
        <v>882</v>
      </c>
      <c r="C1859" t="s">
        <v>854</v>
      </c>
      <c r="D1859" t="s">
        <v>21</v>
      </c>
      <c r="E1859">
        <v>20706</v>
      </c>
      <c r="F1859" t="s">
        <v>22</v>
      </c>
      <c r="G1859" t="s">
        <v>22</v>
      </c>
      <c r="H1859" t="s">
        <v>110</v>
      </c>
      <c r="I1859" t="s">
        <v>111</v>
      </c>
      <c r="J1859" s="1">
        <v>43405</v>
      </c>
      <c r="K1859" s="1">
        <v>43475</v>
      </c>
      <c r="L1859" t="s">
        <v>103</v>
      </c>
      <c r="N1859" t="s">
        <v>1583</v>
      </c>
    </row>
    <row r="1860" spans="1:14" x14ac:dyDescent="0.25">
      <c r="A1860" t="s">
        <v>2082</v>
      </c>
      <c r="B1860" t="s">
        <v>2083</v>
      </c>
      <c r="C1860" t="s">
        <v>29</v>
      </c>
      <c r="D1860" t="s">
        <v>21</v>
      </c>
      <c r="E1860">
        <v>21212</v>
      </c>
      <c r="F1860" t="s">
        <v>22</v>
      </c>
      <c r="G1860" t="s">
        <v>22</v>
      </c>
      <c r="H1860" t="s">
        <v>101</v>
      </c>
      <c r="I1860" t="s">
        <v>241</v>
      </c>
      <c r="J1860" s="1">
        <v>43410</v>
      </c>
      <c r="K1860" s="1">
        <v>43475</v>
      </c>
      <c r="L1860" t="s">
        <v>103</v>
      </c>
      <c r="N1860" t="s">
        <v>1580</v>
      </c>
    </row>
    <row r="1861" spans="1:14" x14ac:dyDescent="0.25">
      <c r="A1861" t="s">
        <v>2988</v>
      </c>
      <c r="B1861" t="s">
        <v>2989</v>
      </c>
      <c r="C1861" t="s">
        <v>176</v>
      </c>
      <c r="D1861" t="s">
        <v>21</v>
      </c>
      <c r="E1861">
        <v>21740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43475</v>
      </c>
      <c r="L1861" t="s">
        <v>26</v>
      </c>
      <c r="N1861" t="s">
        <v>24</v>
      </c>
    </row>
    <row r="1862" spans="1:14" x14ac:dyDescent="0.25">
      <c r="A1862" t="s">
        <v>1187</v>
      </c>
      <c r="B1862" t="s">
        <v>2990</v>
      </c>
      <c r="C1862" t="s">
        <v>487</v>
      </c>
      <c r="D1862" t="s">
        <v>21</v>
      </c>
      <c r="E1862">
        <v>20784</v>
      </c>
      <c r="F1862" t="s">
        <v>22</v>
      </c>
      <c r="G1862" t="s">
        <v>22</v>
      </c>
      <c r="H1862" t="s">
        <v>110</v>
      </c>
      <c r="I1862" t="s">
        <v>111</v>
      </c>
      <c r="J1862" s="1">
        <v>43411</v>
      </c>
      <c r="K1862" s="1">
        <v>43475</v>
      </c>
      <c r="L1862" t="s">
        <v>103</v>
      </c>
      <c r="N1862" t="s">
        <v>1583</v>
      </c>
    </row>
    <row r="1863" spans="1:14" x14ac:dyDescent="0.25">
      <c r="A1863" t="s">
        <v>892</v>
      </c>
      <c r="B1863" t="s">
        <v>893</v>
      </c>
      <c r="C1863" t="s">
        <v>519</v>
      </c>
      <c r="D1863" t="s">
        <v>21</v>
      </c>
      <c r="E1863">
        <v>21122</v>
      </c>
      <c r="F1863" t="s">
        <v>22</v>
      </c>
      <c r="G1863" t="s">
        <v>22</v>
      </c>
      <c r="H1863" t="s">
        <v>101</v>
      </c>
      <c r="I1863" t="s">
        <v>241</v>
      </c>
      <c r="J1863" s="1">
        <v>43402</v>
      </c>
      <c r="K1863" s="1">
        <v>43475</v>
      </c>
      <c r="L1863" t="s">
        <v>103</v>
      </c>
      <c r="N1863" t="s">
        <v>1900</v>
      </c>
    </row>
    <row r="1864" spans="1:14" x14ac:dyDescent="0.25">
      <c r="A1864" t="s">
        <v>201</v>
      </c>
      <c r="B1864" t="s">
        <v>848</v>
      </c>
      <c r="C1864" t="s">
        <v>67</v>
      </c>
      <c r="D1864" t="s">
        <v>21</v>
      </c>
      <c r="E1864">
        <v>20901</v>
      </c>
      <c r="F1864" t="s">
        <v>22</v>
      </c>
      <c r="G1864" t="s">
        <v>22</v>
      </c>
      <c r="H1864" t="s">
        <v>110</v>
      </c>
      <c r="I1864" t="s">
        <v>111</v>
      </c>
      <c r="J1864" s="1">
        <v>43402</v>
      </c>
      <c r="K1864" s="1">
        <v>43475</v>
      </c>
      <c r="L1864" t="s">
        <v>103</v>
      </c>
      <c r="N1864" t="s">
        <v>1583</v>
      </c>
    </row>
    <row r="1865" spans="1:14" x14ac:dyDescent="0.25">
      <c r="A1865" t="s">
        <v>294</v>
      </c>
      <c r="B1865" t="s">
        <v>756</v>
      </c>
      <c r="C1865" t="s">
        <v>757</v>
      </c>
      <c r="D1865" t="s">
        <v>21</v>
      </c>
      <c r="E1865">
        <v>20740</v>
      </c>
      <c r="F1865" t="s">
        <v>22</v>
      </c>
      <c r="G1865" t="s">
        <v>22</v>
      </c>
      <c r="H1865" t="s">
        <v>101</v>
      </c>
      <c r="I1865" t="s">
        <v>241</v>
      </c>
      <c r="J1865" s="1">
        <v>43409</v>
      </c>
      <c r="K1865" s="1">
        <v>43475</v>
      </c>
      <c r="L1865" t="s">
        <v>103</v>
      </c>
      <c r="N1865" t="s">
        <v>1580</v>
      </c>
    </row>
    <row r="1866" spans="1:14" x14ac:dyDescent="0.25">
      <c r="A1866" t="s">
        <v>76</v>
      </c>
      <c r="B1866" t="s">
        <v>2397</v>
      </c>
      <c r="C1866" t="s">
        <v>276</v>
      </c>
      <c r="D1866" t="s">
        <v>21</v>
      </c>
      <c r="E1866">
        <v>21093</v>
      </c>
      <c r="F1866" t="s">
        <v>22</v>
      </c>
      <c r="G1866" t="s">
        <v>22</v>
      </c>
      <c r="H1866" t="s">
        <v>110</v>
      </c>
      <c r="I1866" t="s">
        <v>111</v>
      </c>
      <c r="J1866" t="s">
        <v>210</v>
      </c>
      <c r="K1866" s="1">
        <v>43473</v>
      </c>
      <c r="L1866" t="s">
        <v>211</v>
      </c>
      <c r="M1866" t="str">
        <f>HYPERLINK("https://www.regulations.gov/docket?D=FDA-2019-H-0087")</f>
        <v>https://www.regulations.gov/docket?D=FDA-2019-H-0087</v>
      </c>
      <c r="N1866" t="s">
        <v>210</v>
      </c>
    </row>
    <row r="1867" spans="1:14" x14ac:dyDescent="0.25">
      <c r="A1867" t="s">
        <v>2298</v>
      </c>
      <c r="B1867" t="s">
        <v>2991</v>
      </c>
      <c r="C1867" t="s">
        <v>1764</v>
      </c>
      <c r="D1867" t="s">
        <v>21</v>
      </c>
      <c r="E1867">
        <v>21047</v>
      </c>
      <c r="F1867" t="s">
        <v>22</v>
      </c>
      <c r="G1867" t="s">
        <v>22</v>
      </c>
      <c r="H1867" t="s">
        <v>101</v>
      </c>
      <c r="I1867" t="s">
        <v>241</v>
      </c>
      <c r="J1867" t="s">
        <v>210</v>
      </c>
      <c r="K1867" s="1">
        <v>43473</v>
      </c>
      <c r="L1867" t="s">
        <v>211</v>
      </c>
      <c r="M1867" t="str">
        <f>HYPERLINK("https://www.regulations.gov/docket?D=FDA-2019-H-0097")</f>
        <v>https://www.regulations.gov/docket?D=FDA-2019-H-0097</v>
      </c>
      <c r="N1867" t="s">
        <v>210</v>
      </c>
    </row>
    <row r="1868" spans="1:14" x14ac:dyDescent="0.25">
      <c r="A1868" t="s">
        <v>93</v>
      </c>
      <c r="B1868" t="s">
        <v>355</v>
      </c>
      <c r="C1868" t="s">
        <v>356</v>
      </c>
      <c r="D1868" t="s">
        <v>21</v>
      </c>
      <c r="E1868">
        <v>21114</v>
      </c>
      <c r="F1868" t="s">
        <v>22</v>
      </c>
      <c r="G1868" t="s">
        <v>22</v>
      </c>
      <c r="H1868" t="s">
        <v>101</v>
      </c>
      <c r="I1868" t="s">
        <v>241</v>
      </c>
      <c r="J1868" t="s">
        <v>210</v>
      </c>
      <c r="K1868" s="1">
        <v>43473</v>
      </c>
      <c r="L1868" t="s">
        <v>211</v>
      </c>
      <c r="M1868" t="str">
        <f>HYPERLINK("https://www.regulations.gov/docket?D=FDA-2019-H-0093")</f>
        <v>https://www.regulations.gov/docket?D=FDA-2019-H-0093</v>
      </c>
      <c r="N1868" t="s">
        <v>210</v>
      </c>
    </row>
    <row r="1869" spans="1:14" x14ac:dyDescent="0.25">
      <c r="A1869" t="s">
        <v>2992</v>
      </c>
      <c r="B1869" t="s">
        <v>2993</v>
      </c>
      <c r="C1869" t="s">
        <v>29</v>
      </c>
      <c r="D1869" t="s">
        <v>21</v>
      </c>
      <c r="E1869">
        <v>21211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43472</v>
      </c>
      <c r="L1869" t="s">
        <v>26</v>
      </c>
      <c r="N1869" t="s">
        <v>24</v>
      </c>
    </row>
    <row r="1870" spans="1:14" x14ac:dyDescent="0.25">
      <c r="A1870" t="s">
        <v>539</v>
      </c>
      <c r="B1870" t="s">
        <v>540</v>
      </c>
      <c r="C1870" t="s">
        <v>29</v>
      </c>
      <c r="D1870" t="s">
        <v>21</v>
      </c>
      <c r="E1870">
        <v>21205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43472</v>
      </c>
      <c r="L1870" t="s">
        <v>26</v>
      </c>
      <c r="N1870" t="s">
        <v>24</v>
      </c>
    </row>
    <row r="1871" spans="1:14" x14ac:dyDescent="0.25">
      <c r="A1871" t="s">
        <v>2994</v>
      </c>
      <c r="B1871" t="s">
        <v>2995</v>
      </c>
      <c r="C1871" t="s">
        <v>179</v>
      </c>
      <c r="D1871" t="s">
        <v>21</v>
      </c>
      <c r="E1871">
        <v>20879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43472</v>
      </c>
      <c r="L1871" t="s">
        <v>26</v>
      </c>
      <c r="N1871" t="s">
        <v>24</v>
      </c>
    </row>
    <row r="1872" spans="1:14" x14ac:dyDescent="0.25">
      <c r="A1872" t="s">
        <v>2996</v>
      </c>
      <c r="B1872" t="s">
        <v>2997</v>
      </c>
      <c r="C1872" t="s">
        <v>702</v>
      </c>
      <c r="D1872" t="s">
        <v>21</v>
      </c>
      <c r="E1872">
        <v>20874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43472</v>
      </c>
      <c r="L1872" t="s">
        <v>26</v>
      </c>
      <c r="N1872" t="s">
        <v>24</v>
      </c>
    </row>
    <row r="1873" spans="1:14" x14ac:dyDescent="0.25">
      <c r="A1873" t="s">
        <v>2998</v>
      </c>
      <c r="B1873" t="s">
        <v>2999</v>
      </c>
      <c r="C1873" t="s">
        <v>702</v>
      </c>
      <c r="D1873" t="s">
        <v>21</v>
      </c>
      <c r="E1873">
        <v>20874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43472</v>
      </c>
      <c r="L1873" t="s">
        <v>26</v>
      </c>
      <c r="N1873" t="s">
        <v>24</v>
      </c>
    </row>
    <row r="1874" spans="1:14" x14ac:dyDescent="0.25">
      <c r="A1874" t="s">
        <v>199</v>
      </c>
      <c r="B1874" t="s">
        <v>200</v>
      </c>
      <c r="C1874" t="s">
        <v>193</v>
      </c>
      <c r="D1874" t="s">
        <v>21</v>
      </c>
      <c r="E1874">
        <v>20748</v>
      </c>
      <c r="F1874" t="s">
        <v>22</v>
      </c>
      <c r="G1874" t="s">
        <v>22</v>
      </c>
      <c r="H1874" t="s">
        <v>101</v>
      </c>
      <c r="I1874" t="s">
        <v>241</v>
      </c>
      <c r="J1874" t="s">
        <v>210</v>
      </c>
      <c r="K1874" s="1">
        <v>43472</v>
      </c>
      <c r="L1874" t="s">
        <v>211</v>
      </c>
      <c r="M1874" t="str">
        <f>HYPERLINK("https://www.regulations.gov/docket?D=FDA-2019-H-0052")</f>
        <v>https://www.regulations.gov/docket?D=FDA-2019-H-0052</v>
      </c>
      <c r="N1874" t="s">
        <v>210</v>
      </c>
    </row>
    <row r="1875" spans="1:14" x14ac:dyDescent="0.25">
      <c r="A1875" t="s">
        <v>1483</v>
      </c>
      <c r="B1875" t="s">
        <v>1484</v>
      </c>
      <c r="C1875" t="s">
        <v>173</v>
      </c>
      <c r="D1875" t="s">
        <v>21</v>
      </c>
      <c r="E1875">
        <v>20745</v>
      </c>
      <c r="F1875" t="s">
        <v>22</v>
      </c>
      <c r="G1875" t="s">
        <v>22</v>
      </c>
      <c r="H1875" t="s">
        <v>101</v>
      </c>
      <c r="I1875" t="s">
        <v>241</v>
      </c>
      <c r="J1875" t="s">
        <v>210</v>
      </c>
      <c r="K1875" s="1">
        <v>43472</v>
      </c>
      <c r="L1875" t="s">
        <v>211</v>
      </c>
      <c r="M1875" t="str">
        <f>HYPERLINK("https://www.regulations.gov/docket?D=FDA-2019-H-0074")</f>
        <v>https://www.regulations.gov/docket?D=FDA-2019-H-0074</v>
      </c>
      <c r="N1875" t="s">
        <v>210</v>
      </c>
    </row>
    <row r="1876" spans="1:14" x14ac:dyDescent="0.25">
      <c r="A1876" t="s">
        <v>221</v>
      </c>
      <c r="B1876" t="s">
        <v>3000</v>
      </c>
      <c r="C1876" t="s">
        <v>179</v>
      </c>
      <c r="D1876" t="s">
        <v>21</v>
      </c>
      <c r="E1876">
        <v>20878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43472</v>
      </c>
      <c r="L1876" t="s">
        <v>26</v>
      </c>
      <c r="N1876" t="s">
        <v>24</v>
      </c>
    </row>
    <row r="1877" spans="1:14" x14ac:dyDescent="0.25">
      <c r="A1877" t="s">
        <v>155</v>
      </c>
      <c r="B1877" t="s">
        <v>3001</v>
      </c>
      <c r="C1877" t="s">
        <v>70</v>
      </c>
      <c r="D1877" t="s">
        <v>21</v>
      </c>
      <c r="E1877">
        <v>21401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43470</v>
      </c>
      <c r="L1877" t="s">
        <v>26</v>
      </c>
      <c r="N1877" t="s">
        <v>24</v>
      </c>
    </row>
    <row r="1878" spans="1:14" x14ac:dyDescent="0.25">
      <c r="A1878" t="s">
        <v>3002</v>
      </c>
      <c r="B1878" t="s">
        <v>3003</v>
      </c>
      <c r="C1878" t="s">
        <v>29</v>
      </c>
      <c r="D1878" t="s">
        <v>21</v>
      </c>
      <c r="E1878">
        <v>21234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43470</v>
      </c>
      <c r="L1878" t="s">
        <v>26</v>
      </c>
      <c r="N1878" t="s">
        <v>24</v>
      </c>
    </row>
    <row r="1879" spans="1:14" x14ac:dyDescent="0.25">
      <c r="A1879" t="s">
        <v>122</v>
      </c>
      <c r="B1879" t="s">
        <v>3004</v>
      </c>
      <c r="C1879" t="s">
        <v>29</v>
      </c>
      <c r="D1879" t="s">
        <v>21</v>
      </c>
      <c r="E1879">
        <v>21234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43470</v>
      </c>
      <c r="L1879" t="s">
        <v>26</v>
      </c>
      <c r="N1879" t="s">
        <v>24</v>
      </c>
    </row>
    <row r="1880" spans="1:14" x14ac:dyDescent="0.25">
      <c r="A1880" t="s">
        <v>1469</v>
      </c>
      <c r="B1880" t="s">
        <v>3005</v>
      </c>
      <c r="C1880" t="s">
        <v>29</v>
      </c>
      <c r="D1880" t="s">
        <v>21</v>
      </c>
      <c r="E1880">
        <v>21234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43470</v>
      </c>
      <c r="L1880" t="s">
        <v>26</v>
      </c>
      <c r="N1880" t="s">
        <v>24</v>
      </c>
    </row>
    <row r="1881" spans="1:14" x14ac:dyDescent="0.25">
      <c r="A1881" t="s">
        <v>3006</v>
      </c>
      <c r="B1881" t="s">
        <v>3007</v>
      </c>
      <c r="C1881" t="s">
        <v>29</v>
      </c>
      <c r="D1881" t="s">
        <v>21</v>
      </c>
      <c r="E1881">
        <v>21234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43470</v>
      </c>
      <c r="L1881" t="s">
        <v>26</v>
      </c>
      <c r="N1881" t="s">
        <v>24</v>
      </c>
    </row>
    <row r="1882" spans="1:14" x14ac:dyDescent="0.25">
      <c r="A1882" t="s">
        <v>3008</v>
      </c>
      <c r="B1882" t="s">
        <v>3009</v>
      </c>
      <c r="C1882" t="s">
        <v>29</v>
      </c>
      <c r="D1882" t="s">
        <v>21</v>
      </c>
      <c r="E1882">
        <v>21234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43470</v>
      </c>
      <c r="L1882" t="s">
        <v>26</v>
      </c>
      <c r="N1882" t="s">
        <v>24</v>
      </c>
    </row>
    <row r="1883" spans="1:14" x14ac:dyDescent="0.25">
      <c r="A1883" t="s">
        <v>3010</v>
      </c>
      <c r="B1883" t="s">
        <v>3011</v>
      </c>
      <c r="C1883" t="s">
        <v>532</v>
      </c>
      <c r="D1883" t="s">
        <v>21</v>
      </c>
      <c r="E1883">
        <v>21234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43470</v>
      </c>
      <c r="L1883" t="s">
        <v>26</v>
      </c>
      <c r="N1883" t="s">
        <v>24</v>
      </c>
    </row>
    <row r="1884" spans="1:14" x14ac:dyDescent="0.25">
      <c r="A1884" t="s">
        <v>3012</v>
      </c>
      <c r="B1884" t="s">
        <v>3013</v>
      </c>
      <c r="C1884" t="s">
        <v>29</v>
      </c>
      <c r="D1884" t="s">
        <v>21</v>
      </c>
      <c r="E1884">
        <v>21234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43470</v>
      </c>
      <c r="L1884" t="s">
        <v>26</v>
      </c>
      <c r="N1884" t="s">
        <v>24</v>
      </c>
    </row>
    <row r="1885" spans="1:14" x14ac:dyDescent="0.25">
      <c r="A1885" t="s">
        <v>3014</v>
      </c>
      <c r="B1885" t="s">
        <v>3015</v>
      </c>
      <c r="C1885" t="s">
        <v>29</v>
      </c>
      <c r="D1885" t="s">
        <v>21</v>
      </c>
      <c r="E1885">
        <v>21234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43470</v>
      </c>
      <c r="L1885" t="s">
        <v>26</v>
      </c>
      <c r="N1885" t="s">
        <v>24</v>
      </c>
    </row>
    <row r="1886" spans="1:14" x14ac:dyDescent="0.25">
      <c r="A1886" t="s">
        <v>87</v>
      </c>
      <c r="B1886" t="s">
        <v>3016</v>
      </c>
      <c r="C1886" t="s">
        <v>29</v>
      </c>
      <c r="D1886" t="s">
        <v>21</v>
      </c>
      <c r="E1886">
        <v>21234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43470</v>
      </c>
      <c r="L1886" t="s">
        <v>26</v>
      </c>
      <c r="N1886" t="s">
        <v>24</v>
      </c>
    </row>
    <row r="1887" spans="1:14" x14ac:dyDescent="0.25">
      <c r="A1887" t="s">
        <v>87</v>
      </c>
      <c r="B1887" t="s">
        <v>3017</v>
      </c>
      <c r="C1887" t="s">
        <v>29</v>
      </c>
      <c r="D1887" t="s">
        <v>21</v>
      </c>
      <c r="E1887">
        <v>21234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43470</v>
      </c>
      <c r="L1887" t="s">
        <v>26</v>
      </c>
      <c r="N1887" t="s">
        <v>24</v>
      </c>
    </row>
    <row r="1888" spans="1:14" x14ac:dyDescent="0.25">
      <c r="A1888" t="s">
        <v>3018</v>
      </c>
      <c r="B1888" t="s">
        <v>3019</v>
      </c>
      <c r="C1888" t="s">
        <v>254</v>
      </c>
      <c r="D1888" t="s">
        <v>21</v>
      </c>
      <c r="E1888">
        <v>21234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43470</v>
      </c>
      <c r="L1888" t="s">
        <v>26</v>
      </c>
      <c r="N1888" t="s">
        <v>24</v>
      </c>
    </row>
    <row r="1889" spans="1:14" x14ac:dyDescent="0.25">
      <c r="A1889" t="s">
        <v>3020</v>
      </c>
      <c r="B1889" t="s">
        <v>3021</v>
      </c>
      <c r="C1889" t="s">
        <v>70</v>
      </c>
      <c r="D1889" t="s">
        <v>21</v>
      </c>
      <c r="E1889">
        <v>21401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43470</v>
      </c>
      <c r="L1889" t="s">
        <v>26</v>
      </c>
      <c r="N1889" t="s">
        <v>24</v>
      </c>
    </row>
    <row r="1890" spans="1:14" x14ac:dyDescent="0.25">
      <c r="A1890" t="s">
        <v>3022</v>
      </c>
      <c r="B1890" t="s">
        <v>3023</v>
      </c>
      <c r="C1890" t="s">
        <v>29</v>
      </c>
      <c r="D1890" t="s">
        <v>21</v>
      </c>
      <c r="E1890">
        <v>21234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43470</v>
      </c>
      <c r="L1890" t="s">
        <v>26</v>
      </c>
      <c r="N1890" t="s">
        <v>24</v>
      </c>
    </row>
    <row r="1891" spans="1:14" x14ac:dyDescent="0.25">
      <c r="A1891" t="s">
        <v>168</v>
      </c>
      <c r="B1891" t="s">
        <v>3024</v>
      </c>
      <c r="C1891" t="s">
        <v>29</v>
      </c>
      <c r="D1891" t="s">
        <v>21</v>
      </c>
      <c r="E1891">
        <v>21234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43470</v>
      </c>
      <c r="L1891" t="s">
        <v>26</v>
      </c>
      <c r="N1891" t="s">
        <v>24</v>
      </c>
    </row>
    <row r="1892" spans="1:14" x14ac:dyDescent="0.25">
      <c r="A1892" t="s">
        <v>97</v>
      </c>
      <c r="B1892" t="s">
        <v>3025</v>
      </c>
      <c r="C1892" t="s">
        <v>29</v>
      </c>
      <c r="D1892" t="s">
        <v>21</v>
      </c>
      <c r="E1892">
        <v>21234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43470</v>
      </c>
      <c r="L1892" t="s">
        <v>26</v>
      </c>
      <c r="N1892" t="s">
        <v>24</v>
      </c>
    </row>
    <row r="1893" spans="1:14" x14ac:dyDescent="0.25">
      <c r="A1893" t="s">
        <v>296</v>
      </c>
      <c r="B1893" t="s">
        <v>297</v>
      </c>
      <c r="C1893" t="s">
        <v>173</v>
      </c>
      <c r="D1893" t="s">
        <v>21</v>
      </c>
      <c r="E1893">
        <v>20745</v>
      </c>
      <c r="F1893" t="s">
        <v>22</v>
      </c>
      <c r="G1893" t="s">
        <v>22</v>
      </c>
      <c r="H1893" t="s">
        <v>101</v>
      </c>
      <c r="I1893" t="s">
        <v>241</v>
      </c>
      <c r="J1893" t="s">
        <v>210</v>
      </c>
      <c r="K1893" s="1">
        <v>43469</v>
      </c>
      <c r="L1893" t="s">
        <v>211</v>
      </c>
      <c r="M1893" t="str">
        <f>HYPERLINK("https://www.regulations.gov/docket?D=FDA-2019-H-0049")</f>
        <v>https://www.regulations.gov/docket?D=FDA-2019-H-0049</v>
      </c>
      <c r="N1893" t="s">
        <v>210</v>
      </c>
    </row>
    <row r="1894" spans="1:14" x14ac:dyDescent="0.25">
      <c r="A1894" t="s">
        <v>3026</v>
      </c>
      <c r="B1894" t="s">
        <v>3027</v>
      </c>
      <c r="C1894" t="s">
        <v>70</v>
      </c>
      <c r="D1894" t="s">
        <v>21</v>
      </c>
      <c r="E1894">
        <v>21401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43469</v>
      </c>
      <c r="L1894" t="s">
        <v>26</v>
      </c>
      <c r="N1894" t="s">
        <v>24</v>
      </c>
    </row>
    <row r="1895" spans="1:14" x14ac:dyDescent="0.25">
      <c r="A1895" t="s">
        <v>511</v>
      </c>
      <c r="B1895" t="s">
        <v>1244</v>
      </c>
      <c r="C1895" t="s">
        <v>958</v>
      </c>
      <c r="D1895" t="s">
        <v>21</v>
      </c>
      <c r="E1895">
        <v>21113</v>
      </c>
      <c r="F1895" t="s">
        <v>22</v>
      </c>
      <c r="G1895" t="s">
        <v>22</v>
      </c>
      <c r="H1895" t="s">
        <v>101</v>
      </c>
      <c r="I1895" t="s">
        <v>241</v>
      </c>
      <c r="J1895" t="s">
        <v>210</v>
      </c>
      <c r="K1895" s="1">
        <v>43469</v>
      </c>
      <c r="L1895" t="s">
        <v>211</v>
      </c>
      <c r="M1895" t="str">
        <f>HYPERLINK("https://www.regulations.gov/docket?D=FDA-2019-H-0042")</f>
        <v>https://www.regulations.gov/docket?D=FDA-2019-H-0042</v>
      </c>
      <c r="N1895" t="s">
        <v>210</v>
      </c>
    </row>
    <row r="1896" spans="1:14" x14ac:dyDescent="0.25">
      <c r="A1896" t="s">
        <v>3028</v>
      </c>
      <c r="B1896" t="s">
        <v>3029</v>
      </c>
      <c r="C1896" t="s">
        <v>70</v>
      </c>
      <c r="D1896" t="s">
        <v>21</v>
      </c>
      <c r="E1896">
        <v>21401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43469</v>
      </c>
      <c r="L1896" t="s">
        <v>26</v>
      </c>
      <c r="N1896" t="s">
        <v>24</v>
      </c>
    </row>
    <row r="1897" spans="1:14" x14ac:dyDescent="0.25">
      <c r="A1897" t="s">
        <v>638</v>
      </c>
      <c r="B1897" t="s">
        <v>639</v>
      </c>
      <c r="C1897" t="s">
        <v>640</v>
      </c>
      <c r="D1897" t="s">
        <v>21</v>
      </c>
      <c r="E1897">
        <v>20706</v>
      </c>
      <c r="F1897" t="s">
        <v>22</v>
      </c>
      <c r="G1897" t="s">
        <v>22</v>
      </c>
      <c r="H1897" t="s">
        <v>110</v>
      </c>
      <c r="I1897" t="s">
        <v>111</v>
      </c>
      <c r="J1897" s="1">
        <v>43405</v>
      </c>
      <c r="K1897" s="1">
        <v>43468</v>
      </c>
      <c r="L1897" t="s">
        <v>103</v>
      </c>
      <c r="N1897" t="s">
        <v>1562</v>
      </c>
    </row>
    <row r="1898" spans="1:14" x14ac:dyDescent="0.25">
      <c r="A1898" t="s">
        <v>496</v>
      </c>
      <c r="B1898" t="s">
        <v>497</v>
      </c>
      <c r="C1898" t="s">
        <v>29</v>
      </c>
      <c r="D1898" t="s">
        <v>21</v>
      </c>
      <c r="E1898">
        <v>21214</v>
      </c>
      <c r="F1898" t="s">
        <v>22</v>
      </c>
      <c r="G1898" t="s">
        <v>22</v>
      </c>
      <c r="H1898" t="s">
        <v>101</v>
      </c>
      <c r="I1898" t="s">
        <v>241</v>
      </c>
      <c r="J1898" s="1">
        <v>43406</v>
      </c>
      <c r="K1898" s="1">
        <v>43468</v>
      </c>
      <c r="L1898" t="s">
        <v>103</v>
      </c>
      <c r="N1898" t="s">
        <v>1580</v>
      </c>
    </row>
    <row r="1899" spans="1:14" x14ac:dyDescent="0.25">
      <c r="A1899" t="s">
        <v>3030</v>
      </c>
      <c r="B1899" t="s">
        <v>2216</v>
      </c>
      <c r="C1899" t="s">
        <v>179</v>
      </c>
      <c r="D1899" t="s">
        <v>21</v>
      </c>
      <c r="E1899">
        <v>20882</v>
      </c>
      <c r="F1899" t="s">
        <v>22</v>
      </c>
      <c r="G1899" t="s">
        <v>22</v>
      </c>
      <c r="H1899" t="s">
        <v>208</v>
      </c>
      <c r="I1899" t="s">
        <v>209</v>
      </c>
      <c r="J1899" s="1">
        <v>43403</v>
      </c>
      <c r="K1899" s="1">
        <v>43468</v>
      </c>
      <c r="L1899" t="s">
        <v>103</v>
      </c>
      <c r="N1899" t="s">
        <v>1583</v>
      </c>
    </row>
    <row r="1900" spans="1:14" x14ac:dyDescent="0.25">
      <c r="A1900" t="s">
        <v>971</v>
      </c>
      <c r="B1900" t="s">
        <v>3031</v>
      </c>
      <c r="C1900" t="s">
        <v>29</v>
      </c>
      <c r="D1900" t="s">
        <v>21</v>
      </c>
      <c r="E1900">
        <v>21224</v>
      </c>
      <c r="F1900" t="s">
        <v>22</v>
      </c>
      <c r="G1900" t="s">
        <v>22</v>
      </c>
      <c r="H1900" t="s">
        <v>208</v>
      </c>
      <c r="I1900" t="s">
        <v>209</v>
      </c>
      <c r="J1900" s="1">
        <v>43410</v>
      </c>
      <c r="K1900" s="1">
        <v>43468</v>
      </c>
      <c r="L1900" t="s">
        <v>103</v>
      </c>
      <c r="N1900" t="s">
        <v>1562</v>
      </c>
    </row>
    <row r="1901" spans="1:14" x14ac:dyDescent="0.25">
      <c r="A1901" t="s">
        <v>196</v>
      </c>
      <c r="B1901" t="s">
        <v>3032</v>
      </c>
      <c r="C1901" t="s">
        <v>854</v>
      </c>
      <c r="D1901" t="s">
        <v>21</v>
      </c>
      <c r="E1901">
        <v>20706</v>
      </c>
      <c r="F1901" t="s">
        <v>22</v>
      </c>
      <c r="G1901" t="s">
        <v>22</v>
      </c>
      <c r="H1901" t="s">
        <v>101</v>
      </c>
      <c r="I1901" t="s">
        <v>241</v>
      </c>
      <c r="J1901" s="1">
        <v>43405</v>
      </c>
      <c r="K1901" s="1">
        <v>43468</v>
      </c>
      <c r="L1901" t="s">
        <v>103</v>
      </c>
      <c r="N1901" t="s">
        <v>1900</v>
      </c>
    </row>
    <row r="1902" spans="1:14" x14ac:dyDescent="0.25">
      <c r="A1902" t="s">
        <v>469</v>
      </c>
      <c r="B1902" t="s">
        <v>470</v>
      </c>
      <c r="C1902" t="s">
        <v>424</v>
      </c>
      <c r="D1902" t="s">
        <v>21</v>
      </c>
      <c r="E1902">
        <v>21043</v>
      </c>
      <c r="F1902" t="s">
        <v>22</v>
      </c>
      <c r="G1902" t="s">
        <v>22</v>
      </c>
      <c r="H1902" t="s">
        <v>110</v>
      </c>
      <c r="I1902" t="s">
        <v>111</v>
      </c>
      <c r="J1902" t="s">
        <v>210</v>
      </c>
      <c r="K1902" s="1">
        <v>43461</v>
      </c>
      <c r="L1902" t="s">
        <v>211</v>
      </c>
      <c r="M1902" t="str">
        <f>HYPERLINK("https://www.regulations.gov/docket?D=FDA-2018-H-4870")</f>
        <v>https://www.regulations.gov/docket?D=FDA-2018-H-4870</v>
      </c>
      <c r="N1902" t="s">
        <v>210</v>
      </c>
    </row>
    <row r="1903" spans="1:14" x14ac:dyDescent="0.25">
      <c r="A1903" t="s">
        <v>3033</v>
      </c>
      <c r="B1903" t="s">
        <v>3034</v>
      </c>
      <c r="C1903" t="s">
        <v>29</v>
      </c>
      <c r="D1903" t="s">
        <v>21</v>
      </c>
      <c r="E1903">
        <v>21229</v>
      </c>
      <c r="F1903" t="s">
        <v>22</v>
      </c>
      <c r="G1903" t="s">
        <v>22</v>
      </c>
      <c r="H1903" t="s">
        <v>101</v>
      </c>
      <c r="I1903" t="s">
        <v>241</v>
      </c>
      <c r="J1903" s="1">
        <v>43425</v>
      </c>
      <c r="K1903" s="1">
        <v>43461</v>
      </c>
      <c r="L1903" t="s">
        <v>103</v>
      </c>
      <c r="N1903" t="s">
        <v>1900</v>
      </c>
    </row>
    <row r="1904" spans="1:14" x14ac:dyDescent="0.25">
      <c r="A1904" t="s">
        <v>463</v>
      </c>
      <c r="B1904" t="s">
        <v>464</v>
      </c>
      <c r="C1904" t="s">
        <v>39</v>
      </c>
      <c r="D1904" t="s">
        <v>21</v>
      </c>
      <c r="E1904">
        <v>21045</v>
      </c>
      <c r="F1904" t="s">
        <v>22</v>
      </c>
      <c r="G1904" t="s">
        <v>22</v>
      </c>
      <c r="H1904" t="s">
        <v>110</v>
      </c>
      <c r="I1904" t="s">
        <v>111</v>
      </c>
      <c r="J1904" t="s">
        <v>210</v>
      </c>
      <c r="K1904" s="1">
        <v>43458</v>
      </c>
      <c r="L1904" t="s">
        <v>211</v>
      </c>
      <c r="M1904" t="str">
        <f>HYPERLINK("https://www.regulations.gov/docket?D=FDA-2018-H-4848")</f>
        <v>https://www.regulations.gov/docket?D=FDA-2018-H-4848</v>
      </c>
      <c r="N1904" t="s">
        <v>210</v>
      </c>
    </row>
    <row r="1905" spans="1:14" x14ac:dyDescent="0.25">
      <c r="A1905" t="s">
        <v>3035</v>
      </c>
      <c r="B1905" t="s">
        <v>3036</v>
      </c>
      <c r="C1905" t="s">
        <v>702</v>
      </c>
      <c r="D1905" t="s">
        <v>21</v>
      </c>
      <c r="E1905">
        <v>20874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43454</v>
      </c>
      <c r="L1905" t="s">
        <v>26</v>
      </c>
      <c r="N1905" t="s">
        <v>24</v>
      </c>
    </row>
    <row r="1906" spans="1:14" x14ac:dyDescent="0.25">
      <c r="A1906" t="s">
        <v>155</v>
      </c>
      <c r="B1906" t="s">
        <v>3037</v>
      </c>
      <c r="C1906" t="s">
        <v>804</v>
      </c>
      <c r="D1906" t="s">
        <v>21</v>
      </c>
      <c r="E1906">
        <v>20816</v>
      </c>
      <c r="F1906" t="s">
        <v>22</v>
      </c>
      <c r="G1906" t="s">
        <v>22</v>
      </c>
      <c r="H1906" t="s">
        <v>110</v>
      </c>
      <c r="I1906" t="s">
        <v>111</v>
      </c>
      <c r="J1906" s="1">
        <v>43396</v>
      </c>
      <c r="K1906" s="1">
        <v>43454</v>
      </c>
      <c r="L1906" t="s">
        <v>103</v>
      </c>
      <c r="N1906" t="s">
        <v>1562</v>
      </c>
    </row>
    <row r="1907" spans="1:14" x14ac:dyDescent="0.25">
      <c r="A1907" t="s">
        <v>155</v>
      </c>
      <c r="B1907" t="s">
        <v>3038</v>
      </c>
      <c r="C1907" t="s">
        <v>702</v>
      </c>
      <c r="D1907" t="s">
        <v>21</v>
      </c>
      <c r="E1907">
        <v>20874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43454</v>
      </c>
      <c r="L1907" t="s">
        <v>26</v>
      </c>
      <c r="N1907" t="s">
        <v>24</v>
      </c>
    </row>
    <row r="1908" spans="1:14" x14ac:dyDescent="0.25">
      <c r="A1908" t="s">
        <v>3039</v>
      </c>
      <c r="B1908" t="s">
        <v>3040</v>
      </c>
      <c r="C1908" t="s">
        <v>687</v>
      </c>
      <c r="D1908" t="s">
        <v>21</v>
      </c>
      <c r="E1908">
        <v>20747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43454</v>
      </c>
      <c r="L1908" t="s">
        <v>26</v>
      </c>
      <c r="N1908" t="s">
        <v>24</v>
      </c>
    </row>
    <row r="1909" spans="1:14" x14ac:dyDescent="0.25">
      <c r="A1909" t="s">
        <v>530</v>
      </c>
      <c r="B1909" t="s">
        <v>531</v>
      </c>
      <c r="C1909" t="s">
        <v>532</v>
      </c>
      <c r="D1909" t="s">
        <v>21</v>
      </c>
      <c r="E1909">
        <v>21234</v>
      </c>
      <c r="F1909" t="s">
        <v>22</v>
      </c>
      <c r="G1909" t="s">
        <v>22</v>
      </c>
      <c r="H1909" t="s">
        <v>101</v>
      </c>
      <c r="I1909" t="s">
        <v>241</v>
      </c>
      <c r="J1909" s="1">
        <v>43376</v>
      </c>
      <c r="K1909" s="1">
        <v>43454</v>
      </c>
      <c r="L1909" t="s">
        <v>103</v>
      </c>
      <c r="N1909" t="s">
        <v>1580</v>
      </c>
    </row>
    <row r="1910" spans="1:14" x14ac:dyDescent="0.25">
      <c r="A1910" t="s">
        <v>3041</v>
      </c>
      <c r="B1910" t="s">
        <v>3042</v>
      </c>
      <c r="C1910" t="s">
        <v>687</v>
      </c>
      <c r="D1910" t="s">
        <v>21</v>
      </c>
      <c r="E1910">
        <v>20747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43454</v>
      </c>
      <c r="L1910" t="s">
        <v>26</v>
      </c>
      <c r="N1910" t="s">
        <v>24</v>
      </c>
    </row>
    <row r="1911" spans="1:14" x14ac:dyDescent="0.25">
      <c r="A1911" t="s">
        <v>3043</v>
      </c>
      <c r="B1911" t="s">
        <v>2026</v>
      </c>
      <c r="C1911" t="s">
        <v>765</v>
      </c>
      <c r="D1911" t="s">
        <v>21</v>
      </c>
      <c r="E1911">
        <v>20639</v>
      </c>
      <c r="F1911" t="s">
        <v>22</v>
      </c>
      <c r="G1911" t="s">
        <v>22</v>
      </c>
      <c r="H1911" t="s">
        <v>101</v>
      </c>
      <c r="I1911" t="s">
        <v>241</v>
      </c>
      <c r="J1911" s="1">
        <v>43385</v>
      </c>
      <c r="K1911" s="1">
        <v>43454</v>
      </c>
      <c r="L1911" t="s">
        <v>103</v>
      </c>
      <c r="N1911" t="s">
        <v>1580</v>
      </c>
    </row>
    <row r="1912" spans="1:14" x14ac:dyDescent="0.25">
      <c r="A1912" t="s">
        <v>3044</v>
      </c>
      <c r="B1912" t="s">
        <v>3045</v>
      </c>
      <c r="C1912" t="s">
        <v>833</v>
      </c>
      <c r="D1912" t="s">
        <v>21</v>
      </c>
      <c r="E1912">
        <v>20716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43454</v>
      </c>
      <c r="L1912" t="s">
        <v>26</v>
      </c>
      <c r="N1912" t="s">
        <v>24</v>
      </c>
    </row>
    <row r="1913" spans="1:14" x14ac:dyDescent="0.25">
      <c r="A1913" t="s">
        <v>196</v>
      </c>
      <c r="B1913" t="s">
        <v>1126</v>
      </c>
      <c r="C1913" t="s">
        <v>67</v>
      </c>
      <c r="D1913" t="s">
        <v>21</v>
      </c>
      <c r="E1913">
        <v>20910</v>
      </c>
      <c r="F1913" t="s">
        <v>22</v>
      </c>
      <c r="G1913" t="s">
        <v>22</v>
      </c>
      <c r="H1913" t="s">
        <v>110</v>
      </c>
      <c r="I1913" t="s">
        <v>132</v>
      </c>
      <c r="J1913" s="1">
        <v>43398</v>
      </c>
      <c r="K1913" s="1">
        <v>43454</v>
      </c>
      <c r="L1913" t="s">
        <v>103</v>
      </c>
      <c r="N1913" t="s">
        <v>1562</v>
      </c>
    </row>
    <row r="1914" spans="1:14" x14ac:dyDescent="0.25">
      <c r="A1914" t="s">
        <v>139</v>
      </c>
      <c r="B1914" t="s">
        <v>3046</v>
      </c>
      <c r="C1914" t="s">
        <v>67</v>
      </c>
      <c r="D1914" t="s">
        <v>21</v>
      </c>
      <c r="E1914">
        <v>20910</v>
      </c>
      <c r="F1914" t="s">
        <v>22</v>
      </c>
      <c r="G1914" t="s">
        <v>22</v>
      </c>
      <c r="H1914" t="s">
        <v>208</v>
      </c>
      <c r="I1914" t="s">
        <v>209</v>
      </c>
      <c r="J1914" s="1">
        <v>43388</v>
      </c>
      <c r="K1914" s="1">
        <v>43454</v>
      </c>
      <c r="L1914" t="s">
        <v>103</v>
      </c>
      <c r="N1914" t="s">
        <v>1583</v>
      </c>
    </row>
    <row r="1915" spans="1:14" x14ac:dyDescent="0.25">
      <c r="A1915" t="s">
        <v>188</v>
      </c>
      <c r="B1915" t="s">
        <v>189</v>
      </c>
      <c r="C1915" t="s">
        <v>190</v>
      </c>
      <c r="D1915" t="s">
        <v>21</v>
      </c>
      <c r="E1915">
        <v>20852</v>
      </c>
      <c r="F1915" t="s">
        <v>22</v>
      </c>
      <c r="G1915" t="s">
        <v>22</v>
      </c>
      <c r="H1915" t="s">
        <v>101</v>
      </c>
      <c r="I1915" t="s">
        <v>241</v>
      </c>
      <c r="J1915" s="1">
        <v>43397</v>
      </c>
      <c r="K1915" s="1">
        <v>43454</v>
      </c>
      <c r="L1915" t="s">
        <v>103</v>
      </c>
      <c r="N1915" t="s">
        <v>1580</v>
      </c>
    </row>
    <row r="1916" spans="1:14" x14ac:dyDescent="0.25">
      <c r="A1916" t="s">
        <v>3047</v>
      </c>
      <c r="B1916" t="s">
        <v>3048</v>
      </c>
      <c r="C1916" t="s">
        <v>190</v>
      </c>
      <c r="D1916" t="s">
        <v>21</v>
      </c>
      <c r="E1916">
        <v>20850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43454</v>
      </c>
      <c r="L1916" t="s">
        <v>26</v>
      </c>
      <c r="N1916" t="s">
        <v>24</v>
      </c>
    </row>
    <row r="1917" spans="1:14" x14ac:dyDescent="0.25">
      <c r="A1917" t="s">
        <v>294</v>
      </c>
      <c r="B1917" t="s">
        <v>3049</v>
      </c>
      <c r="C1917" t="s">
        <v>702</v>
      </c>
      <c r="D1917" t="s">
        <v>21</v>
      </c>
      <c r="E1917">
        <v>20874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43454</v>
      </c>
      <c r="L1917" t="s">
        <v>26</v>
      </c>
      <c r="N1917" t="s">
        <v>24</v>
      </c>
    </row>
    <row r="1918" spans="1:14" x14ac:dyDescent="0.25">
      <c r="A1918" t="s">
        <v>3050</v>
      </c>
      <c r="B1918" t="s">
        <v>3051</v>
      </c>
      <c r="C1918" t="s">
        <v>67</v>
      </c>
      <c r="D1918" t="s">
        <v>21</v>
      </c>
      <c r="E1918">
        <v>20910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43453</v>
      </c>
      <c r="L1918" t="s">
        <v>26</v>
      </c>
      <c r="N1918" t="s">
        <v>24</v>
      </c>
    </row>
    <row r="1919" spans="1:14" x14ac:dyDescent="0.25">
      <c r="A1919" t="s">
        <v>3052</v>
      </c>
      <c r="B1919" t="s">
        <v>3053</v>
      </c>
      <c r="C1919" t="s">
        <v>67</v>
      </c>
      <c r="D1919" t="s">
        <v>21</v>
      </c>
      <c r="E1919">
        <v>20910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43453</v>
      </c>
      <c r="L1919" t="s">
        <v>26</v>
      </c>
      <c r="N1919" t="s">
        <v>24</v>
      </c>
    </row>
    <row r="1920" spans="1:14" x14ac:dyDescent="0.25">
      <c r="A1920" t="s">
        <v>3054</v>
      </c>
      <c r="B1920" t="s">
        <v>3055</v>
      </c>
      <c r="C1920" t="s">
        <v>190</v>
      </c>
      <c r="D1920" t="s">
        <v>21</v>
      </c>
      <c r="E1920">
        <v>20853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43453</v>
      </c>
      <c r="L1920" t="s">
        <v>26</v>
      </c>
      <c r="N1920" t="s">
        <v>24</v>
      </c>
    </row>
    <row r="1921" spans="1:14" x14ac:dyDescent="0.25">
      <c r="A1921" t="s">
        <v>3056</v>
      </c>
      <c r="B1921" t="s">
        <v>3057</v>
      </c>
      <c r="C1921" t="s">
        <v>444</v>
      </c>
      <c r="D1921" t="s">
        <v>21</v>
      </c>
      <c r="E1921">
        <v>20693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43453</v>
      </c>
      <c r="L1921" t="s">
        <v>26</v>
      </c>
      <c r="N1921" t="s">
        <v>24</v>
      </c>
    </row>
    <row r="1922" spans="1:14" x14ac:dyDescent="0.25">
      <c r="A1922" t="s">
        <v>3058</v>
      </c>
      <c r="B1922" t="s">
        <v>3059</v>
      </c>
      <c r="C1922" t="s">
        <v>190</v>
      </c>
      <c r="D1922" t="s">
        <v>21</v>
      </c>
      <c r="E1922">
        <v>20853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43453</v>
      </c>
      <c r="L1922" t="s">
        <v>26</v>
      </c>
      <c r="N1922" t="s">
        <v>24</v>
      </c>
    </row>
    <row r="1923" spans="1:14" x14ac:dyDescent="0.25">
      <c r="A1923" t="s">
        <v>3060</v>
      </c>
      <c r="B1923" t="s">
        <v>3061</v>
      </c>
      <c r="C1923" t="s">
        <v>190</v>
      </c>
      <c r="D1923" t="s">
        <v>21</v>
      </c>
      <c r="E1923">
        <v>20853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43453</v>
      </c>
      <c r="L1923" t="s">
        <v>26</v>
      </c>
      <c r="N1923" t="s">
        <v>24</v>
      </c>
    </row>
    <row r="1924" spans="1:14" x14ac:dyDescent="0.25">
      <c r="A1924" t="s">
        <v>3062</v>
      </c>
      <c r="B1924" t="s">
        <v>3063</v>
      </c>
      <c r="C1924" t="s">
        <v>190</v>
      </c>
      <c r="D1924" t="s">
        <v>21</v>
      </c>
      <c r="E1924">
        <v>20852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43453</v>
      </c>
      <c r="L1924" t="s">
        <v>26</v>
      </c>
      <c r="N1924" t="s">
        <v>24</v>
      </c>
    </row>
    <row r="1925" spans="1:14" x14ac:dyDescent="0.25">
      <c r="A1925" t="s">
        <v>3064</v>
      </c>
      <c r="B1925" t="s">
        <v>3065</v>
      </c>
      <c r="C1925" t="s">
        <v>67</v>
      </c>
      <c r="D1925" t="s">
        <v>21</v>
      </c>
      <c r="E1925">
        <v>20901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43453</v>
      </c>
      <c r="L1925" t="s">
        <v>26</v>
      </c>
      <c r="N1925" t="s">
        <v>24</v>
      </c>
    </row>
    <row r="1926" spans="1:14" x14ac:dyDescent="0.25">
      <c r="A1926" t="s">
        <v>3066</v>
      </c>
      <c r="B1926" t="s">
        <v>3067</v>
      </c>
      <c r="C1926" t="s">
        <v>3068</v>
      </c>
      <c r="D1926" t="s">
        <v>21</v>
      </c>
      <c r="E1926">
        <v>20685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43453</v>
      </c>
      <c r="L1926" t="s">
        <v>26</v>
      </c>
      <c r="N1926" t="s">
        <v>24</v>
      </c>
    </row>
    <row r="1927" spans="1:14" x14ac:dyDescent="0.25">
      <c r="A1927" t="s">
        <v>3069</v>
      </c>
      <c r="B1927" t="s">
        <v>3070</v>
      </c>
      <c r="C1927" t="s">
        <v>1116</v>
      </c>
      <c r="D1927" t="s">
        <v>21</v>
      </c>
      <c r="E1927">
        <v>20746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43452</v>
      </c>
      <c r="L1927" t="s">
        <v>26</v>
      </c>
      <c r="N1927" t="s">
        <v>24</v>
      </c>
    </row>
    <row r="1928" spans="1:14" x14ac:dyDescent="0.25">
      <c r="A1928" t="s">
        <v>3071</v>
      </c>
      <c r="B1928" t="s">
        <v>3072</v>
      </c>
      <c r="C1928" t="s">
        <v>67</v>
      </c>
      <c r="D1928" t="s">
        <v>21</v>
      </c>
      <c r="E1928">
        <v>20910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43452</v>
      </c>
      <c r="L1928" t="s">
        <v>26</v>
      </c>
      <c r="N1928" t="s">
        <v>24</v>
      </c>
    </row>
    <row r="1929" spans="1:14" x14ac:dyDescent="0.25">
      <c r="A1929" t="s">
        <v>155</v>
      </c>
      <c r="B1929" t="s">
        <v>3073</v>
      </c>
      <c r="C1929" t="s">
        <v>29</v>
      </c>
      <c r="D1929" t="s">
        <v>21</v>
      </c>
      <c r="E1929">
        <v>21205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43452</v>
      </c>
      <c r="L1929" t="s">
        <v>26</v>
      </c>
      <c r="N1929" t="s">
        <v>24</v>
      </c>
    </row>
    <row r="1930" spans="1:14" x14ac:dyDescent="0.25">
      <c r="A1930" t="s">
        <v>155</v>
      </c>
      <c r="B1930" t="s">
        <v>3074</v>
      </c>
      <c r="C1930" t="s">
        <v>2473</v>
      </c>
      <c r="D1930" t="s">
        <v>21</v>
      </c>
      <c r="E1930">
        <v>20613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43452</v>
      </c>
      <c r="L1930" t="s">
        <v>26</v>
      </c>
      <c r="N1930" t="s">
        <v>24</v>
      </c>
    </row>
    <row r="1931" spans="1:14" x14ac:dyDescent="0.25">
      <c r="A1931" t="s">
        <v>155</v>
      </c>
      <c r="B1931" t="s">
        <v>3075</v>
      </c>
      <c r="C1931" t="s">
        <v>109</v>
      </c>
      <c r="D1931" t="s">
        <v>21</v>
      </c>
      <c r="E1931">
        <v>21048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43452</v>
      </c>
      <c r="L1931" t="s">
        <v>26</v>
      </c>
      <c r="N1931" t="s">
        <v>24</v>
      </c>
    </row>
    <row r="1932" spans="1:14" x14ac:dyDescent="0.25">
      <c r="A1932" t="s">
        <v>3076</v>
      </c>
      <c r="B1932" t="s">
        <v>3077</v>
      </c>
      <c r="C1932" t="s">
        <v>29</v>
      </c>
      <c r="D1932" t="s">
        <v>21</v>
      </c>
      <c r="E1932">
        <v>21218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43452</v>
      </c>
      <c r="L1932" t="s">
        <v>26</v>
      </c>
      <c r="N1932" t="s">
        <v>24</v>
      </c>
    </row>
    <row r="1933" spans="1:14" x14ac:dyDescent="0.25">
      <c r="A1933" t="s">
        <v>1634</v>
      </c>
      <c r="B1933" t="s">
        <v>1635</v>
      </c>
      <c r="C1933" t="s">
        <v>1171</v>
      </c>
      <c r="D1933" t="s">
        <v>21</v>
      </c>
      <c r="E1933">
        <v>20705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43452</v>
      </c>
      <c r="L1933" t="s">
        <v>26</v>
      </c>
      <c r="N1933" t="s">
        <v>24</v>
      </c>
    </row>
    <row r="1934" spans="1:14" x14ac:dyDescent="0.25">
      <c r="A1934" t="s">
        <v>3078</v>
      </c>
      <c r="B1934" t="s">
        <v>3079</v>
      </c>
      <c r="C1934" t="s">
        <v>67</v>
      </c>
      <c r="D1934" t="s">
        <v>21</v>
      </c>
      <c r="E1934">
        <v>20910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43452</v>
      </c>
      <c r="L1934" t="s">
        <v>26</v>
      </c>
      <c r="N1934" t="s">
        <v>24</v>
      </c>
    </row>
    <row r="1935" spans="1:14" x14ac:dyDescent="0.25">
      <c r="A1935" t="s">
        <v>3080</v>
      </c>
      <c r="B1935" t="s">
        <v>3081</v>
      </c>
      <c r="C1935" t="s">
        <v>29</v>
      </c>
      <c r="D1935" t="s">
        <v>21</v>
      </c>
      <c r="E1935">
        <v>21205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43452</v>
      </c>
      <c r="L1935" t="s">
        <v>26</v>
      </c>
      <c r="N1935" t="s">
        <v>24</v>
      </c>
    </row>
    <row r="1936" spans="1:14" x14ac:dyDescent="0.25">
      <c r="A1936" t="s">
        <v>2011</v>
      </c>
      <c r="B1936" t="s">
        <v>2012</v>
      </c>
      <c r="C1936" t="s">
        <v>683</v>
      </c>
      <c r="D1936" t="s">
        <v>21</v>
      </c>
      <c r="E1936">
        <v>21716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43451</v>
      </c>
      <c r="L1936" t="s">
        <v>26</v>
      </c>
      <c r="N1936" t="s">
        <v>24</v>
      </c>
    </row>
    <row r="1937" spans="1:14" x14ac:dyDescent="0.25">
      <c r="A1937" t="s">
        <v>724</v>
      </c>
      <c r="B1937" t="s">
        <v>725</v>
      </c>
      <c r="C1937" t="s">
        <v>154</v>
      </c>
      <c r="D1937" t="s">
        <v>21</v>
      </c>
      <c r="E1937">
        <v>20708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43451</v>
      </c>
      <c r="L1937" t="s">
        <v>26</v>
      </c>
      <c r="N1937" t="s">
        <v>24</v>
      </c>
    </row>
    <row r="1938" spans="1:14" x14ac:dyDescent="0.25">
      <c r="A1938" t="s">
        <v>2016</v>
      </c>
      <c r="B1938" t="s">
        <v>2017</v>
      </c>
      <c r="C1938" t="s">
        <v>70</v>
      </c>
      <c r="D1938" t="s">
        <v>21</v>
      </c>
      <c r="E1938">
        <v>21403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43451</v>
      </c>
      <c r="L1938" t="s">
        <v>26</v>
      </c>
      <c r="N1938" t="s">
        <v>24</v>
      </c>
    </row>
    <row r="1939" spans="1:14" x14ac:dyDescent="0.25">
      <c r="A1939" t="s">
        <v>155</v>
      </c>
      <c r="B1939" t="s">
        <v>3082</v>
      </c>
      <c r="C1939" t="s">
        <v>1943</v>
      </c>
      <c r="D1939" t="s">
        <v>21</v>
      </c>
      <c r="E1939">
        <v>20866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43451</v>
      </c>
      <c r="L1939" t="s">
        <v>26</v>
      </c>
      <c r="N1939" t="s">
        <v>24</v>
      </c>
    </row>
    <row r="1940" spans="1:14" x14ac:dyDescent="0.25">
      <c r="A1940" t="s">
        <v>155</v>
      </c>
      <c r="B1940" t="s">
        <v>3083</v>
      </c>
      <c r="C1940" t="s">
        <v>3084</v>
      </c>
      <c r="D1940" t="s">
        <v>21</v>
      </c>
      <c r="E1940">
        <v>20861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43451</v>
      </c>
      <c r="L1940" t="s">
        <v>26</v>
      </c>
      <c r="N1940" t="s">
        <v>24</v>
      </c>
    </row>
    <row r="1941" spans="1:14" x14ac:dyDescent="0.25">
      <c r="A1941" t="s">
        <v>1514</v>
      </c>
      <c r="B1941" t="s">
        <v>1515</v>
      </c>
      <c r="C1941" t="s">
        <v>1516</v>
      </c>
      <c r="D1941" t="s">
        <v>21</v>
      </c>
      <c r="E1941">
        <v>21787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43451</v>
      </c>
      <c r="L1941" t="s">
        <v>26</v>
      </c>
      <c r="N1941" t="s">
        <v>24</v>
      </c>
    </row>
    <row r="1942" spans="1:14" x14ac:dyDescent="0.25">
      <c r="A1942" t="s">
        <v>3085</v>
      </c>
      <c r="B1942" t="s">
        <v>3086</v>
      </c>
      <c r="C1942" t="s">
        <v>29</v>
      </c>
      <c r="D1942" t="s">
        <v>21</v>
      </c>
      <c r="E1942">
        <v>21239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43451</v>
      </c>
      <c r="L1942" t="s">
        <v>26</v>
      </c>
      <c r="N1942" t="s">
        <v>24</v>
      </c>
    </row>
    <row r="1943" spans="1:14" x14ac:dyDescent="0.25">
      <c r="A1943" t="s">
        <v>76</v>
      </c>
      <c r="B1943" t="s">
        <v>3087</v>
      </c>
      <c r="C1943" t="s">
        <v>29</v>
      </c>
      <c r="D1943" t="s">
        <v>21</v>
      </c>
      <c r="E1943">
        <v>21225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43451</v>
      </c>
      <c r="L1943" t="s">
        <v>26</v>
      </c>
      <c r="N1943" t="s">
        <v>24</v>
      </c>
    </row>
    <row r="1944" spans="1:14" x14ac:dyDescent="0.25">
      <c r="A1944" t="s">
        <v>1518</v>
      </c>
      <c r="B1944" t="s">
        <v>1519</v>
      </c>
      <c r="C1944" t="s">
        <v>109</v>
      </c>
      <c r="D1944" t="s">
        <v>21</v>
      </c>
      <c r="E1944">
        <v>21048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43451</v>
      </c>
      <c r="L1944" t="s">
        <v>26</v>
      </c>
      <c r="N1944" t="s">
        <v>24</v>
      </c>
    </row>
    <row r="1945" spans="1:14" x14ac:dyDescent="0.25">
      <c r="A1945" t="s">
        <v>3088</v>
      </c>
      <c r="B1945" t="s">
        <v>3089</v>
      </c>
      <c r="C1945" t="s">
        <v>487</v>
      </c>
      <c r="D1945" t="s">
        <v>21</v>
      </c>
      <c r="E1945">
        <v>20782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43451</v>
      </c>
      <c r="L1945" t="s">
        <v>26</v>
      </c>
      <c r="N1945" t="s">
        <v>24</v>
      </c>
    </row>
    <row r="1946" spans="1:14" x14ac:dyDescent="0.25">
      <c r="A1946" t="s">
        <v>2018</v>
      </c>
      <c r="B1946" t="s">
        <v>2019</v>
      </c>
      <c r="C1946" t="s">
        <v>29</v>
      </c>
      <c r="D1946" t="s">
        <v>21</v>
      </c>
      <c r="E1946">
        <v>21227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43451</v>
      </c>
      <c r="L1946" t="s">
        <v>26</v>
      </c>
      <c r="N1946" t="s">
        <v>24</v>
      </c>
    </row>
    <row r="1947" spans="1:14" x14ac:dyDescent="0.25">
      <c r="A1947" t="s">
        <v>3090</v>
      </c>
      <c r="B1947" t="s">
        <v>3091</v>
      </c>
      <c r="C1947" t="s">
        <v>67</v>
      </c>
      <c r="D1947" t="s">
        <v>21</v>
      </c>
      <c r="E1947">
        <v>20904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43451</v>
      </c>
      <c r="L1947" t="s">
        <v>26</v>
      </c>
      <c r="N1947" t="s">
        <v>24</v>
      </c>
    </row>
    <row r="1948" spans="1:14" x14ac:dyDescent="0.25">
      <c r="A1948" t="s">
        <v>221</v>
      </c>
      <c r="B1948" t="s">
        <v>3092</v>
      </c>
      <c r="C1948" t="s">
        <v>67</v>
      </c>
      <c r="D1948" t="s">
        <v>21</v>
      </c>
      <c r="E1948">
        <v>20910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43451</v>
      </c>
      <c r="L1948" t="s">
        <v>26</v>
      </c>
      <c r="N1948" t="s">
        <v>24</v>
      </c>
    </row>
    <row r="1949" spans="1:14" x14ac:dyDescent="0.25">
      <c r="A1949" t="s">
        <v>2819</v>
      </c>
      <c r="B1949" t="s">
        <v>3093</v>
      </c>
      <c r="C1949" t="s">
        <v>67</v>
      </c>
      <c r="D1949" t="s">
        <v>21</v>
      </c>
      <c r="E1949">
        <v>20904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43449</v>
      </c>
      <c r="L1949" t="s">
        <v>26</v>
      </c>
      <c r="N1949" t="s">
        <v>24</v>
      </c>
    </row>
    <row r="1950" spans="1:14" x14ac:dyDescent="0.25">
      <c r="A1950" t="s">
        <v>3094</v>
      </c>
      <c r="B1950" t="s">
        <v>3095</v>
      </c>
      <c r="C1950" t="s">
        <v>2445</v>
      </c>
      <c r="D1950" t="s">
        <v>21</v>
      </c>
      <c r="E1950">
        <v>20722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43449</v>
      </c>
      <c r="L1950" t="s">
        <v>26</v>
      </c>
      <c r="N1950" t="s">
        <v>24</v>
      </c>
    </row>
    <row r="1951" spans="1:14" x14ac:dyDescent="0.25">
      <c r="A1951" t="s">
        <v>3096</v>
      </c>
      <c r="B1951" t="s">
        <v>3097</v>
      </c>
      <c r="C1951" t="s">
        <v>67</v>
      </c>
      <c r="D1951" t="s">
        <v>21</v>
      </c>
      <c r="E1951">
        <v>20910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43448</v>
      </c>
      <c r="L1951" t="s">
        <v>26</v>
      </c>
      <c r="N1951" t="s">
        <v>24</v>
      </c>
    </row>
    <row r="1952" spans="1:14" x14ac:dyDescent="0.25">
      <c r="A1952" t="s">
        <v>3098</v>
      </c>
      <c r="B1952" t="s">
        <v>3099</v>
      </c>
      <c r="C1952" t="s">
        <v>487</v>
      </c>
      <c r="D1952" t="s">
        <v>21</v>
      </c>
      <c r="E1952">
        <v>20782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43448</v>
      </c>
      <c r="L1952" t="s">
        <v>26</v>
      </c>
      <c r="N1952" t="s">
        <v>24</v>
      </c>
    </row>
    <row r="1953" spans="1:14" x14ac:dyDescent="0.25">
      <c r="A1953" t="s">
        <v>3100</v>
      </c>
      <c r="B1953" t="s">
        <v>3101</v>
      </c>
      <c r="C1953" t="s">
        <v>67</v>
      </c>
      <c r="D1953" t="s">
        <v>21</v>
      </c>
      <c r="E1953">
        <v>20910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43448</v>
      </c>
      <c r="L1953" t="s">
        <v>26</v>
      </c>
      <c r="N1953" t="s">
        <v>24</v>
      </c>
    </row>
    <row r="1954" spans="1:14" x14ac:dyDescent="0.25">
      <c r="A1954" t="s">
        <v>1922</v>
      </c>
      <c r="B1954" t="s">
        <v>1923</v>
      </c>
      <c r="C1954" t="s">
        <v>1924</v>
      </c>
      <c r="D1954" t="s">
        <v>21</v>
      </c>
      <c r="E1954">
        <v>21643</v>
      </c>
      <c r="F1954" t="s">
        <v>22</v>
      </c>
      <c r="G1954" t="s">
        <v>22</v>
      </c>
      <c r="H1954" t="s">
        <v>101</v>
      </c>
      <c r="I1954" t="s">
        <v>241</v>
      </c>
      <c r="J1954" t="s">
        <v>210</v>
      </c>
      <c r="K1954" s="1">
        <v>43448</v>
      </c>
      <c r="L1954" t="s">
        <v>211</v>
      </c>
      <c r="M1954" t="str">
        <f>HYPERLINK("https://www.regulations.gov/docket?D=FDA-2018-H-4740")</f>
        <v>https://www.regulations.gov/docket?D=FDA-2018-H-4740</v>
      </c>
      <c r="N1954" t="s">
        <v>210</v>
      </c>
    </row>
    <row r="1955" spans="1:14" x14ac:dyDescent="0.25">
      <c r="A1955" t="s">
        <v>3102</v>
      </c>
      <c r="B1955" t="s">
        <v>3103</v>
      </c>
      <c r="C1955" t="s">
        <v>67</v>
      </c>
      <c r="D1955" t="s">
        <v>21</v>
      </c>
      <c r="E1955">
        <v>20910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43448</v>
      </c>
      <c r="L1955" t="s">
        <v>26</v>
      </c>
      <c r="N1955" t="s">
        <v>24</v>
      </c>
    </row>
    <row r="1956" spans="1:14" x14ac:dyDescent="0.25">
      <c r="A1956" t="s">
        <v>250</v>
      </c>
      <c r="B1956" t="s">
        <v>3104</v>
      </c>
      <c r="C1956" t="s">
        <v>487</v>
      </c>
      <c r="D1956" t="s">
        <v>21</v>
      </c>
      <c r="E1956">
        <v>20782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43448</v>
      </c>
      <c r="L1956" t="s">
        <v>26</v>
      </c>
      <c r="N1956" t="s">
        <v>24</v>
      </c>
    </row>
    <row r="1957" spans="1:14" x14ac:dyDescent="0.25">
      <c r="A1957" t="s">
        <v>3105</v>
      </c>
      <c r="B1957" t="s">
        <v>3106</v>
      </c>
      <c r="C1957" t="s">
        <v>487</v>
      </c>
      <c r="D1957" t="s">
        <v>21</v>
      </c>
      <c r="E1957">
        <v>20782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43448</v>
      </c>
      <c r="L1957" t="s">
        <v>26</v>
      </c>
      <c r="N1957" t="s">
        <v>24</v>
      </c>
    </row>
    <row r="1958" spans="1:14" x14ac:dyDescent="0.25">
      <c r="A1958" t="s">
        <v>3107</v>
      </c>
      <c r="B1958" t="s">
        <v>3108</v>
      </c>
      <c r="C1958" t="s">
        <v>487</v>
      </c>
      <c r="D1958" t="s">
        <v>21</v>
      </c>
      <c r="E1958">
        <v>20782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43448</v>
      </c>
      <c r="L1958" t="s">
        <v>26</v>
      </c>
      <c r="N1958" t="s">
        <v>24</v>
      </c>
    </row>
    <row r="1959" spans="1:14" x14ac:dyDescent="0.25">
      <c r="A1959" t="s">
        <v>541</v>
      </c>
      <c r="B1959" t="s">
        <v>542</v>
      </c>
      <c r="C1959" t="s">
        <v>226</v>
      </c>
      <c r="D1959" t="s">
        <v>21</v>
      </c>
      <c r="E1959">
        <v>20754</v>
      </c>
      <c r="F1959" t="s">
        <v>22</v>
      </c>
      <c r="G1959" t="s">
        <v>22</v>
      </c>
      <c r="H1959" t="s">
        <v>101</v>
      </c>
      <c r="I1959" t="s">
        <v>241</v>
      </c>
      <c r="J1959" s="1">
        <v>43391</v>
      </c>
      <c r="K1959" s="1">
        <v>43447</v>
      </c>
      <c r="L1959" t="s">
        <v>103</v>
      </c>
      <c r="N1959" t="s">
        <v>1900</v>
      </c>
    </row>
    <row r="1960" spans="1:14" x14ac:dyDescent="0.25">
      <c r="A1960" t="s">
        <v>1406</v>
      </c>
      <c r="B1960" t="s">
        <v>1407</v>
      </c>
      <c r="C1960" t="s">
        <v>356</v>
      </c>
      <c r="D1960" t="s">
        <v>21</v>
      </c>
      <c r="E1960">
        <v>21114</v>
      </c>
      <c r="F1960" t="s">
        <v>22</v>
      </c>
      <c r="G1960" t="s">
        <v>22</v>
      </c>
      <c r="H1960" t="s">
        <v>110</v>
      </c>
      <c r="I1960" t="s">
        <v>111</v>
      </c>
      <c r="J1960" s="1">
        <v>43390</v>
      </c>
      <c r="K1960" s="1">
        <v>43447</v>
      </c>
      <c r="L1960" t="s">
        <v>103</v>
      </c>
      <c r="N1960" t="s">
        <v>1562</v>
      </c>
    </row>
    <row r="1961" spans="1:14" x14ac:dyDescent="0.25">
      <c r="A1961" t="s">
        <v>1529</v>
      </c>
      <c r="B1961" t="s">
        <v>1530</v>
      </c>
      <c r="C1961" t="s">
        <v>1413</v>
      </c>
      <c r="D1961" t="s">
        <v>21</v>
      </c>
      <c r="E1961">
        <v>21146</v>
      </c>
      <c r="F1961" t="s">
        <v>22</v>
      </c>
      <c r="G1961" t="s">
        <v>22</v>
      </c>
      <c r="H1961" t="s">
        <v>101</v>
      </c>
      <c r="I1961" t="s">
        <v>241</v>
      </c>
      <c r="J1961" s="1">
        <v>43395</v>
      </c>
      <c r="K1961" s="1">
        <v>43447</v>
      </c>
      <c r="L1961" t="s">
        <v>103</v>
      </c>
      <c r="N1961" t="s">
        <v>1580</v>
      </c>
    </row>
    <row r="1962" spans="1:14" x14ac:dyDescent="0.25">
      <c r="A1962" t="s">
        <v>155</v>
      </c>
      <c r="B1962" t="s">
        <v>3109</v>
      </c>
      <c r="C1962" t="s">
        <v>67</v>
      </c>
      <c r="D1962" t="s">
        <v>21</v>
      </c>
      <c r="E1962">
        <v>20904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43447</v>
      </c>
      <c r="L1962" t="s">
        <v>26</v>
      </c>
      <c r="N1962" t="s">
        <v>24</v>
      </c>
    </row>
    <row r="1963" spans="1:14" x14ac:dyDescent="0.25">
      <c r="A1963" t="s">
        <v>3110</v>
      </c>
      <c r="B1963" t="s">
        <v>3111</v>
      </c>
      <c r="C1963" t="s">
        <v>67</v>
      </c>
      <c r="D1963" t="s">
        <v>21</v>
      </c>
      <c r="E1963">
        <v>20903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43447</v>
      </c>
      <c r="L1963" t="s">
        <v>26</v>
      </c>
      <c r="N1963" t="s">
        <v>24</v>
      </c>
    </row>
    <row r="1964" spans="1:14" x14ac:dyDescent="0.25">
      <c r="A1964" t="s">
        <v>115</v>
      </c>
      <c r="B1964" t="s">
        <v>1414</v>
      </c>
      <c r="C1964" t="s">
        <v>617</v>
      </c>
      <c r="D1964" t="s">
        <v>21</v>
      </c>
      <c r="E1964">
        <v>21012</v>
      </c>
      <c r="F1964" t="s">
        <v>22</v>
      </c>
      <c r="G1964" t="s">
        <v>22</v>
      </c>
      <c r="H1964" t="s">
        <v>110</v>
      </c>
      <c r="I1964" t="s">
        <v>111</v>
      </c>
      <c r="J1964" s="1">
        <v>43390</v>
      </c>
      <c r="K1964" s="1">
        <v>43447</v>
      </c>
      <c r="L1964" t="s">
        <v>103</v>
      </c>
      <c r="N1964" t="s">
        <v>1562</v>
      </c>
    </row>
    <row r="1965" spans="1:14" x14ac:dyDescent="0.25">
      <c r="A1965" t="s">
        <v>3112</v>
      </c>
      <c r="B1965" t="s">
        <v>3113</v>
      </c>
      <c r="C1965" t="s">
        <v>67</v>
      </c>
      <c r="D1965" t="s">
        <v>21</v>
      </c>
      <c r="E1965">
        <v>20906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43447</v>
      </c>
      <c r="L1965" t="s">
        <v>26</v>
      </c>
      <c r="N1965" t="s">
        <v>24</v>
      </c>
    </row>
    <row r="1966" spans="1:14" x14ac:dyDescent="0.25">
      <c r="A1966" t="s">
        <v>3114</v>
      </c>
      <c r="B1966" t="s">
        <v>3115</v>
      </c>
      <c r="C1966" t="s">
        <v>67</v>
      </c>
      <c r="D1966" t="s">
        <v>21</v>
      </c>
      <c r="E1966">
        <v>20910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43447</v>
      </c>
      <c r="L1966" t="s">
        <v>26</v>
      </c>
      <c r="N1966" t="s">
        <v>24</v>
      </c>
    </row>
    <row r="1967" spans="1:14" x14ac:dyDescent="0.25">
      <c r="A1967" t="s">
        <v>76</v>
      </c>
      <c r="B1967" t="s">
        <v>3116</v>
      </c>
      <c r="C1967" t="s">
        <v>67</v>
      </c>
      <c r="D1967" t="s">
        <v>21</v>
      </c>
      <c r="E1967">
        <v>20901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43447</v>
      </c>
      <c r="L1967" t="s">
        <v>26</v>
      </c>
      <c r="N1967" t="s">
        <v>24</v>
      </c>
    </row>
    <row r="1968" spans="1:14" x14ac:dyDescent="0.25">
      <c r="A1968" t="s">
        <v>76</v>
      </c>
      <c r="B1968" t="s">
        <v>543</v>
      </c>
      <c r="C1968" t="s">
        <v>226</v>
      </c>
      <c r="D1968" t="s">
        <v>21</v>
      </c>
      <c r="E1968">
        <v>20754</v>
      </c>
      <c r="F1968" t="s">
        <v>22</v>
      </c>
      <c r="G1968" t="s">
        <v>22</v>
      </c>
      <c r="H1968" t="s">
        <v>110</v>
      </c>
      <c r="I1968" t="s">
        <v>111</v>
      </c>
      <c r="J1968" s="1">
        <v>43391</v>
      </c>
      <c r="K1968" s="1">
        <v>43447</v>
      </c>
      <c r="L1968" t="s">
        <v>103</v>
      </c>
      <c r="N1968" t="s">
        <v>1562</v>
      </c>
    </row>
    <row r="1969" spans="1:14" x14ac:dyDescent="0.25">
      <c r="A1969" t="s">
        <v>3117</v>
      </c>
      <c r="B1969" t="s">
        <v>3118</v>
      </c>
      <c r="C1969" t="s">
        <v>864</v>
      </c>
      <c r="D1969" t="s">
        <v>21</v>
      </c>
      <c r="E1969">
        <v>21784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43447</v>
      </c>
      <c r="L1969" t="s">
        <v>26</v>
      </c>
      <c r="N1969" t="s">
        <v>24</v>
      </c>
    </row>
    <row r="1970" spans="1:14" x14ac:dyDescent="0.25">
      <c r="A1970" t="s">
        <v>1501</v>
      </c>
      <c r="B1970" t="s">
        <v>1502</v>
      </c>
      <c r="C1970" t="s">
        <v>356</v>
      </c>
      <c r="D1970" t="s">
        <v>21</v>
      </c>
      <c r="E1970">
        <v>21114</v>
      </c>
      <c r="F1970" t="s">
        <v>22</v>
      </c>
      <c r="G1970" t="s">
        <v>22</v>
      </c>
      <c r="H1970" t="s">
        <v>101</v>
      </c>
      <c r="I1970" t="s">
        <v>241</v>
      </c>
      <c r="J1970" s="1">
        <v>43390</v>
      </c>
      <c r="K1970" s="1">
        <v>43447</v>
      </c>
      <c r="L1970" t="s">
        <v>103</v>
      </c>
      <c r="N1970" t="s">
        <v>1900</v>
      </c>
    </row>
    <row r="1971" spans="1:14" x14ac:dyDescent="0.25">
      <c r="A1971" t="s">
        <v>3119</v>
      </c>
      <c r="B1971" t="s">
        <v>3120</v>
      </c>
      <c r="C1971" t="s">
        <v>67</v>
      </c>
      <c r="D1971" t="s">
        <v>21</v>
      </c>
      <c r="E1971">
        <v>20910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43447</v>
      </c>
      <c r="L1971" t="s">
        <v>26</v>
      </c>
      <c r="N1971" t="s">
        <v>24</v>
      </c>
    </row>
    <row r="1972" spans="1:14" x14ac:dyDescent="0.25">
      <c r="A1972" t="s">
        <v>3121</v>
      </c>
      <c r="B1972" t="s">
        <v>3122</v>
      </c>
      <c r="C1972" t="s">
        <v>67</v>
      </c>
      <c r="D1972" t="s">
        <v>21</v>
      </c>
      <c r="E1972">
        <v>20910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43447</v>
      </c>
      <c r="L1972" t="s">
        <v>26</v>
      </c>
      <c r="N1972" t="s">
        <v>24</v>
      </c>
    </row>
    <row r="1973" spans="1:14" x14ac:dyDescent="0.25">
      <c r="A1973" t="s">
        <v>212</v>
      </c>
      <c r="B1973" t="s">
        <v>3123</v>
      </c>
      <c r="C1973" t="s">
        <v>67</v>
      </c>
      <c r="D1973" t="s">
        <v>21</v>
      </c>
      <c r="E1973">
        <v>20904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43447</v>
      </c>
      <c r="L1973" t="s">
        <v>26</v>
      </c>
      <c r="N1973" t="s">
        <v>24</v>
      </c>
    </row>
    <row r="1974" spans="1:14" x14ac:dyDescent="0.25">
      <c r="A1974" t="s">
        <v>615</v>
      </c>
      <c r="B1974" t="s">
        <v>616</v>
      </c>
      <c r="C1974" t="s">
        <v>617</v>
      </c>
      <c r="D1974" t="s">
        <v>21</v>
      </c>
      <c r="E1974">
        <v>21012</v>
      </c>
      <c r="F1974" t="s">
        <v>22</v>
      </c>
      <c r="G1974" t="s">
        <v>22</v>
      </c>
      <c r="H1974" t="s">
        <v>101</v>
      </c>
      <c r="I1974" t="s">
        <v>241</v>
      </c>
      <c r="J1974" s="1">
        <v>43390</v>
      </c>
      <c r="K1974" s="1">
        <v>43447</v>
      </c>
      <c r="L1974" t="s">
        <v>103</v>
      </c>
      <c r="N1974" t="s">
        <v>1580</v>
      </c>
    </row>
    <row r="1975" spans="1:14" x14ac:dyDescent="0.25">
      <c r="A1975" t="s">
        <v>180</v>
      </c>
      <c r="B1975" t="s">
        <v>181</v>
      </c>
      <c r="C1975" t="s">
        <v>182</v>
      </c>
      <c r="D1975" t="s">
        <v>21</v>
      </c>
      <c r="E1975">
        <v>21666</v>
      </c>
      <c r="F1975" t="s">
        <v>22</v>
      </c>
      <c r="G1975" t="s">
        <v>22</v>
      </c>
      <c r="H1975" t="s">
        <v>110</v>
      </c>
      <c r="I1975" t="s">
        <v>111</v>
      </c>
      <c r="J1975" s="1">
        <v>43392</v>
      </c>
      <c r="K1975" s="1">
        <v>43447</v>
      </c>
      <c r="L1975" t="s">
        <v>103</v>
      </c>
      <c r="N1975" t="s">
        <v>1562</v>
      </c>
    </row>
    <row r="1976" spans="1:14" x14ac:dyDescent="0.25">
      <c r="A1976" t="s">
        <v>3124</v>
      </c>
      <c r="B1976" t="s">
        <v>3125</v>
      </c>
      <c r="C1976" t="s">
        <v>207</v>
      </c>
      <c r="D1976" t="s">
        <v>21</v>
      </c>
      <c r="E1976">
        <v>20712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43447</v>
      </c>
      <c r="L1976" t="s">
        <v>26</v>
      </c>
      <c r="N1976" t="s">
        <v>24</v>
      </c>
    </row>
    <row r="1977" spans="1:14" x14ac:dyDescent="0.25">
      <c r="A1977" t="s">
        <v>913</v>
      </c>
      <c r="B1977" t="s">
        <v>3126</v>
      </c>
      <c r="C1977" t="s">
        <v>67</v>
      </c>
      <c r="D1977" t="s">
        <v>21</v>
      </c>
      <c r="E1977">
        <v>20904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43447</v>
      </c>
      <c r="L1977" t="s">
        <v>26</v>
      </c>
      <c r="N1977" t="s">
        <v>24</v>
      </c>
    </row>
    <row r="1978" spans="1:14" x14ac:dyDescent="0.25">
      <c r="A1978" t="s">
        <v>146</v>
      </c>
      <c r="B1978" t="s">
        <v>3127</v>
      </c>
      <c r="C1978" t="s">
        <v>67</v>
      </c>
      <c r="D1978" t="s">
        <v>21</v>
      </c>
      <c r="E1978">
        <v>20910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43447</v>
      </c>
      <c r="L1978" t="s">
        <v>26</v>
      </c>
      <c r="N1978" t="s">
        <v>24</v>
      </c>
    </row>
    <row r="1979" spans="1:14" x14ac:dyDescent="0.25">
      <c r="A1979" t="s">
        <v>2513</v>
      </c>
      <c r="B1979" t="s">
        <v>2514</v>
      </c>
      <c r="C1979" t="s">
        <v>390</v>
      </c>
      <c r="D1979" t="s">
        <v>21</v>
      </c>
      <c r="E1979">
        <v>21613</v>
      </c>
      <c r="F1979" t="s">
        <v>22</v>
      </c>
      <c r="G1979" t="s">
        <v>22</v>
      </c>
      <c r="H1979" t="s">
        <v>101</v>
      </c>
      <c r="I1979" t="s">
        <v>241</v>
      </c>
      <c r="J1979" t="s">
        <v>210</v>
      </c>
      <c r="K1979" s="1">
        <v>43447</v>
      </c>
      <c r="L1979" t="s">
        <v>211</v>
      </c>
      <c r="M1979" t="str">
        <f>HYPERLINK("https://www.regulations.gov/docket?D=FDA-2018-H-4733")</f>
        <v>https://www.regulations.gov/docket?D=FDA-2018-H-4733</v>
      </c>
      <c r="N1979" t="s">
        <v>210</v>
      </c>
    </row>
    <row r="1980" spans="1:14" x14ac:dyDescent="0.25">
      <c r="A1980" t="s">
        <v>3128</v>
      </c>
      <c r="B1980" t="s">
        <v>3129</v>
      </c>
      <c r="C1980" t="s">
        <v>864</v>
      </c>
      <c r="D1980" t="s">
        <v>21</v>
      </c>
      <c r="E1980">
        <v>21784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43447</v>
      </c>
      <c r="L1980" t="s">
        <v>26</v>
      </c>
      <c r="N1980" t="s">
        <v>24</v>
      </c>
    </row>
    <row r="1981" spans="1:14" x14ac:dyDescent="0.25">
      <c r="A1981" t="s">
        <v>3130</v>
      </c>
      <c r="B1981" t="s">
        <v>3131</v>
      </c>
      <c r="C1981" t="s">
        <v>3132</v>
      </c>
      <c r="D1981" t="s">
        <v>21</v>
      </c>
      <c r="E1981">
        <v>21771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43446</v>
      </c>
      <c r="L1981" t="s">
        <v>26</v>
      </c>
      <c r="N1981" t="s">
        <v>24</v>
      </c>
    </row>
    <row r="1982" spans="1:14" x14ac:dyDescent="0.25">
      <c r="A1982" t="s">
        <v>588</v>
      </c>
      <c r="B1982" t="s">
        <v>3133</v>
      </c>
      <c r="C1982" t="s">
        <v>1750</v>
      </c>
      <c r="D1982" t="s">
        <v>21</v>
      </c>
      <c r="E1982">
        <v>21771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43446</v>
      </c>
      <c r="L1982" t="s">
        <v>26</v>
      </c>
      <c r="N1982" t="s">
        <v>24</v>
      </c>
    </row>
    <row r="1983" spans="1:14" x14ac:dyDescent="0.25">
      <c r="A1983" t="s">
        <v>3134</v>
      </c>
      <c r="B1983" t="s">
        <v>3135</v>
      </c>
      <c r="C1983" t="s">
        <v>2980</v>
      </c>
      <c r="D1983" t="s">
        <v>21</v>
      </c>
      <c r="E1983">
        <v>21102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43446</v>
      </c>
      <c r="L1983" t="s">
        <v>26</v>
      </c>
      <c r="N1983" t="s">
        <v>24</v>
      </c>
    </row>
    <row r="1984" spans="1:14" x14ac:dyDescent="0.25">
      <c r="A1984" t="s">
        <v>3136</v>
      </c>
      <c r="B1984" t="s">
        <v>3137</v>
      </c>
      <c r="C1984" t="s">
        <v>1020</v>
      </c>
      <c r="D1984" t="s">
        <v>21</v>
      </c>
      <c r="E1984">
        <v>21157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43446</v>
      </c>
      <c r="L1984" t="s">
        <v>26</v>
      </c>
      <c r="N1984" t="s">
        <v>24</v>
      </c>
    </row>
    <row r="1985" spans="1:14" x14ac:dyDescent="0.25">
      <c r="A1985" t="s">
        <v>3138</v>
      </c>
      <c r="B1985" t="s">
        <v>3139</v>
      </c>
      <c r="C1985" t="s">
        <v>67</v>
      </c>
      <c r="D1985" t="s">
        <v>21</v>
      </c>
      <c r="E1985">
        <v>20910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43446</v>
      </c>
      <c r="L1985" t="s">
        <v>26</v>
      </c>
      <c r="N1985" t="s">
        <v>24</v>
      </c>
    </row>
    <row r="1986" spans="1:14" x14ac:dyDescent="0.25">
      <c r="A1986" t="s">
        <v>3140</v>
      </c>
      <c r="B1986" t="s">
        <v>3141</v>
      </c>
      <c r="C1986" t="s">
        <v>67</v>
      </c>
      <c r="D1986" t="s">
        <v>21</v>
      </c>
      <c r="E1986">
        <v>20910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43446</v>
      </c>
      <c r="L1986" t="s">
        <v>26</v>
      </c>
      <c r="N1986" t="s">
        <v>24</v>
      </c>
    </row>
    <row r="1987" spans="1:14" x14ac:dyDescent="0.25">
      <c r="A1987" t="s">
        <v>3142</v>
      </c>
      <c r="B1987" t="s">
        <v>3143</v>
      </c>
      <c r="C1987" t="s">
        <v>29</v>
      </c>
      <c r="D1987" t="s">
        <v>21</v>
      </c>
      <c r="E1987">
        <v>21230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43446</v>
      </c>
      <c r="L1987" t="s">
        <v>26</v>
      </c>
      <c r="N1987" t="s">
        <v>24</v>
      </c>
    </row>
    <row r="1988" spans="1:14" x14ac:dyDescent="0.25">
      <c r="A1988" t="s">
        <v>30</v>
      </c>
      <c r="B1988" t="s">
        <v>3144</v>
      </c>
      <c r="C1988" t="s">
        <v>67</v>
      </c>
      <c r="D1988" t="s">
        <v>21</v>
      </c>
      <c r="E1988">
        <v>20910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43446</v>
      </c>
      <c r="L1988" t="s">
        <v>26</v>
      </c>
      <c r="N1988" t="s">
        <v>24</v>
      </c>
    </row>
    <row r="1989" spans="1:14" x14ac:dyDescent="0.25">
      <c r="A1989" t="s">
        <v>3145</v>
      </c>
      <c r="B1989" t="s">
        <v>3146</v>
      </c>
      <c r="C1989" t="s">
        <v>864</v>
      </c>
      <c r="D1989" t="s">
        <v>21</v>
      </c>
      <c r="E1989">
        <v>21784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43446</v>
      </c>
      <c r="L1989" t="s">
        <v>26</v>
      </c>
      <c r="N1989" t="s">
        <v>24</v>
      </c>
    </row>
    <row r="1990" spans="1:14" x14ac:dyDescent="0.25">
      <c r="A1990" t="s">
        <v>3147</v>
      </c>
      <c r="B1990" t="s">
        <v>3148</v>
      </c>
      <c r="C1990" t="s">
        <v>1020</v>
      </c>
      <c r="D1990" t="s">
        <v>21</v>
      </c>
      <c r="E1990">
        <v>21157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43446</v>
      </c>
      <c r="L1990" t="s">
        <v>26</v>
      </c>
      <c r="N1990" t="s">
        <v>24</v>
      </c>
    </row>
    <row r="1991" spans="1:14" x14ac:dyDescent="0.25">
      <c r="A1991" t="s">
        <v>3149</v>
      </c>
      <c r="B1991" t="s">
        <v>3150</v>
      </c>
      <c r="C1991" t="s">
        <v>1750</v>
      </c>
      <c r="D1991" t="s">
        <v>21</v>
      </c>
      <c r="E1991">
        <v>21771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43446</v>
      </c>
      <c r="L1991" t="s">
        <v>26</v>
      </c>
      <c r="N1991" t="s">
        <v>24</v>
      </c>
    </row>
    <row r="1992" spans="1:14" x14ac:dyDescent="0.25">
      <c r="A1992" t="s">
        <v>3151</v>
      </c>
      <c r="B1992" t="s">
        <v>3152</v>
      </c>
      <c r="C1992" t="s">
        <v>109</v>
      </c>
      <c r="D1992" t="s">
        <v>21</v>
      </c>
      <c r="E1992">
        <v>21048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43446</v>
      </c>
      <c r="L1992" t="s">
        <v>26</v>
      </c>
      <c r="N1992" t="s">
        <v>24</v>
      </c>
    </row>
    <row r="1993" spans="1:14" x14ac:dyDescent="0.25">
      <c r="A1993" t="s">
        <v>3153</v>
      </c>
      <c r="B1993" t="s">
        <v>3154</v>
      </c>
      <c r="C1993" t="s">
        <v>414</v>
      </c>
      <c r="D1993" t="s">
        <v>21</v>
      </c>
      <c r="E1993">
        <v>21222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43445</v>
      </c>
      <c r="L1993" t="s">
        <v>26</v>
      </c>
      <c r="N1993" t="s">
        <v>24</v>
      </c>
    </row>
    <row r="1994" spans="1:14" x14ac:dyDescent="0.25">
      <c r="A1994" t="s">
        <v>2000</v>
      </c>
      <c r="B1994" t="s">
        <v>2001</v>
      </c>
      <c r="C1994" t="s">
        <v>138</v>
      </c>
      <c r="D1994" t="s">
        <v>21</v>
      </c>
      <c r="E1994">
        <v>21220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43445</v>
      </c>
      <c r="L1994" t="s">
        <v>26</v>
      </c>
      <c r="N1994" t="s">
        <v>24</v>
      </c>
    </row>
    <row r="1995" spans="1:14" x14ac:dyDescent="0.25">
      <c r="A1995" t="s">
        <v>2426</v>
      </c>
      <c r="B1995" t="s">
        <v>2427</v>
      </c>
      <c r="C1995" t="s">
        <v>29</v>
      </c>
      <c r="D1995" t="s">
        <v>21</v>
      </c>
      <c r="E1995">
        <v>21224</v>
      </c>
      <c r="F1995" t="s">
        <v>22</v>
      </c>
      <c r="G1995" t="s">
        <v>22</v>
      </c>
      <c r="H1995" t="s">
        <v>101</v>
      </c>
      <c r="I1995" t="s">
        <v>241</v>
      </c>
      <c r="J1995" t="s">
        <v>210</v>
      </c>
      <c r="K1995" s="1">
        <v>43445</v>
      </c>
      <c r="L1995" t="s">
        <v>211</v>
      </c>
      <c r="M1995" t="str">
        <f>HYPERLINK("https://www.regulations.gov/docket?D=FDA-2018-H-4680")</f>
        <v>https://www.regulations.gov/docket?D=FDA-2018-H-4680</v>
      </c>
      <c r="N1995" t="s">
        <v>210</v>
      </c>
    </row>
    <row r="1996" spans="1:14" x14ac:dyDescent="0.25">
      <c r="A1996" t="s">
        <v>3155</v>
      </c>
      <c r="B1996" t="s">
        <v>3156</v>
      </c>
      <c r="C1996" t="s">
        <v>163</v>
      </c>
      <c r="D1996" t="s">
        <v>21</v>
      </c>
      <c r="E1996">
        <v>20902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43445</v>
      </c>
      <c r="L1996" t="s">
        <v>26</v>
      </c>
      <c r="N1996" t="s">
        <v>24</v>
      </c>
    </row>
    <row r="1997" spans="1:14" x14ac:dyDescent="0.25">
      <c r="A1997" t="s">
        <v>76</v>
      </c>
      <c r="B1997" t="s">
        <v>3157</v>
      </c>
      <c r="C1997" t="s">
        <v>29</v>
      </c>
      <c r="D1997" t="s">
        <v>21</v>
      </c>
      <c r="E1997">
        <v>21221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43445</v>
      </c>
      <c r="L1997" t="s">
        <v>26</v>
      </c>
      <c r="N1997" t="s">
        <v>24</v>
      </c>
    </row>
    <row r="1998" spans="1:14" x14ac:dyDescent="0.25">
      <c r="A1998" t="s">
        <v>3158</v>
      </c>
      <c r="B1998" t="s">
        <v>3159</v>
      </c>
      <c r="C1998" t="s">
        <v>1125</v>
      </c>
      <c r="D1998" t="s">
        <v>21</v>
      </c>
      <c r="E1998">
        <v>21221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43445</v>
      </c>
      <c r="L1998" t="s">
        <v>26</v>
      </c>
      <c r="N1998" t="s">
        <v>24</v>
      </c>
    </row>
    <row r="1999" spans="1:14" x14ac:dyDescent="0.25">
      <c r="A1999" t="s">
        <v>1304</v>
      </c>
      <c r="B1999" t="s">
        <v>1305</v>
      </c>
      <c r="C1999" t="s">
        <v>29</v>
      </c>
      <c r="D1999" t="s">
        <v>21</v>
      </c>
      <c r="E1999">
        <v>21225</v>
      </c>
      <c r="F1999" t="s">
        <v>22</v>
      </c>
      <c r="G1999" t="s">
        <v>22</v>
      </c>
      <c r="H1999" t="s">
        <v>101</v>
      </c>
      <c r="I1999" t="s">
        <v>241</v>
      </c>
      <c r="J1999" t="s">
        <v>210</v>
      </c>
      <c r="K1999" s="1">
        <v>43445</v>
      </c>
      <c r="L1999" t="s">
        <v>211</v>
      </c>
      <c r="M1999" t="str">
        <f>HYPERLINK("https://www.regulations.gov/docket?D=FDA-2018-H-4683")</f>
        <v>https://www.regulations.gov/docket?D=FDA-2018-H-4683</v>
      </c>
      <c r="N1999" t="s">
        <v>210</v>
      </c>
    </row>
    <row r="2000" spans="1:14" x14ac:dyDescent="0.25">
      <c r="A2000" t="s">
        <v>3160</v>
      </c>
      <c r="B2000" t="s">
        <v>3161</v>
      </c>
      <c r="C2000" t="s">
        <v>1443</v>
      </c>
      <c r="D2000" t="s">
        <v>21</v>
      </c>
      <c r="E2000">
        <v>21157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43445</v>
      </c>
      <c r="L2000" t="s">
        <v>26</v>
      </c>
      <c r="N2000" t="s">
        <v>24</v>
      </c>
    </row>
    <row r="2001" spans="1:14" x14ac:dyDescent="0.25">
      <c r="A2001" t="s">
        <v>712</v>
      </c>
      <c r="B2001" t="s">
        <v>3162</v>
      </c>
      <c r="C2001" t="s">
        <v>163</v>
      </c>
      <c r="D2001" t="s">
        <v>21</v>
      </c>
      <c r="E2001">
        <v>20901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43445</v>
      </c>
      <c r="L2001" t="s">
        <v>26</v>
      </c>
      <c r="N2001" t="s">
        <v>24</v>
      </c>
    </row>
    <row r="2002" spans="1:14" x14ac:dyDescent="0.25">
      <c r="A2002" t="s">
        <v>940</v>
      </c>
      <c r="B2002" t="s">
        <v>3163</v>
      </c>
      <c r="C2002" t="s">
        <v>109</v>
      </c>
      <c r="D2002" t="s">
        <v>21</v>
      </c>
      <c r="E2002">
        <v>21048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43445</v>
      </c>
      <c r="L2002" t="s">
        <v>26</v>
      </c>
      <c r="N2002" t="s">
        <v>24</v>
      </c>
    </row>
    <row r="2003" spans="1:14" x14ac:dyDescent="0.25">
      <c r="A2003" t="s">
        <v>3164</v>
      </c>
      <c r="B2003" t="s">
        <v>3165</v>
      </c>
      <c r="C2003" t="s">
        <v>2214</v>
      </c>
      <c r="D2003" t="s">
        <v>21</v>
      </c>
      <c r="E2003">
        <v>21532</v>
      </c>
      <c r="F2003" t="s">
        <v>23</v>
      </c>
      <c r="G2003" t="s">
        <v>23</v>
      </c>
      <c r="H2003" t="s">
        <v>24</v>
      </c>
      <c r="I2003" t="s">
        <v>24</v>
      </c>
      <c r="J2003" t="s">
        <v>25</v>
      </c>
      <c r="K2003" s="1">
        <v>43445</v>
      </c>
      <c r="L2003" t="s">
        <v>26</v>
      </c>
      <c r="N2003" t="s">
        <v>24</v>
      </c>
    </row>
    <row r="2004" spans="1:14" x14ac:dyDescent="0.25">
      <c r="A2004" t="s">
        <v>3166</v>
      </c>
      <c r="B2004" t="s">
        <v>3167</v>
      </c>
      <c r="C2004" t="s">
        <v>163</v>
      </c>
      <c r="D2004" t="s">
        <v>21</v>
      </c>
      <c r="E2004">
        <v>20902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43444</v>
      </c>
      <c r="L2004" t="s">
        <v>26</v>
      </c>
      <c r="N2004" t="s">
        <v>24</v>
      </c>
    </row>
    <row r="2005" spans="1:14" x14ac:dyDescent="0.25">
      <c r="A2005" t="s">
        <v>3168</v>
      </c>
      <c r="B2005" t="s">
        <v>3169</v>
      </c>
      <c r="C2005" t="s">
        <v>163</v>
      </c>
      <c r="D2005" t="s">
        <v>21</v>
      </c>
      <c r="E2005">
        <v>20902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43444</v>
      </c>
      <c r="L2005" t="s">
        <v>26</v>
      </c>
      <c r="N2005" t="s">
        <v>24</v>
      </c>
    </row>
    <row r="2006" spans="1:14" x14ac:dyDescent="0.25">
      <c r="A2006" t="s">
        <v>3170</v>
      </c>
      <c r="B2006" t="s">
        <v>3171</v>
      </c>
      <c r="C2006" t="s">
        <v>163</v>
      </c>
      <c r="D2006" t="s">
        <v>21</v>
      </c>
      <c r="E2006">
        <v>20902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43444</v>
      </c>
      <c r="L2006" t="s">
        <v>26</v>
      </c>
      <c r="N2006" t="s">
        <v>24</v>
      </c>
    </row>
    <row r="2007" spans="1:14" x14ac:dyDescent="0.25">
      <c r="A2007" t="s">
        <v>3172</v>
      </c>
      <c r="B2007" t="s">
        <v>3173</v>
      </c>
      <c r="C2007" t="s">
        <v>163</v>
      </c>
      <c r="D2007" t="s">
        <v>21</v>
      </c>
      <c r="E2007">
        <v>20902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43444</v>
      </c>
      <c r="L2007" t="s">
        <v>26</v>
      </c>
      <c r="N2007" t="s">
        <v>24</v>
      </c>
    </row>
    <row r="2008" spans="1:14" x14ac:dyDescent="0.25">
      <c r="A2008" t="s">
        <v>155</v>
      </c>
      <c r="B2008" t="s">
        <v>3174</v>
      </c>
      <c r="C2008" t="s">
        <v>29</v>
      </c>
      <c r="D2008" t="s">
        <v>21</v>
      </c>
      <c r="E2008">
        <v>21215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43442</v>
      </c>
      <c r="L2008" t="s">
        <v>26</v>
      </c>
      <c r="N2008" t="s">
        <v>24</v>
      </c>
    </row>
    <row r="2009" spans="1:14" x14ac:dyDescent="0.25">
      <c r="A2009" t="s">
        <v>3175</v>
      </c>
      <c r="B2009" t="s">
        <v>3176</v>
      </c>
      <c r="C2009" t="s">
        <v>317</v>
      </c>
      <c r="D2009" t="s">
        <v>21</v>
      </c>
      <c r="E2009">
        <v>20735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43442</v>
      </c>
      <c r="L2009" t="s">
        <v>26</v>
      </c>
      <c r="N2009" t="s">
        <v>24</v>
      </c>
    </row>
    <row r="2010" spans="1:14" x14ac:dyDescent="0.25">
      <c r="A2010" t="s">
        <v>3177</v>
      </c>
      <c r="B2010" t="s">
        <v>3178</v>
      </c>
      <c r="C2010" t="s">
        <v>29</v>
      </c>
      <c r="D2010" t="s">
        <v>21</v>
      </c>
      <c r="E2010">
        <v>21201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43442</v>
      </c>
      <c r="L2010" t="s">
        <v>26</v>
      </c>
      <c r="N2010" t="s">
        <v>24</v>
      </c>
    </row>
    <row r="2011" spans="1:14" x14ac:dyDescent="0.25">
      <c r="A2011" t="s">
        <v>3179</v>
      </c>
      <c r="B2011" t="s">
        <v>3180</v>
      </c>
      <c r="C2011" t="s">
        <v>29</v>
      </c>
      <c r="D2011" t="s">
        <v>21</v>
      </c>
      <c r="E2011">
        <v>21218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43442</v>
      </c>
      <c r="L2011" t="s">
        <v>26</v>
      </c>
      <c r="N2011" t="s">
        <v>24</v>
      </c>
    </row>
    <row r="2012" spans="1:14" x14ac:dyDescent="0.25">
      <c r="A2012" t="s">
        <v>3181</v>
      </c>
      <c r="B2012" t="s">
        <v>3182</v>
      </c>
      <c r="C2012" t="s">
        <v>29</v>
      </c>
      <c r="D2012" t="s">
        <v>21</v>
      </c>
      <c r="E2012">
        <v>21201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43442</v>
      </c>
      <c r="L2012" t="s">
        <v>26</v>
      </c>
      <c r="N2012" t="s">
        <v>24</v>
      </c>
    </row>
    <row r="2013" spans="1:14" x14ac:dyDescent="0.25">
      <c r="A2013" t="s">
        <v>3183</v>
      </c>
      <c r="B2013" t="s">
        <v>3184</v>
      </c>
      <c r="C2013" t="s">
        <v>249</v>
      </c>
      <c r="D2013" t="s">
        <v>21</v>
      </c>
      <c r="E2013">
        <v>20744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43442</v>
      </c>
      <c r="L2013" t="s">
        <v>26</v>
      </c>
      <c r="N2013" t="s">
        <v>24</v>
      </c>
    </row>
    <row r="2014" spans="1:14" x14ac:dyDescent="0.25">
      <c r="A2014" t="s">
        <v>97</v>
      </c>
      <c r="B2014" t="s">
        <v>3185</v>
      </c>
      <c r="C2014" t="s">
        <v>29</v>
      </c>
      <c r="D2014" t="s">
        <v>21</v>
      </c>
      <c r="E2014">
        <v>21215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43442</v>
      </c>
      <c r="L2014" t="s">
        <v>26</v>
      </c>
      <c r="N2014" t="s">
        <v>24</v>
      </c>
    </row>
    <row r="2015" spans="1:14" x14ac:dyDescent="0.25">
      <c r="A2015" t="s">
        <v>76</v>
      </c>
      <c r="B2015" t="s">
        <v>3186</v>
      </c>
      <c r="C2015" t="s">
        <v>29</v>
      </c>
      <c r="D2015" t="s">
        <v>21</v>
      </c>
      <c r="E2015">
        <v>21215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43441</v>
      </c>
      <c r="L2015" t="s">
        <v>26</v>
      </c>
      <c r="N2015" t="s">
        <v>24</v>
      </c>
    </row>
    <row r="2016" spans="1:14" x14ac:dyDescent="0.25">
      <c r="A2016" t="s">
        <v>3187</v>
      </c>
      <c r="B2016" t="s">
        <v>3188</v>
      </c>
      <c r="C2016" t="s">
        <v>3189</v>
      </c>
      <c r="D2016" t="s">
        <v>21</v>
      </c>
      <c r="E2016">
        <v>21076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43441</v>
      </c>
      <c r="L2016" t="s">
        <v>26</v>
      </c>
      <c r="N2016" t="s">
        <v>24</v>
      </c>
    </row>
    <row r="2017" spans="1:14" x14ac:dyDescent="0.25">
      <c r="A2017" t="s">
        <v>196</v>
      </c>
      <c r="B2017" t="s">
        <v>3190</v>
      </c>
      <c r="C2017" t="s">
        <v>67</v>
      </c>
      <c r="D2017" t="s">
        <v>21</v>
      </c>
      <c r="E2017">
        <v>20904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43441</v>
      </c>
      <c r="L2017" t="s">
        <v>26</v>
      </c>
      <c r="N2017" t="s">
        <v>24</v>
      </c>
    </row>
    <row r="2018" spans="1:14" x14ac:dyDescent="0.25">
      <c r="A2018" t="s">
        <v>3191</v>
      </c>
      <c r="B2018" t="s">
        <v>3192</v>
      </c>
      <c r="C2018" t="s">
        <v>249</v>
      </c>
      <c r="D2018" t="s">
        <v>21</v>
      </c>
      <c r="E2018">
        <v>20744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43441</v>
      </c>
      <c r="L2018" t="s">
        <v>26</v>
      </c>
      <c r="N2018" t="s">
        <v>24</v>
      </c>
    </row>
    <row r="2019" spans="1:14" x14ac:dyDescent="0.25">
      <c r="A2019" t="s">
        <v>201</v>
      </c>
      <c r="B2019" t="s">
        <v>3193</v>
      </c>
      <c r="C2019" t="s">
        <v>1011</v>
      </c>
      <c r="D2019" t="s">
        <v>21</v>
      </c>
      <c r="E2019">
        <v>21090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43441</v>
      </c>
      <c r="L2019" t="s">
        <v>26</v>
      </c>
      <c r="N2019" t="s">
        <v>24</v>
      </c>
    </row>
    <row r="2020" spans="1:14" x14ac:dyDescent="0.25">
      <c r="A2020" t="s">
        <v>3194</v>
      </c>
      <c r="B2020" t="s">
        <v>3195</v>
      </c>
      <c r="C2020" t="s">
        <v>67</v>
      </c>
      <c r="D2020" t="s">
        <v>21</v>
      </c>
      <c r="E2020">
        <v>20904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43441</v>
      </c>
      <c r="L2020" t="s">
        <v>26</v>
      </c>
      <c r="N2020" t="s">
        <v>24</v>
      </c>
    </row>
    <row r="2021" spans="1:14" x14ac:dyDescent="0.25">
      <c r="A2021" t="s">
        <v>93</v>
      </c>
      <c r="B2021" t="s">
        <v>3196</v>
      </c>
      <c r="C2021" t="s">
        <v>29</v>
      </c>
      <c r="D2021" t="s">
        <v>21</v>
      </c>
      <c r="E2021">
        <v>21215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43441</v>
      </c>
      <c r="L2021" t="s">
        <v>26</v>
      </c>
      <c r="N2021" t="s">
        <v>24</v>
      </c>
    </row>
    <row r="2022" spans="1:14" x14ac:dyDescent="0.25">
      <c r="A2022" t="s">
        <v>3197</v>
      </c>
      <c r="B2022" t="s">
        <v>3198</v>
      </c>
      <c r="C2022" t="s">
        <v>67</v>
      </c>
      <c r="D2022" t="s">
        <v>21</v>
      </c>
      <c r="E2022">
        <v>20904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43440</v>
      </c>
      <c r="L2022" t="s">
        <v>26</v>
      </c>
      <c r="N2022" t="s">
        <v>24</v>
      </c>
    </row>
    <row r="2023" spans="1:14" x14ac:dyDescent="0.25">
      <c r="A2023" t="s">
        <v>3199</v>
      </c>
      <c r="B2023" t="s">
        <v>3200</v>
      </c>
      <c r="C2023" t="s">
        <v>2347</v>
      </c>
      <c r="D2023" t="s">
        <v>21</v>
      </c>
      <c r="E2023">
        <v>21713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43440</v>
      </c>
      <c r="L2023" t="s">
        <v>26</v>
      </c>
      <c r="N2023" t="s">
        <v>24</v>
      </c>
    </row>
    <row r="2024" spans="1:14" x14ac:dyDescent="0.25">
      <c r="A2024" t="s">
        <v>1492</v>
      </c>
      <c r="B2024" t="s">
        <v>1493</v>
      </c>
      <c r="C2024" t="s">
        <v>190</v>
      </c>
      <c r="D2024" t="s">
        <v>21</v>
      </c>
      <c r="E2024">
        <v>20850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43440</v>
      </c>
      <c r="L2024" t="s">
        <v>26</v>
      </c>
      <c r="N2024" t="s">
        <v>24</v>
      </c>
    </row>
    <row r="2025" spans="1:14" x14ac:dyDescent="0.25">
      <c r="A2025" t="s">
        <v>3201</v>
      </c>
      <c r="B2025" t="s">
        <v>3202</v>
      </c>
      <c r="C2025" t="s">
        <v>176</v>
      </c>
      <c r="D2025" t="s">
        <v>21</v>
      </c>
      <c r="E2025">
        <v>21742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43440</v>
      </c>
      <c r="L2025" t="s">
        <v>26</v>
      </c>
      <c r="N2025" t="s">
        <v>24</v>
      </c>
    </row>
    <row r="2026" spans="1:14" x14ac:dyDescent="0.25">
      <c r="A2026" t="s">
        <v>588</v>
      </c>
      <c r="B2026" t="s">
        <v>3203</v>
      </c>
      <c r="C2026" t="s">
        <v>176</v>
      </c>
      <c r="D2026" t="s">
        <v>21</v>
      </c>
      <c r="E2026">
        <v>21740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43440</v>
      </c>
      <c r="L2026" t="s">
        <v>26</v>
      </c>
      <c r="N2026" t="s">
        <v>24</v>
      </c>
    </row>
    <row r="2027" spans="1:14" x14ac:dyDescent="0.25">
      <c r="A2027" t="s">
        <v>3204</v>
      </c>
      <c r="B2027" t="s">
        <v>3205</v>
      </c>
      <c r="C2027" t="s">
        <v>2347</v>
      </c>
      <c r="D2027" t="s">
        <v>21</v>
      </c>
      <c r="E2027">
        <v>21713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43440</v>
      </c>
      <c r="L2027" t="s">
        <v>26</v>
      </c>
      <c r="N2027" t="s">
        <v>24</v>
      </c>
    </row>
    <row r="2028" spans="1:14" x14ac:dyDescent="0.25">
      <c r="A2028" t="s">
        <v>3206</v>
      </c>
      <c r="B2028" t="s">
        <v>3207</v>
      </c>
      <c r="C2028" t="s">
        <v>176</v>
      </c>
      <c r="D2028" t="s">
        <v>21</v>
      </c>
      <c r="E2028">
        <v>21740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43440</v>
      </c>
      <c r="L2028" t="s">
        <v>26</v>
      </c>
      <c r="N2028" t="s">
        <v>24</v>
      </c>
    </row>
    <row r="2029" spans="1:14" x14ac:dyDescent="0.25">
      <c r="A2029" t="s">
        <v>3208</v>
      </c>
      <c r="B2029" t="s">
        <v>3209</v>
      </c>
      <c r="C2029" t="s">
        <v>67</v>
      </c>
      <c r="D2029" t="s">
        <v>21</v>
      </c>
      <c r="E2029">
        <v>20910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43440</v>
      </c>
      <c r="L2029" t="s">
        <v>26</v>
      </c>
      <c r="N2029" t="s">
        <v>24</v>
      </c>
    </row>
    <row r="2030" spans="1:14" x14ac:dyDescent="0.25">
      <c r="A2030" t="s">
        <v>3210</v>
      </c>
      <c r="B2030" t="s">
        <v>3211</v>
      </c>
      <c r="C2030" t="s">
        <v>291</v>
      </c>
      <c r="D2030" t="s">
        <v>21</v>
      </c>
      <c r="E2030">
        <v>21701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43440</v>
      </c>
      <c r="L2030" t="s">
        <v>26</v>
      </c>
      <c r="N2030" t="s">
        <v>24</v>
      </c>
    </row>
    <row r="2031" spans="1:14" x14ac:dyDescent="0.25">
      <c r="A2031" t="s">
        <v>3212</v>
      </c>
      <c r="B2031" t="s">
        <v>3213</v>
      </c>
      <c r="C2031" t="s">
        <v>67</v>
      </c>
      <c r="D2031" t="s">
        <v>21</v>
      </c>
      <c r="E2031">
        <v>20904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43440</v>
      </c>
      <c r="L2031" t="s">
        <v>26</v>
      </c>
      <c r="N2031" t="s">
        <v>24</v>
      </c>
    </row>
    <row r="2032" spans="1:14" x14ac:dyDescent="0.25">
      <c r="A2032" t="s">
        <v>3214</v>
      </c>
      <c r="B2032" t="s">
        <v>3215</v>
      </c>
      <c r="C2032" t="s">
        <v>291</v>
      </c>
      <c r="D2032" t="s">
        <v>21</v>
      </c>
      <c r="E2032">
        <v>21704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43438</v>
      </c>
      <c r="L2032" t="s">
        <v>26</v>
      </c>
      <c r="N2032" t="s">
        <v>24</v>
      </c>
    </row>
    <row r="2033" spans="1:14" x14ac:dyDescent="0.25">
      <c r="A2033" t="s">
        <v>3216</v>
      </c>
      <c r="B2033" t="s">
        <v>3217</v>
      </c>
      <c r="C2033" t="s">
        <v>2347</v>
      </c>
      <c r="D2033" t="s">
        <v>21</v>
      </c>
      <c r="E2033">
        <v>21713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43438</v>
      </c>
      <c r="L2033" t="s">
        <v>26</v>
      </c>
      <c r="N2033" t="s">
        <v>24</v>
      </c>
    </row>
    <row r="2034" spans="1:14" x14ac:dyDescent="0.25">
      <c r="A2034" t="s">
        <v>3218</v>
      </c>
      <c r="B2034" t="s">
        <v>3219</v>
      </c>
      <c r="C2034" t="s">
        <v>291</v>
      </c>
      <c r="D2034" t="s">
        <v>21</v>
      </c>
      <c r="E2034">
        <v>21701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43438</v>
      </c>
      <c r="L2034" t="s">
        <v>26</v>
      </c>
      <c r="N2034" t="s">
        <v>24</v>
      </c>
    </row>
    <row r="2035" spans="1:14" x14ac:dyDescent="0.25">
      <c r="A2035" t="s">
        <v>3220</v>
      </c>
      <c r="B2035" t="s">
        <v>3221</v>
      </c>
      <c r="C2035" t="s">
        <v>154</v>
      </c>
      <c r="D2035" t="s">
        <v>21</v>
      </c>
      <c r="E2035">
        <v>20707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43438</v>
      </c>
      <c r="L2035" t="s">
        <v>26</v>
      </c>
      <c r="N2035" t="s">
        <v>24</v>
      </c>
    </row>
    <row r="2036" spans="1:14" x14ac:dyDescent="0.25">
      <c r="A2036" t="s">
        <v>1677</v>
      </c>
      <c r="B2036" t="s">
        <v>1678</v>
      </c>
      <c r="C2036" t="s">
        <v>735</v>
      </c>
      <c r="D2036" t="s">
        <v>21</v>
      </c>
      <c r="E2036">
        <v>20770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43438</v>
      </c>
      <c r="L2036" t="s">
        <v>26</v>
      </c>
      <c r="N2036" t="s">
        <v>24</v>
      </c>
    </row>
    <row r="2037" spans="1:14" x14ac:dyDescent="0.25">
      <c r="A2037" t="s">
        <v>126</v>
      </c>
      <c r="B2037" t="s">
        <v>3222</v>
      </c>
      <c r="C2037" t="s">
        <v>291</v>
      </c>
      <c r="D2037" t="s">
        <v>21</v>
      </c>
      <c r="E2037">
        <v>21701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43438</v>
      </c>
      <c r="L2037" t="s">
        <v>26</v>
      </c>
      <c r="N2037" t="s">
        <v>24</v>
      </c>
    </row>
    <row r="2038" spans="1:14" x14ac:dyDescent="0.25">
      <c r="A2038" t="s">
        <v>1643</v>
      </c>
      <c r="B2038" t="s">
        <v>1644</v>
      </c>
      <c r="C2038" t="s">
        <v>1171</v>
      </c>
      <c r="D2038" t="s">
        <v>21</v>
      </c>
      <c r="E2038">
        <v>20705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43438</v>
      </c>
      <c r="L2038" t="s">
        <v>26</v>
      </c>
      <c r="N2038" t="s">
        <v>24</v>
      </c>
    </row>
    <row r="2039" spans="1:14" x14ac:dyDescent="0.25">
      <c r="A2039" t="s">
        <v>30</v>
      </c>
      <c r="B2039" t="s">
        <v>3223</v>
      </c>
      <c r="C2039" t="s">
        <v>154</v>
      </c>
      <c r="D2039" t="s">
        <v>21</v>
      </c>
      <c r="E2039">
        <v>20707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43438</v>
      </c>
      <c r="L2039" t="s">
        <v>26</v>
      </c>
      <c r="N2039" t="s">
        <v>24</v>
      </c>
    </row>
    <row r="2040" spans="1:14" x14ac:dyDescent="0.25">
      <c r="A2040" t="s">
        <v>3224</v>
      </c>
      <c r="B2040" t="s">
        <v>3225</v>
      </c>
      <c r="C2040" t="s">
        <v>291</v>
      </c>
      <c r="D2040" t="s">
        <v>21</v>
      </c>
      <c r="E2040">
        <v>21701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43438</v>
      </c>
      <c r="L2040" t="s">
        <v>26</v>
      </c>
      <c r="N2040" t="s">
        <v>24</v>
      </c>
    </row>
    <row r="2041" spans="1:14" x14ac:dyDescent="0.25">
      <c r="A2041" t="s">
        <v>1816</v>
      </c>
      <c r="B2041" t="s">
        <v>1817</v>
      </c>
      <c r="C2041" t="s">
        <v>735</v>
      </c>
      <c r="D2041" t="s">
        <v>21</v>
      </c>
      <c r="E2041">
        <v>20770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43438</v>
      </c>
      <c r="L2041" t="s">
        <v>26</v>
      </c>
      <c r="N2041" t="s">
        <v>24</v>
      </c>
    </row>
    <row r="2042" spans="1:14" x14ac:dyDescent="0.25">
      <c r="A2042" t="s">
        <v>1623</v>
      </c>
      <c r="B2042" t="s">
        <v>3226</v>
      </c>
      <c r="C2042" t="s">
        <v>291</v>
      </c>
      <c r="D2042" t="s">
        <v>21</v>
      </c>
      <c r="E2042">
        <v>21701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43438</v>
      </c>
      <c r="L2042" t="s">
        <v>26</v>
      </c>
      <c r="N2042" t="s">
        <v>24</v>
      </c>
    </row>
    <row r="2043" spans="1:14" x14ac:dyDescent="0.25">
      <c r="A2043" t="s">
        <v>201</v>
      </c>
      <c r="B2043" t="s">
        <v>3227</v>
      </c>
      <c r="C2043" t="s">
        <v>154</v>
      </c>
      <c r="D2043" t="s">
        <v>21</v>
      </c>
      <c r="E2043">
        <v>20707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43438</v>
      </c>
      <c r="L2043" t="s">
        <v>26</v>
      </c>
      <c r="N2043" t="s">
        <v>24</v>
      </c>
    </row>
    <row r="2044" spans="1:14" x14ac:dyDescent="0.25">
      <c r="A2044" t="s">
        <v>2437</v>
      </c>
      <c r="B2044" t="s">
        <v>2438</v>
      </c>
      <c r="C2044" t="s">
        <v>29</v>
      </c>
      <c r="D2044" t="s">
        <v>21</v>
      </c>
      <c r="E2044">
        <v>21218</v>
      </c>
      <c r="F2044" t="s">
        <v>22</v>
      </c>
      <c r="G2044" t="s">
        <v>22</v>
      </c>
      <c r="H2044" t="s">
        <v>208</v>
      </c>
      <c r="I2044" t="s">
        <v>209</v>
      </c>
      <c r="J2044" t="s">
        <v>210</v>
      </c>
      <c r="K2044" s="1">
        <v>43437</v>
      </c>
      <c r="L2044" t="s">
        <v>211</v>
      </c>
      <c r="M2044" t="str">
        <f>HYPERLINK("https://www.regulations.gov/docket?D=FDA-2018-H-4572")</f>
        <v>https://www.regulations.gov/docket?D=FDA-2018-H-4572</v>
      </c>
      <c r="N2044" t="s">
        <v>210</v>
      </c>
    </row>
    <row r="2045" spans="1:14" x14ac:dyDescent="0.25">
      <c r="A2045" t="s">
        <v>3228</v>
      </c>
      <c r="B2045" t="s">
        <v>3229</v>
      </c>
      <c r="C2045" t="s">
        <v>29</v>
      </c>
      <c r="D2045" t="s">
        <v>21</v>
      </c>
      <c r="E2045">
        <v>21231</v>
      </c>
      <c r="F2045" t="s">
        <v>22</v>
      </c>
      <c r="G2045" t="s">
        <v>22</v>
      </c>
      <c r="H2045" t="s">
        <v>208</v>
      </c>
      <c r="I2045" t="s">
        <v>209</v>
      </c>
      <c r="J2045" t="s">
        <v>210</v>
      </c>
      <c r="K2045" s="1">
        <v>43437</v>
      </c>
      <c r="L2045" t="s">
        <v>211</v>
      </c>
      <c r="M2045" t="str">
        <f>HYPERLINK("https://www.regulations.gov/docket?D=FDA-2018-H-4575")</f>
        <v>https://www.regulations.gov/docket?D=FDA-2018-H-4575</v>
      </c>
      <c r="N2045" t="s">
        <v>210</v>
      </c>
    </row>
    <row r="2046" spans="1:14" x14ac:dyDescent="0.25">
      <c r="A2046" t="s">
        <v>3230</v>
      </c>
      <c r="B2046" t="s">
        <v>3231</v>
      </c>
      <c r="C2046" t="s">
        <v>70</v>
      </c>
      <c r="D2046" t="s">
        <v>21</v>
      </c>
      <c r="E2046">
        <v>21403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43435</v>
      </c>
      <c r="L2046" t="s">
        <v>26</v>
      </c>
      <c r="N2046" t="s">
        <v>24</v>
      </c>
    </row>
    <row r="2047" spans="1:14" x14ac:dyDescent="0.25">
      <c r="A2047" t="s">
        <v>3232</v>
      </c>
      <c r="B2047" t="s">
        <v>3233</v>
      </c>
      <c r="C2047" t="s">
        <v>70</v>
      </c>
      <c r="D2047" t="s">
        <v>21</v>
      </c>
      <c r="E2047">
        <v>21401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43435</v>
      </c>
      <c r="L2047" t="s">
        <v>26</v>
      </c>
      <c r="N2047" t="s">
        <v>24</v>
      </c>
    </row>
    <row r="2048" spans="1:14" x14ac:dyDescent="0.25">
      <c r="A2048" t="s">
        <v>3234</v>
      </c>
      <c r="B2048" t="s">
        <v>3235</v>
      </c>
      <c r="C2048" t="s">
        <v>70</v>
      </c>
      <c r="D2048" t="s">
        <v>21</v>
      </c>
      <c r="E2048">
        <v>21401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43435</v>
      </c>
      <c r="L2048" t="s">
        <v>26</v>
      </c>
      <c r="N2048" t="s">
        <v>24</v>
      </c>
    </row>
    <row r="2049" spans="1:14" x14ac:dyDescent="0.25">
      <c r="A2049" t="s">
        <v>139</v>
      </c>
      <c r="B2049" t="s">
        <v>3236</v>
      </c>
      <c r="C2049" t="s">
        <v>70</v>
      </c>
      <c r="D2049" t="s">
        <v>21</v>
      </c>
      <c r="E2049">
        <v>21401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43435</v>
      </c>
      <c r="L2049" t="s">
        <v>26</v>
      </c>
      <c r="N2049" t="s">
        <v>24</v>
      </c>
    </row>
    <row r="2050" spans="1:14" x14ac:dyDescent="0.25">
      <c r="A2050" t="s">
        <v>3237</v>
      </c>
      <c r="B2050" t="s">
        <v>3238</v>
      </c>
      <c r="C2050" t="s">
        <v>70</v>
      </c>
      <c r="D2050" t="s">
        <v>21</v>
      </c>
      <c r="E2050">
        <v>21401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43435</v>
      </c>
      <c r="L2050" t="s">
        <v>26</v>
      </c>
      <c r="N2050" t="s">
        <v>24</v>
      </c>
    </row>
    <row r="2051" spans="1:14" x14ac:dyDescent="0.25">
      <c r="A2051" t="s">
        <v>201</v>
      </c>
      <c r="B2051" t="s">
        <v>3239</v>
      </c>
      <c r="C2051" t="s">
        <v>70</v>
      </c>
      <c r="D2051" t="s">
        <v>21</v>
      </c>
      <c r="E2051">
        <v>21409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43435</v>
      </c>
      <c r="L2051" t="s">
        <v>26</v>
      </c>
      <c r="N2051" t="s">
        <v>24</v>
      </c>
    </row>
    <row r="2052" spans="1:14" x14ac:dyDescent="0.25">
      <c r="A2052" t="s">
        <v>1453</v>
      </c>
      <c r="B2052" t="s">
        <v>1454</v>
      </c>
      <c r="C2052" t="s">
        <v>29</v>
      </c>
      <c r="D2052" t="s">
        <v>21</v>
      </c>
      <c r="E2052">
        <v>21224</v>
      </c>
      <c r="F2052" t="s">
        <v>22</v>
      </c>
      <c r="G2052" t="s">
        <v>22</v>
      </c>
      <c r="H2052" t="s">
        <v>208</v>
      </c>
      <c r="I2052" t="s">
        <v>209</v>
      </c>
      <c r="J2052" t="s">
        <v>210</v>
      </c>
      <c r="K2052" s="1">
        <v>43434</v>
      </c>
      <c r="L2052" t="s">
        <v>211</v>
      </c>
      <c r="M2052" t="str">
        <f>HYPERLINK("https://www.regulations.gov/docket?D=FDA-2018-H-4567")</f>
        <v>https://www.regulations.gov/docket?D=FDA-2018-H-4567</v>
      </c>
      <c r="N2052" t="s">
        <v>210</v>
      </c>
    </row>
    <row r="2053" spans="1:14" x14ac:dyDescent="0.25">
      <c r="A2053" t="s">
        <v>315</v>
      </c>
      <c r="B2053" t="s">
        <v>3240</v>
      </c>
      <c r="C2053" t="s">
        <v>317</v>
      </c>
      <c r="D2053" t="s">
        <v>21</v>
      </c>
      <c r="E2053">
        <v>20735</v>
      </c>
      <c r="F2053" t="s">
        <v>22</v>
      </c>
      <c r="G2053" t="s">
        <v>22</v>
      </c>
      <c r="H2053" t="s">
        <v>110</v>
      </c>
      <c r="I2053" t="s">
        <v>111</v>
      </c>
      <c r="J2053" s="1">
        <v>43384</v>
      </c>
      <c r="K2053" s="1">
        <v>43433</v>
      </c>
      <c r="L2053" t="s">
        <v>103</v>
      </c>
      <c r="N2053" t="s">
        <v>1562</v>
      </c>
    </row>
    <row r="2054" spans="1:14" x14ac:dyDescent="0.25">
      <c r="A2054" t="s">
        <v>155</v>
      </c>
      <c r="B2054" t="s">
        <v>3241</v>
      </c>
      <c r="C2054" t="s">
        <v>190</v>
      </c>
      <c r="D2054" t="s">
        <v>21</v>
      </c>
      <c r="E2054">
        <v>20852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43433</v>
      </c>
      <c r="L2054" t="s">
        <v>26</v>
      </c>
      <c r="N2054" t="s">
        <v>24</v>
      </c>
    </row>
    <row r="2055" spans="1:14" x14ac:dyDescent="0.25">
      <c r="A2055" t="s">
        <v>155</v>
      </c>
      <c r="B2055" t="s">
        <v>2122</v>
      </c>
      <c r="C2055" t="s">
        <v>54</v>
      </c>
      <c r="D2055" t="s">
        <v>21</v>
      </c>
      <c r="E2055">
        <v>21061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43433</v>
      </c>
      <c r="L2055" t="s">
        <v>26</v>
      </c>
      <c r="N2055" t="s">
        <v>24</v>
      </c>
    </row>
    <row r="2056" spans="1:14" x14ac:dyDescent="0.25">
      <c r="A2056" t="s">
        <v>3242</v>
      </c>
      <c r="B2056" t="s">
        <v>3243</v>
      </c>
      <c r="C2056" t="s">
        <v>642</v>
      </c>
      <c r="D2056" t="s">
        <v>21</v>
      </c>
      <c r="E2056">
        <v>20785</v>
      </c>
      <c r="F2056" t="s">
        <v>22</v>
      </c>
      <c r="G2056" t="s">
        <v>22</v>
      </c>
      <c r="H2056" t="s">
        <v>101</v>
      </c>
      <c r="I2056" t="s">
        <v>241</v>
      </c>
      <c r="J2056" s="1">
        <v>43320</v>
      </c>
      <c r="K2056" s="1">
        <v>43433</v>
      </c>
      <c r="L2056" t="s">
        <v>103</v>
      </c>
      <c r="N2056" t="s">
        <v>1900</v>
      </c>
    </row>
    <row r="2057" spans="1:14" x14ac:dyDescent="0.25">
      <c r="A2057" t="s">
        <v>3244</v>
      </c>
      <c r="B2057" t="s">
        <v>3245</v>
      </c>
      <c r="C2057" t="s">
        <v>652</v>
      </c>
      <c r="D2057" t="s">
        <v>21</v>
      </c>
      <c r="E2057">
        <v>20743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43433</v>
      </c>
      <c r="L2057" t="s">
        <v>26</v>
      </c>
      <c r="N2057" t="s">
        <v>24</v>
      </c>
    </row>
    <row r="2058" spans="1:14" x14ac:dyDescent="0.25">
      <c r="A2058" t="s">
        <v>3246</v>
      </c>
      <c r="B2058" t="s">
        <v>3247</v>
      </c>
      <c r="C2058" t="s">
        <v>854</v>
      </c>
      <c r="D2058" t="s">
        <v>21</v>
      </c>
      <c r="E2058">
        <v>20706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43433</v>
      </c>
      <c r="L2058" t="s">
        <v>26</v>
      </c>
      <c r="N2058" t="s">
        <v>24</v>
      </c>
    </row>
    <row r="2059" spans="1:14" x14ac:dyDescent="0.25">
      <c r="A2059" t="s">
        <v>177</v>
      </c>
      <c r="B2059" t="s">
        <v>3248</v>
      </c>
      <c r="C2059" t="s">
        <v>3249</v>
      </c>
      <c r="D2059" t="s">
        <v>21</v>
      </c>
      <c r="E2059">
        <v>21795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43433</v>
      </c>
      <c r="L2059" t="s">
        <v>26</v>
      </c>
      <c r="N2059" t="s">
        <v>24</v>
      </c>
    </row>
    <row r="2060" spans="1:14" x14ac:dyDescent="0.25">
      <c r="A2060" t="s">
        <v>3250</v>
      </c>
      <c r="B2060" t="s">
        <v>3251</v>
      </c>
      <c r="C2060" t="s">
        <v>3249</v>
      </c>
      <c r="D2060" t="s">
        <v>21</v>
      </c>
      <c r="E2060">
        <v>21795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43433</v>
      </c>
      <c r="L2060" t="s">
        <v>26</v>
      </c>
      <c r="N2060" t="s">
        <v>24</v>
      </c>
    </row>
    <row r="2061" spans="1:14" x14ac:dyDescent="0.25">
      <c r="A2061" t="s">
        <v>3252</v>
      </c>
      <c r="B2061" t="s">
        <v>3253</v>
      </c>
      <c r="C2061" t="s">
        <v>154</v>
      </c>
      <c r="D2061" t="s">
        <v>21</v>
      </c>
      <c r="E2061">
        <v>20723</v>
      </c>
      <c r="F2061" t="s">
        <v>22</v>
      </c>
      <c r="G2061" t="s">
        <v>22</v>
      </c>
      <c r="H2061" t="s">
        <v>101</v>
      </c>
      <c r="I2061" t="s">
        <v>241</v>
      </c>
      <c r="J2061" s="1">
        <v>43376</v>
      </c>
      <c r="K2061" s="1">
        <v>43433</v>
      </c>
      <c r="L2061" t="s">
        <v>103</v>
      </c>
      <c r="N2061" t="s">
        <v>1900</v>
      </c>
    </row>
    <row r="2062" spans="1:14" x14ac:dyDescent="0.25">
      <c r="A2062" t="s">
        <v>196</v>
      </c>
      <c r="B2062" t="s">
        <v>3254</v>
      </c>
      <c r="C2062" t="s">
        <v>190</v>
      </c>
      <c r="D2062" t="s">
        <v>21</v>
      </c>
      <c r="E2062">
        <v>20850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43433</v>
      </c>
      <c r="L2062" t="s">
        <v>26</v>
      </c>
      <c r="N2062" t="s">
        <v>24</v>
      </c>
    </row>
    <row r="2063" spans="1:14" x14ac:dyDescent="0.25">
      <c r="A2063" t="s">
        <v>30</v>
      </c>
      <c r="B2063" t="s">
        <v>1204</v>
      </c>
      <c r="C2063" t="s">
        <v>59</v>
      </c>
      <c r="D2063" t="s">
        <v>21</v>
      </c>
      <c r="E2063">
        <v>21133</v>
      </c>
      <c r="F2063" t="s">
        <v>22</v>
      </c>
      <c r="G2063" t="s">
        <v>22</v>
      </c>
      <c r="H2063" t="s">
        <v>101</v>
      </c>
      <c r="I2063" t="s">
        <v>241</v>
      </c>
      <c r="J2063" s="1">
        <v>43376</v>
      </c>
      <c r="K2063" s="1">
        <v>43433</v>
      </c>
      <c r="L2063" t="s">
        <v>103</v>
      </c>
      <c r="N2063" t="s">
        <v>1900</v>
      </c>
    </row>
    <row r="2064" spans="1:14" x14ac:dyDescent="0.25">
      <c r="A2064" t="s">
        <v>3255</v>
      </c>
      <c r="B2064" t="s">
        <v>3256</v>
      </c>
      <c r="C2064" t="s">
        <v>652</v>
      </c>
      <c r="D2064" t="s">
        <v>21</v>
      </c>
      <c r="E2064">
        <v>20743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43433</v>
      </c>
      <c r="L2064" t="s">
        <v>26</v>
      </c>
      <c r="N2064" t="s">
        <v>24</v>
      </c>
    </row>
    <row r="2065" spans="1:14" x14ac:dyDescent="0.25">
      <c r="A2065" t="s">
        <v>1149</v>
      </c>
      <c r="B2065" t="s">
        <v>1150</v>
      </c>
      <c r="C2065" t="s">
        <v>29</v>
      </c>
      <c r="D2065" t="s">
        <v>21</v>
      </c>
      <c r="E2065">
        <v>21206</v>
      </c>
      <c r="F2065" t="s">
        <v>22</v>
      </c>
      <c r="G2065" t="s">
        <v>22</v>
      </c>
      <c r="H2065" t="s">
        <v>101</v>
      </c>
      <c r="I2065" t="s">
        <v>241</v>
      </c>
      <c r="J2065" s="1">
        <v>43377</v>
      </c>
      <c r="K2065" s="1">
        <v>43433</v>
      </c>
      <c r="L2065" t="s">
        <v>103</v>
      </c>
      <c r="N2065" t="s">
        <v>1900</v>
      </c>
    </row>
    <row r="2066" spans="1:14" x14ac:dyDescent="0.25">
      <c r="A2066" t="s">
        <v>2104</v>
      </c>
      <c r="B2066" t="s">
        <v>2105</v>
      </c>
      <c r="C2066" t="s">
        <v>1221</v>
      </c>
      <c r="D2066" t="s">
        <v>21</v>
      </c>
      <c r="E2066">
        <v>21054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43433</v>
      </c>
      <c r="L2066" t="s">
        <v>26</v>
      </c>
      <c r="N2066" t="s">
        <v>24</v>
      </c>
    </row>
    <row r="2067" spans="1:14" x14ac:dyDescent="0.25">
      <c r="A2067" t="s">
        <v>155</v>
      </c>
      <c r="B2067" t="s">
        <v>3257</v>
      </c>
      <c r="C2067" t="s">
        <v>190</v>
      </c>
      <c r="D2067" t="s">
        <v>21</v>
      </c>
      <c r="E2067">
        <v>20850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43432</v>
      </c>
      <c r="L2067" t="s">
        <v>26</v>
      </c>
      <c r="N2067" t="s">
        <v>24</v>
      </c>
    </row>
    <row r="2068" spans="1:14" x14ac:dyDescent="0.25">
      <c r="A2068" t="s">
        <v>3258</v>
      </c>
      <c r="B2068" t="s">
        <v>3259</v>
      </c>
      <c r="C2068" t="s">
        <v>29</v>
      </c>
      <c r="D2068" t="s">
        <v>21</v>
      </c>
      <c r="E2068">
        <v>21206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43432</v>
      </c>
      <c r="L2068" t="s">
        <v>26</v>
      </c>
      <c r="N2068" t="s">
        <v>24</v>
      </c>
    </row>
    <row r="2069" spans="1:14" x14ac:dyDescent="0.25">
      <c r="A2069" t="s">
        <v>3260</v>
      </c>
      <c r="B2069" t="s">
        <v>3261</v>
      </c>
      <c r="C2069" t="s">
        <v>190</v>
      </c>
      <c r="D2069" t="s">
        <v>21</v>
      </c>
      <c r="E2069">
        <v>20852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43432</v>
      </c>
      <c r="L2069" t="s">
        <v>26</v>
      </c>
      <c r="N2069" t="s">
        <v>24</v>
      </c>
    </row>
    <row r="2070" spans="1:14" x14ac:dyDescent="0.25">
      <c r="A2070" t="s">
        <v>3262</v>
      </c>
      <c r="B2070" t="s">
        <v>3263</v>
      </c>
      <c r="C2070" t="s">
        <v>190</v>
      </c>
      <c r="D2070" t="s">
        <v>21</v>
      </c>
      <c r="E2070">
        <v>20850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43432</v>
      </c>
      <c r="L2070" t="s">
        <v>26</v>
      </c>
      <c r="N2070" t="s">
        <v>24</v>
      </c>
    </row>
    <row r="2071" spans="1:14" x14ac:dyDescent="0.25">
      <c r="A2071" t="s">
        <v>3264</v>
      </c>
      <c r="B2071" t="s">
        <v>3265</v>
      </c>
      <c r="C2071" t="s">
        <v>854</v>
      </c>
      <c r="D2071" t="s">
        <v>21</v>
      </c>
      <c r="E2071">
        <v>20706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43432</v>
      </c>
      <c r="L2071" t="s">
        <v>26</v>
      </c>
      <c r="N2071" t="s">
        <v>24</v>
      </c>
    </row>
    <row r="2072" spans="1:14" x14ac:dyDescent="0.25">
      <c r="A2072" t="s">
        <v>3266</v>
      </c>
      <c r="B2072" t="s">
        <v>3267</v>
      </c>
      <c r="C2072" t="s">
        <v>801</v>
      </c>
      <c r="D2072" t="s">
        <v>21</v>
      </c>
      <c r="E2072">
        <v>20743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43432</v>
      </c>
      <c r="L2072" t="s">
        <v>26</v>
      </c>
      <c r="N2072" t="s">
        <v>24</v>
      </c>
    </row>
    <row r="2073" spans="1:14" x14ac:dyDescent="0.25">
      <c r="A2073" t="s">
        <v>3268</v>
      </c>
      <c r="B2073" t="s">
        <v>3269</v>
      </c>
      <c r="C2073" t="s">
        <v>1674</v>
      </c>
      <c r="D2073" t="s">
        <v>21</v>
      </c>
      <c r="E2073">
        <v>20706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43432</v>
      </c>
      <c r="L2073" t="s">
        <v>26</v>
      </c>
      <c r="N2073" t="s">
        <v>24</v>
      </c>
    </row>
    <row r="2074" spans="1:14" x14ac:dyDescent="0.25">
      <c r="A2074" t="s">
        <v>3270</v>
      </c>
      <c r="B2074" t="s">
        <v>3271</v>
      </c>
      <c r="C2074" t="s">
        <v>29</v>
      </c>
      <c r="D2074" t="s">
        <v>21</v>
      </c>
      <c r="E2074">
        <v>21206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43432</v>
      </c>
      <c r="L2074" t="s">
        <v>26</v>
      </c>
      <c r="N2074" t="s">
        <v>24</v>
      </c>
    </row>
    <row r="2075" spans="1:14" x14ac:dyDescent="0.25">
      <c r="A2075" t="s">
        <v>3272</v>
      </c>
      <c r="B2075" t="s">
        <v>3273</v>
      </c>
      <c r="C2075" t="s">
        <v>190</v>
      </c>
      <c r="D2075" t="s">
        <v>21</v>
      </c>
      <c r="E2075">
        <v>20850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43432</v>
      </c>
      <c r="L2075" t="s">
        <v>26</v>
      </c>
      <c r="N2075" t="s">
        <v>24</v>
      </c>
    </row>
    <row r="2076" spans="1:14" x14ac:dyDescent="0.25">
      <c r="A2076" t="s">
        <v>201</v>
      </c>
      <c r="B2076" t="s">
        <v>2443</v>
      </c>
      <c r="C2076" t="s">
        <v>154</v>
      </c>
      <c r="D2076" t="s">
        <v>21</v>
      </c>
      <c r="E2076">
        <v>20708</v>
      </c>
      <c r="F2076" t="s">
        <v>22</v>
      </c>
      <c r="G2076" t="s">
        <v>22</v>
      </c>
      <c r="H2076" t="s">
        <v>101</v>
      </c>
      <c r="I2076" t="s">
        <v>241</v>
      </c>
      <c r="J2076" t="s">
        <v>210</v>
      </c>
      <c r="K2076" s="1">
        <v>43432</v>
      </c>
      <c r="L2076" t="s">
        <v>211</v>
      </c>
      <c r="M2076" t="str">
        <f>HYPERLINK("https://www.regulations.gov/docket?D=FDA-2018-H-4514")</f>
        <v>https://www.regulations.gov/docket?D=FDA-2018-H-4514</v>
      </c>
      <c r="N2076" t="s">
        <v>210</v>
      </c>
    </row>
    <row r="2077" spans="1:14" x14ac:dyDescent="0.25">
      <c r="A2077" t="s">
        <v>688</v>
      </c>
      <c r="B2077" t="s">
        <v>689</v>
      </c>
      <c r="C2077" t="s">
        <v>291</v>
      </c>
      <c r="D2077" t="s">
        <v>21</v>
      </c>
      <c r="E2077">
        <v>21702</v>
      </c>
      <c r="F2077" t="s">
        <v>22</v>
      </c>
      <c r="G2077" t="s">
        <v>22</v>
      </c>
      <c r="H2077" t="s">
        <v>110</v>
      </c>
      <c r="I2077" t="s">
        <v>2174</v>
      </c>
      <c r="J2077" t="s">
        <v>210</v>
      </c>
      <c r="K2077" s="1">
        <v>43431</v>
      </c>
      <c r="L2077" t="s">
        <v>211</v>
      </c>
      <c r="M2077" t="str">
        <f>HYPERLINK("https://www.regulations.gov/docket?D=FDA-2018-H-4502")</f>
        <v>https://www.regulations.gov/docket?D=FDA-2018-H-4502</v>
      </c>
      <c r="N2077" t="s">
        <v>210</v>
      </c>
    </row>
    <row r="2078" spans="1:14" x14ac:dyDescent="0.25">
      <c r="A2078" t="s">
        <v>3274</v>
      </c>
      <c r="B2078" t="s">
        <v>3275</v>
      </c>
      <c r="C2078" t="s">
        <v>652</v>
      </c>
      <c r="D2078" t="s">
        <v>21</v>
      </c>
      <c r="E2078">
        <v>20743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43431</v>
      </c>
      <c r="L2078" t="s">
        <v>26</v>
      </c>
      <c r="N2078" t="s">
        <v>24</v>
      </c>
    </row>
    <row r="2079" spans="1:14" x14ac:dyDescent="0.25">
      <c r="A2079" t="s">
        <v>3276</v>
      </c>
      <c r="B2079" t="s">
        <v>3277</v>
      </c>
      <c r="C2079" t="s">
        <v>190</v>
      </c>
      <c r="D2079" t="s">
        <v>21</v>
      </c>
      <c r="E2079">
        <v>20851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43431</v>
      </c>
      <c r="L2079" t="s">
        <v>26</v>
      </c>
      <c r="N2079" t="s">
        <v>24</v>
      </c>
    </row>
    <row r="2080" spans="1:14" x14ac:dyDescent="0.25">
      <c r="A2080" t="s">
        <v>3278</v>
      </c>
      <c r="B2080" t="s">
        <v>3279</v>
      </c>
      <c r="C2080" t="s">
        <v>190</v>
      </c>
      <c r="D2080" t="s">
        <v>21</v>
      </c>
      <c r="E2080">
        <v>20850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43431</v>
      </c>
      <c r="L2080" t="s">
        <v>26</v>
      </c>
      <c r="N2080" t="s">
        <v>24</v>
      </c>
    </row>
    <row r="2081" spans="1:14" x14ac:dyDescent="0.25">
      <c r="A2081" t="s">
        <v>869</v>
      </c>
      <c r="B2081" t="s">
        <v>3280</v>
      </c>
      <c r="C2081" t="s">
        <v>190</v>
      </c>
      <c r="D2081" t="s">
        <v>21</v>
      </c>
      <c r="E2081">
        <v>20851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43431</v>
      </c>
      <c r="L2081" t="s">
        <v>26</v>
      </c>
      <c r="N2081" t="s">
        <v>24</v>
      </c>
    </row>
    <row r="2082" spans="1:14" x14ac:dyDescent="0.25">
      <c r="A2082" t="s">
        <v>1527</v>
      </c>
      <c r="B2082" t="s">
        <v>1528</v>
      </c>
      <c r="C2082" t="s">
        <v>1413</v>
      </c>
      <c r="D2082" t="s">
        <v>21</v>
      </c>
      <c r="E2082">
        <v>21146</v>
      </c>
      <c r="F2082" t="s">
        <v>22</v>
      </c>
      <c r="G2082" t="s">
        <v>22</v>
      </c>
      <c r="H2082" t="s">
        <v>101</v>
      </c>
      <c r="I2082" t="s">
        <v>241</v>
      </c>
      <c r="J2082" t="s">
        <v>210</v>
      </c>
      <c r="K2082" s="1">
        <v>43430</v>
      </c>
      <c r="L2082" t="s">
        <v>211</v>
      </c>
      <c r="M2082" t="str">
        <f>HYPERLINK("https://www.regulations.gov/docket?D=FDA-2018-H-4461")</f>
        <v>https://www.regulations.gov/docket?D=FDA-2018-H-4461</v>
      </c>
      <c r="N2082" t="s">
        <v>210</v>
      </c>
    </row>
    <row r="2083" spans="1:14" x14ac:dyDescent="0.25">
      <c r="A2083" t="s">
        <v>1533</v>
      </c>
      <c r="B2083" t="s">
        <v>1534</v>
      </c>
      <c r="C2083" t="s">
        <v>1413</v>
      </c>
      <c r="D2083" t="s">
        <v>21</v>
      </c>
      <c r="E2083">
        <v>21146</v>
      </c>
      <c r="F2083" t="s">
        <v>22</v>
      </c>
      <c r="G2083" t="s">
        <v>22</v>
      </c>
      <c r="H2083" t="s">
        <v>101</v>
      </c>
      <c r="I2083" t="s">
        <v>241</v>
      </c>
      <c r="J2083" t="s">
        <v>210</v>
      </c>
      <c r="K2083" s="1">
        <v>43430</v>
      </c>
      <c r="L2083" t="s">
        <v>211</v>
      </c>
      <c r="M2083" t="str">
        <f>HYPERLINK("https://www.regulations.gov/docket?D=FDA-2018-H-4469")</f>
        <v>https://www.regulations.gov/docket?D=FDA-2018-H-4469</v>
      </c>
      <c r="N2083" t="s">
        <v>210</v>
      </c>
    </row>
    <row r="2084" spans="1:14" x14ac:dyDescent="0.25">
      <c r="A2084" t="s">
        <v>588</v>
      </c>
      <c r="B2084" t="s">
        <v>3281</v>
      </c>
      <c r="C2084" t="s">
        <v>3282</v>
      </c>
      <c r="D2084" t="s">
        <v>21</v>
      </c>
      <c r="E2084">
        <v>21771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43430</v>
      </c>
      <c r="L2084" t="s">
        <v>26</v>
      </c>
      <c r="N2084" t="s">
        <v>24</v>
      </c>
    </row>
    <row r="2085" spans="1:14" x14ac:dyDescent="0.25">
      <c r="A2085" t="s">
        <v>3283</v>
      </c>
      <c r="B2085" t="s">
        <v>3284</v>
      </c>
      <c r="C2085" t="s">
        <v>3285</v>
      </c>
      <c r="D2085" t="s">
        <v>21</v>
      </c>
      <c r="E2085">
        <v>21734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43430</v>
      </c>
      <c r="L2085" t="s">
        <v>26</v>
      </c>
      <c r="N2085" t="s">
        <v>24</v>
      </c>
    </row>
    <row r="2086" spans="1:14" x14ac:dyDescent="0.25">
      <c r="A2086" t="s">
        <v>3286</v>
      </c>
      <c r="B2086" t="s">
        <v>3287</v>
      </c>
      <c r="C2086" t="s">
        <v>3288</v>
      </c>
      <c r="D2086" t="s">
        <v>21</v>
      </c>
      <c r="E2086">
        <v>21797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43430</v>
      </c>
      <c r="L2086" t="s">
        <v>26</v>
      </c>
      <c r="N2086" t="s">
        <v>24</v>
      </c>
    </row>
    <row r="2087" spans="1:14" x14ac:dyDescent="0.25">
      <c r="A2087" t="s">
        <v>3289</v>
      </c>
      <c r="B2087" t="s">
        <v>248</v>
      </c>
      <c r="C2087" t="s">
        <v>249</v>
      </c>
      <c r="D2087" t="s">
        <v>21</v>
      </c>
      <c r="E2087">
        <v>20744</v>
      </c>
      <c r="F2087" t="s">
        <v>22</v>
      </c>
      <c r="G2087" t="s">
        <v>22</v>
      </c>
      <c r="H2087" t="s">
        <v>101</v>
      </c>
      <c r="I2087" t="s">
        <v>241</v>
      </c>
      <c r="J2087" t="s">
        <v>210</v>
      </c>
      <c r="K2087" s="1">
        <v>43430</v>
      </c>
      <c r="L2087" t="s">
        <v>211</v>
      </c>
      <c r="M2087" t="str">
        <f>HYPERLINK("https://www.regulations.gov/docket?D=FDA-2018-H-4466")</f>
        <v>https://www.regulations.gov/docket?D=FDA-2018-H-4466</v>
      </c>
      <c r="N2087" t="s">
        <v>210</v>
      </c>
    </row>
    <row r="2088" spans="1:14" x14ac:dyDescent="0.25">
      <c r="A2088" t="s">
        <v>3290</v>
      </c>
      <c r="B2088" t="s">
        <v>3291</v>
      </c>
      <c r="C2088" t="s">
        <v>3292</v>
      </c>
      <c r="D2088" t="s">
        <v>21</v>
      </c>
      <c r="E2088">
        <v>20723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43430</v>
      </c>
      <c r="L2088" t="s">
        <v>26</v>
      </c>
      <c r="N2088" t="s">
        <v>24</v>
      </c>
    </row>
    <row r="2089" spans="1:14" x14ac:dyDescent="0.25">
      <c r="A2089" t="s">
        <v>521</v>
      </c>
      <c r="B2089" t="s">
        <v>3293</v>
      </c>
      <c r="C2089" t="s">
        <v>659</v>
      </c>
      <c r="D2089" t="s">
        <v>21</v>
      </c>
      <c r="E2089">
        <v>20747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43430</v>
      </c>
      <c r="L2089" t="s">
        <v>26</v>
      </c>
      <c r="N2089" t="s">
        <v>24</v>
      </c>
    </row>
    <row r="2090" spans="1:14" x14ac:dyDescent="0.25">
      <c r="A2090" t="s">
        <v>3294</v>
      </c>
      <c r="B2090" t="s">
        <v>3295</v>
      </c>
      <c r="C2090" t="s">
        <v>29</v>
      </c>
      <c r="D2090" t="s">
        <v>21</v>
      </c>
      <c r="E2090">
        <v>21201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43425</v>
      </c>
      <c r="L2090" t="s">
        <v>26</v>
      </c>
      <c r="N2090" t="s">
        <v>24</v>
      </c>
    </row>
    <row r="2091" spans="1:14" x14ac:dyDescent="0.25">
      <c r="A2091" t="s">
        <v>155</v>
      </c>
      <c r="B2091" t="s">
        <v>3296</v>
      </c>
      <c r="C2091" t="s">
        <v>317</v>
      </c>
      <c r="D2091" t="s">
        <v>21</v>
      </c>
      <c r="E2091">
        <v>20735</v>
      </c>
      <c r="F2091" t="s">
        <v>22</v>
      </c>
      <c r="G2091" t="s">
        <v>22</v>
      </c>
      <c r="H2091" t="s">
        <v>110</v>
      </c>
      <c r="I2091" t="s">
        <v>111</v>
      </c>
      <c r="J2091" s="1">
        <v>43362</v>
      </c>
      <c r="K2091" s="1">
        <v>43425</v>
      </c>
      <c r="L2091" t="s">
        <v>103</v>
      </c>
      <c r="N2091" t="s">
        <v>1562</v>
      </c>
    </row>
    <row r="2092" spans="1:14" x14ac:dyDescent="0.25">
      <c r="A2092" t="s">
        <v>1120</v>
      </c>
      <c r="B2092" t="s">
        <v>3297</v>
      </c>
      <c r="C2092" t="s">
        <v>1122</v>
      </c>
      <c r="D2092" t="s">
        <v>21</v>
      </c>
      <c r="E2092">
        <v>20815</v>
      </c>
      <c r="F2092" t="s">
        <v>22</v>
      </c>
      <c r="G2092" t="s">
        <v>22</v>
      </c>
      <c r="H2092" t="s">
        <v>101</v>
      </c>
      <c r="I2092" t="s">
        <v>241</v>
      </c>
      <c r="J2092" s="1">
        <v>43376</v>
      </c>
      <c r="K2092" s="1">
        <v>43425</v>
      </c>
      <c r="L2092" t="s">
        <v>103</v>
      </c>
      <c r="N2092" t="s">
        <v>1900</v>
      </c>
    </row>
    <row r="2093" spans="1:14" x14ac:dyDescent="0.25">
      <c r="A2093" t="s">
        <v>1663</v>
      </c>
      <c r="B2093" t="s">
        <v>3298</v>
      </c>
      <c r="C2093" t="s">
        <v>652</v>
      </c>
      <c r="D2093" t="s">
        <v>21</v>
      </c>
      <c r="E2093">
        <v>20743</v>
      </c>
      <c r="F2093" t="s">
        <v>22</v>
      </c>
      <c r="G2093" t="s">
        <v>22</v>
      </c>
      <c r="H2093" t="s">
        <v>101</v>
      </c>
      <c r="I2093" t="s">
        <v>241</v>
      </c>
      <c r="J2093" s="1">
        <v>43355</v>
      </c>
      <c r="K2093" s="1">
        <v>43425</v>
      </c>
      <c r="L2093" t="s">
        <v>103</v>
      </c>
      <c r="N2093" t="s">
        <v>1900</v>
      </c>
    </row>
    <row r="2094" spans="1:14" x14ac:dyDescent="0.25">
      <c r="A2094" t="s">
        <v>327</v>
      </c>
      <c r="B2094" t="s">
        <v>328</v>
      </c>
      <c r="C2094" t="s">
        <v>317</v>
      </c>
      <c r="D2094" t="s">
        <v>21</v>
      </c>
      <c r="E2094">
        <v>20735</v>
      </c>
      <c r="F2094" t="s">
        <v>22</v>
      </c>
      <c r="G2094" t="s">
        <v>22</v>
      </c>
      <c r="H2094" t="s">
        <v>110</v>
      </c>
      <c r="I2094" t="s">
        <v>111</v>
      </c>
      <c r="J2094" s="1">
        <v>43362</v>
      </c>
      <c r="K2094" s="1">
        <v>43425</v>
      </c>
      <c r="L2094" t="s">
        <v>103</v>
      </c>
      <c r="N2094" t="s">
        <v>1562</v>
      </c>
    </row>
    <row r="2095" spans="1:14" x14ac:dyDescent="0.25">
      <c r="A2095" t="s">
        <v>3299</v>
      </c>
      <c r="B2095" t="s">
        <v>3300</v>
      </c>
      <c r="C2095" t="s">
        <v>29</v>
      </c>
      <c r="D2095" t="s">
        <v>21</v>
      </c>
      <c r="E2095">
        <v>21205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43425</v>
      </c>
      <c r="L2095" t="s">
        <v>26</v>
      </c>
      <c r="N2095" t="s">
        <v>24</v>
      </c>
    </row>
    <row r="2096" spans="1:14" x14ac:dyDescent="0.25">
      <c r="A2096" t="s">
        <v>3301</v>
      </c>
      <c r="B2096" t="s">
        <v>3302</v>
      </c>
      <c r="C2096" t="s">
        <v>67</v>
      </c>
      <c r="D2096" t="s">
        <v>21</v>
      </c>
      <c r="E2096">
        <v>20906</v>
      </c>
      <c r="F2096" t="s">
        <v>22</v>
      </c>
      <c r="G2096" t="s">
        <v>22</v>
      </c>
      <c r="H2096" t="s">
        <v>110</v>
      </c>
      <c r="I2096" t="s">
        <v>111</v>
      </c>
      <c r="J2096" s="1">
        <v>43375</v>
      </c>
      <c r="K2096" s="1">
        <v>43425</v>
      </c>
      <c r="L2096" t="s">
        <v>103</v>
      </c>
      <c r="N2096" t="s">
        <v>1562</v>
      </c>
    </row>
    <row r="2097" spans="1:14" x14ac:dyDescent="0.25">
      <c r="A2097" t="s">
        <v>3303</v>
      </c>
      <c r="B2097" t="s">
        <v>3304</v>
      </c>
      <c r="C2097" t="s">
        <v>1310</v>
      </c>
      <c r="D2097" t="s">
        <v>21</v>
      </c>
      <c r="E2097">
        <v>21750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43425</v>
      </c>
      <c r="L2097" t="s">
        <v>26</v>
      </c>
      <c r="N2097" t="s">
        <v>24</v>
      </c>
    </row>
    <row r="2098" spans="1:14" x14ac:dyDescent="0.25">
      <c r="A2098" t="s">
        <v>1095</v>
      </c>
      <c r="B2098" t="s">
        <v>1096</v>
      </c>
      <c r="C2098" t="s">
        <v>70</v>
      </c>
      <c r="D2098" t="s">
        <v>21</v>
      </c>
      <c r="E2098">
        <v>21401</v>
      </c>
      <c r="F2098" t="s">
        <v>22</v>
      </c>
      <c r="G2098" t="s">
        <v>22</v>
      </c>
      <c r="H2098" t="s">
        <v>110</v>
      </c>
      <c r="I2098" t="s">
        <v>111</v>
      </c>
      <c r="J2098" t="s">
        <v>210</v>
      </c>
      <c r="K2098" s="1">
        <v>43425</v>
      </c>
      <c r="L2098" t="s">
        <v>211</v>
      </c>
      <c r="M2098" t="str">
        <f>HYPERLINK("https://www.regulations.gov/docket?D=FDA-2018-H-4453")</f>
        <v>https://www.regulations.gov/docket?D=FDA-2018-H-4453</v>
      </c>
      <c r="N2098" t="s">
        <v>210</v>
      </c>
    </row>
    <row r="2099" spans="1:14" x14ac:dyDescent="0.25">
      <c r="A2099" t="s">
        <v>627</v>
      </c>
      <c r="B2099" t="s">
        <v>628</v>
      </c>
      <c r="C2099" t="s">
        <v>629</v>
      </c>
      <c r="D2099" t="s">
        <v>21</v>
      </c>
      <c r="E2099">
        <v>20622</v>
      </c>
      <c r="F2099" t="s">
        <v>22</v>
      </c>
      <c r="G2099" t="s">
        <v>22</v>
      </c>
      <c r="H2099" t="s">
        <v>101</v>
      </c>
      <c r="I2099" t="s">
        <v>241</v>
      </c>
      <c r="J2099" s="1">
        <v>43370</v>
      </c>
      <c r="K2099" s="1">
        <v>43425</v>
      </c>
      <c r="L2099" t="s">
        <v>103</v>
      </c>
      <c r="N2099" t="s">
        <v>1580</v>
      </c>
    </row>
    <row r="2100" spans="1:14" x14ac:dyDescent="0.25">
      <c r="A2100" t="s">
        <v>3305</v>
      </c>
      <c r="B2100" t="s">
        <v>3306</v>
      </c>
      <c r="C2100" t="s">
        <v>176</v>
      </c>
      <c r="D2100" t="s">
        <v>21</v>
      </c>
      <c r="E2100">
        <v>21740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43424</v>
      </c>
      <c r="L2100" t="s">
        <v>26</v>
      </c>
      <c r="N2100" t="s">
        <v>24</v>
      </c>
    </row>
    <row r="2101" spans="1:14" x14ac:dyDescent="0.25">
      <c r="A2101" t="s">
        <v>3307</v>
      </c>
      <c r="B2101" t="s">
        <v>3308</v>
      </c>
      <c r="C2101" t="s">
        <v>778</v>
      </c>
      <c r="D2101" t="s">
        <v>21</v>
      </c>
      <c r="E2101">
        <v>20602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43424</v>
      </c>
      <c r="L2101" t="s">
        <v>26</v>
      </c>
      <c r="N2101" t="s">
        <v>24</v>
      </c>
    </row>
    <row r="2102" spans="1:14" x14ac:dyDescent="0.25">
      <c r="A2102" t="s">
        <v>76</v>
      </c>
      <c r="B2102" t="s">
        <v>3309</v>
      </c>
      <c r="C2102" t="s">
        <v>29</v>
      </c>
      <c r="D2102" t="s">
        <v>21</v>
      </c>
      <c r="E2102">
        <v>21215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43424</v>
      </c>
      <c r="L2102" t="s">
        <v>26</v>
      </c>
      <c r="N2102" t="s">
        <v>24</v>
      </c>
    </row>
    <row r="2103" spans="1:14" x14ac:dyDescent="0.25">
      <c r="A2103" t="s">
        <v>1733</v>
      </c>
      <c r="B2103" t="s">
        <v>1734</v>
      </c>
      <c r="C2103" t="s">
        <v>546</v>
      </c>
      <c r="D2103" t="s">
        <v>21</v>
      </c>
      <c r="E2103">
        <v>20774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43424</v>
      </c>
      <c r="L2103" t="s">
        <v>26</v>
      </c>
      <c r="N2103" t="s">
        <v>24</v>
      </c>
    </row>
    <row r="2104" spans="1:14" x14ac:dyDescent="0.25">
      <c r="A2104" t="s">
        <v>1667</v>
      </c>
      <c r="B2104" t="s">
        <v>1668</v>
      </c>
      <c r="C2104" t="s">
        <v>546</v>
      </c>
      <c r="D2104" t="s">
        <v>21</v>
      </c>
      <c r="E2104">
        <v>20772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43424</v>
      </c>
      <c r="L2104" t="s">
        <v>26</v>
      </c>
      <c r="N2104" t="s">
        <v>24</v>
      </c>
    </row>
    <row r="2105" spans="1:14" x14ac:dyDescent="0.25">
      <c r="A2105" t="s">
        <v>708</v>
      </c>
      <c r="B2105" t="s">
        <v>3310</v>
      </c>
      <c r="C2105" t="s">
        <v>176</v>
      </c>
      <c r="D2105" t="s">
        <v>21</v>
      </c>
      <c r="E2105">
        <v>21740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43424</v>
      </c>
      <c r="L2105" t="s">
        <v>26</v>
      </c>
      <c r="N2105" t="s">
        <v>24</v>
      </c>
    </row>
    <row r="2106" spans="1:14" x14ac:dyDescent="0.25">
      <c r="A2106" t="s">
        <v>3311</v>
      </c>
      <c r="B2106" t="s">
        <v>3312</v>
      </c>
      <c r="C2106" t="s">
        <v>320</v>
      </c>
      <c r="D2106" t="s">
        <v>21</v>
      </c>
      <c r="E2106">
        <v>20607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43424</v>
      </c>
      <c r="L2106" t="s">
        <v>26</v>
      </c>
      <c r="N2106" t="s">
        <v>24</v>
      </c>
    </row>
    <row r="2107" spans="1:14" x14ac:dyDescent="0.25">
      <c r="A2107" t="s">
        <v>3313</v>
      </c>
      <c r="B2107" t="s">
        <v>3314</v>
      </c>
      <c r="C2107" t="s">
        <v>1310</v>
      </c>
      <c r="D2107" t="s">
        <v>21</v>
      </c>
      <c r="E2107">
        <v>21750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43424</v>
      </c>
      <c r="L2107" t="s">
        <v>26</v>
      </c>
      <c r="N2107" t="s">
        <v>24</v>
      </c>
    </row>
    <row r="2108" spans="1:14" x14ac:dyDescent="0.25">
      <c r="A2108" t="s">
        <v>3315</v>
      </c>
      <c r="B2108" t="s">
        <v>3316</v>
      </c>
      <c r="C2108" t="s">
        <v>176</v>
      </c>
      <c r="D2108" t="s">
        <v>21</v>
      </c>
      <c r="E2108">
        <v>21740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43424</v>
      </c>
      <c r="L2108" t="s">
        <v>26</v>
      </c>
      <c r="N2108" t="s">
        <v>24</v>
      </c>
    </row>
    <row r="2109" spans="1:14" x14ac:dyDescent="0.25">
      <c r="A2109" t="s">
        <v>1671</v>
      </c>
      <c r="B2109" t="s">
        <v>1672</v>
      </c>
      <c r="C2109" t="s">
        <v>546</v>
      </c>
      <c r="D2109" t="s">
        <v>21</v>
      </c>
      <c r="E2109">
        <v>20772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43424</v>
      </c>
      <c r="L2109" t="s">
        <v>26</v>
      </c>
      <c r="N2109" t="s">
        <v>24</v>
      </c>
    </row>
    <row r="2110" spans="1:14" x14ac:dyDescent="0.25">
      <c r="A2110" t="s">
        <v>3317</v>
      </c>
      <c r="B2110" t="s">
        <v>3318</v>
      </c>
      <c r="C2110" t="s">
        <v>778</v>
      </c>
      <c r="D2110" t="s">
        <v>21</v>
      </c>
      <c r="E2110">
        <v>20603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43423</v>
      </c>
      <c r="L2110" t="s">
        <v>26</v>
      </c>
      <c r="N2110" t="s">
        <v>24</v>
      </c>
    </row>
    <row r="2111" spans="1:14" x14ac:dyDescent="0.25">
      <c r="A2111" t="s">
        <v>2118</v>
      </c>
      <c r="B2111" t="s">
        <v>2119</v>
      </c>
      <c r="C2111" t="s">
        <v>880</v>
      </c>
      <c r="D2111" t="s">
        <v>21</v>
      </c>
      <c r="E2111">
        <v>21784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43423</v>
      </c>
      <c r="L2111" t="s">
        <v>26</v>
      </c>
      <c r="N2111" t="s">
        <v>24</v>
      </c>
    </row>
    <row r="2112" spans="1:14" x14ac:dyDescent="0.25">
      <c r="A2112" t="s">
        <v>3319</v>
      </c>
      <c r="B2112" t="s">
        <v>3320</v>
      </c>
      <c r="C2112" t="s">
        <v>291</v>
      </c>
      <c r="D2112" t="s">
        <v>21</v>
      </c>
      <c r="E2112">
        <v>21701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43423</v>
      </c>
      <c r="L2112" t="s">
        <v>26</v>
      </c>
      <c r="N2112" t="s">
        <v>24</v>
      </c>
    </row>
    <row r="2113" spans="1:14" x14ac:dyDescent="0.25">
      <c r="A2113" t="s">
        <v>2287</v>
      </c>
      <c r="B2113" t="s">
        <v>2288</v>
      </c>
      <c r="C2113" t="s">
        <v>378</v>
      </c>
      <c r="D2113" t="s">
        <v>21</v>
      </c>
      <c r="E2113">
        <v>21536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43423</v>
      </c>
      <c r="L2113" t="s">
        <v>26</v>
      </c>
      <c r="N2113" t="s">
        <v>24</v>
      </c>
    </row>
    <row r="2114" spans="1:14" x14ac:dyDescent="0.25">
      <c r="A2114" t="s">
        <v>155</v>
      </c>
      <c r="B2114" t="s">
        <v>3321</v>
      </c>
      <c r="C2114" t="s">
        <v>320</v>
      </c>
      <c r="D2114" t="s">
        <v>21</v>
      </c>
      <c r="E2114">
        <v>20607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43423</v>
      </c>
      <c r="L2114" t="s">
        <v>26</v>
      </c>
      <c r="N2114" t="s">
        <v>24</v>
      </c>
    </row>
    <row r="2115" spans="1:14" x14ac:dyDescent="0.25">
      <c r="A2115" t="s">
        <v>3322</v>
      </c>
      <c r="B2115" t="s">
        <v>3323</v>
      </c>
      <c r="C2115" t="s">
        <v>291</v>
      </c>
      <c r="D2115" t="s">
        <v>21</v>
      </c>
      <c r="E2115">
        <v>21701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43423</v>
      </c>
      <c r="L2115" t="s">
        <v>26</v>
      </c>
      <c r="N2115" t="s">
        <v>24</v>
      </c>
    </row>
    <row r="2116" spans="1:14" x14ac:dyDescent="0.25">
      <c r="A2116" t="s">
        <v>3324</v>
      </c>
      <c r="B2116" t="s">
        <v>3325</v>
      </c>
      <c r="C2116" t="s">
        <v>778</v>
      </c>
      <c r="D2116" t="s">
        <v>21</v>
      </c>
      <c r="E2116">
        <v>20603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43423</v>
      </c>
      <c r="L2116" t="s">
        <v>26</v>
      </c>
      <c r="N2116" t="s">
        <v>24</v>
      </c>
    </row>
    <row r="2117" spans="1:14" x14ac:dyDescent="0.25">
      <c r="A2117" t="s">
        <v>1298</v>
      </c>
      <c r="B2117" t="s">
        <v>3326</v>
      </c>
      <c r="C2117" t="s">
        <v>291</v>
      </c>
      <c r="D2117" t="s">
        <v>21</v>
      </c>
      <c r="E2117">
        <v>21701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43423</v>
      </c>
      <c r="L2117" t="s">
        <v>26</v>
      </c>
      <c r="N2117" t="s">
        <v>24</v>
      </c>
    </row>
    <row r="2118" spans="1:14" x14ac:dyDescent="0.25">
      <c r="A2118" t="s">
        <v>30</v>
      </c>
      <c r="B2118" t="s">
        <v>3327</v>
      </c>
      <c r="C2118" t="s">
        <v>29</v>
      </c>
      <c r="D2118" t="s">
        <v>21</v>
      </c>
      <c r="E2118">
        <v>21224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43423</v>
      </c>
      <c r="L2118" t="s">
        <v>26</v>
      </c>
      <c r="N2118" t="s">
        <v>24</v>
      </c>
    </row>
    <row r="2119" spans="1:14" x14ac:dyDescent="0.25">
      <c r="A2119" t="s">
        <v>1619</v>
      </c>
      <c r="B2119" t="s">
        <v>3328</v>
      </c>
      <c r="C2119" t="s">
        <v>291</v>
      </c>
      <c r="D2119" t="s">
        <v>21</v>
      </c>
      <c r="E2119">
        <v>21701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43423</v>
      </c>
      <c r="L2119" t="s">
        <v>26</v>
      </c>
      <c r="N2119" t="s">
        <v>24</v>
      </c>
    </row>
    <row r="2120" spans="1:14" x14ac:dyDescent="0.25">
      <c r="A2120" t="s">
        <v>1507</v>
      </c>
      <c r="B2120" t="s">
        <v>1508</v>
      </c>
      <c r="C2120" t="s">
        <v>1509</v>
      </c>
      <c r="D2120" t="s">
        <v>21</v>
      </c>
      <c r="E2120">
        <v>21032</v>
      </c>
      <c r="F2120" t="s">
        <v>22</v>
      </c>
      <c r="G2120" t="s">
        <v>22</v>
      </c>
      <c r="H2120" t="s">
        <v>101</v>
      </c>
      <c r="I2120" t="s">
        <v>241</v>
      </c>
      <c r="J2120" t="s">
        <v>210</v>
      </c>
      <c r="K2120" s="1">
        <v>43423</v>
      </c>
      <c r="L2120" t="s">
        <v>211</v>
      </c>
      <c r="M2120" t="str">
        <f>HYPERLINK("https://www.regulations.gov/docket?D=FDA-2018-H-4379")</f>
        <v>https://www.regulations.gov/docket?D=FDA-2018-H-4379</v>
      </c>
      <c r="N2120" t="s">
        <v>210</v>
      </c>
    </row>
    <row r="2121" spans="1:14" x14ac:dyDescent="0.25">
      <c r="A2121" t="s">
        <v>250</v>
      </c>
      <c r="B2121" t="s">
        <v>3329</v>
      </c>
      <c r="C2121" t="s">
        <v>304</v>
      </c>
      <c r="D2121" t="s">
        <v>21</v>
      </c>
      <c r="E2121">
        <v>20832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43423</v>
      </c>
      <c r="L2121" t="s">
        <v>26</v>
      </c>
      <c r="N2121" t="s">
        <v>24</v>
      </c>
    </row>
    <row r="2122" spans="1:14" x14ac:dyDescent="0.25">
      <c r="A2122" t="s">
        <v>3330</v>
      </c>
      <c r="B2122" t="s">
        <v>3331</v>
      </c>
      <c r="C2122" t="s">
        <v>778</v>
      </c>
      <c r="D2122" t="s">
        <v>21</v>
      </c>
      <c r="E2122">
        <v>20602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43423</v>
      </c>
      <c r="L2122" t="s">
        <v>26</v>
      </c>
      <c r="N2122" t="s">
        <v>24</v>
      </c>
    </row>
    <row r="2123" spans="1:14" x14ac:dyDescent="0.25">
      <c r="A2123" t="s">
        <v>1623</v>
      </c>
      <c r="B2123" t="s">
        <v>3332</v>
      </c>
      <c r="C2123" t="s">
        <v>291</v>
      </c>
      <c r="D2123" t="s">
        <v>21</v>
      </c>
      <c r="E2123">
        <v>21701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43423</v>
      </c>
      <c r="L2123" t="s">
        <v>26</v>
      </c>
      <c r="N2123" t="s">
        <v>24</v>
      </c>
    </row>
    <row r="2124" spans="1:14" x14ac:dyDescent="0.25">
      <c r="A2124" t="s">
        <v>76</v>
      </c>
      <c r="B2124" t="s">
        <v>3333</v>
      </c>
      <c r="C2124" t="s">
        <v>67</v>
      </c>
      <c r="D2124" t="s">
        <v>21</v>
      </c>
      <c r="E2124">
        <v>20901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43421</v>
      </c>
      <c r="L2124" t="s">
        <v>26</v>
      </c>
      <c r="N2124" t="s">
        <v>24</v>
      </c>
    </row>
    <row r="2125" spans="1:14" x14ac:dyDescent="0.25">
      <c r="A2125" t="s">
        <v>76</v>
      </c>
      <c r="B2125" t="s">
        <v>3334</v>
      </c>
      <c r="C2125" t="s">
        <v>163</v>
      </c>
      <c r="D2125" t="s">
        <v>21</v>
      </c>
      <c r="E2125">
        <v>20902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43421</v>
      </c>
      <c r="L2125" t="s">
        <v>26</v>
      </c>
      <c r="N2125" t="s">
        <v>24</v>
      </c>
    </row>
    <row r="2126" spans="1:14" x14ac:dyDescent="0.25">
      <c r="A2126" t="s">
        <v>1619</v>
      </c>
      <c r="B2126" t="s">
        <v>3335</v>
      </c>
      <c r="C2126" t="s">
        <v>67</v>
      </c>
      <c r="D2126" t="s">
        <v>21</v>
      </c>
      <c r="E2126">
        <v>20903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43421</v>
      </c>
      <c r="L2126" t="s">
        <v>26</v>
      </c>
      <c r="N2126" t="s">
        <v>24</v>
      </c>
    </row>
    <row r="2127" spans="1:14" x14ac:dyDescent="0.25">
      <c r="A2127" t="s">
        <v>3336</v>
      </c>
      <c r="B2127" t="s">
        <v>3337</v>
      </c>
      <c r="C2127" t="s">
        <v>523</v>
      </c>
      <c r="D2127" t="s">
        <v>21</v>
      </c>
      <c r="E2127">
        <v>20737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43421</v>
      </c>
      <c r="L2127" t="s">
        <v>26</v>
      </c>
      <c r="N2127" t="s">
        <v>24</v>
      </c>
    </row>
    <row r="2128" spans="1:14" x14ac:dyDescent="0.25">
      <c r="A2128" t="s">
        <v>87</v>
      </c>
      <c r="B2128" t="s">
        <v>3338</v>
      </c>
      <c r="C2128" t="s">
        <v>29</v>
      </c>
      <c r="D2128" t="s">
        <v>21</v>
      </c>
      <c r="E2128">
        <v>21224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43421</v>
      </c>
      <c r="L2128" t="s">
        <v>26</v>
      </c>
      <c r="N2128" t="s">
        <v>24</v>
      </c>
    </row>
    <row r="2129" spans="1:14" x14ac:dyDescent="0.25">
      <c r="A2129" t="s">
        <v>87</v>
      </c>
      <c r="B2129" t="s">
        <v>3339</v>
      </c>
      <c r="C2129" t="s">
        <v>29</v>
      </c>
      <c r="D2129" t="s">
        <v>21</v>
      </c>
      <c r="E2129">
        <v>21224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43421</v>
      </c>
      <c r="L2129" t="s">
        <v>26</v>
      </c>
      <c r="N2129" t="s">
        <v>24</v>
      </c>
    </row>
    <row r="2130" spans="1:14" x14ac:dyDescent="0.25">
      <c r="A2130" t="s">
        <v>146</v>
      </c>
      <c r="B2130" t="s">
        <v>3340</v>
      </c>
      <c r="C2130" t="s">
        <v>523</v>
      </c>
      <c r="D2130" t="s">
        <v>21</v>
      </c>
      <c r="E2130">
        <v>20737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43421</v>
      </c>
      <c r="L2130" t="s">
        <v>26</v>
      </c>
      <c r="N2130" t="s">
        <v>24</v>
      </c>
    </row>
    <row r="2131" spans="1:14" x14ac:dyDescent="0.25">
      <c r="A2131" t="s">
        <v>188</v>
      </c>
      <c r="B2131" t="s">
        <v>3341</v>
      </c>
      <c r="C2131" t="s">
        <v>523</v>
      </c>
      <c r="D2131" t="s">
        <v>21</v>
      </c>
      <c r="E2131">
        <v>20737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43421</v>
      </c>
      <c r="L2131" t="s">
        <v>26</v>
      </c>
      <c r="N2131" t="s">
        <v>24</v>
      </c>
    </row>
    <row r="2132" spans="1:14" x14ac:dyDescent="0.25">
      <c r="A2132" t="s">
        <v>2212</v>
      </c>
      <c r="B2132" t="s">
        <v>2213</v>
      </c>
      <c r="C2132" t="s">
        <v>2214</v>
      </c>
      <c r="D2132" t="s">
        <v>21</v>
      </c>
      <c r="E2132">
        <v>21532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43420</v>
      </c>
      <c r="L2132" t="s">
        <v>26</v>
      </c>
      <c r="N2132" t="s">
        <v>24</v>
      </c>
    </row>
    <row r="2133" spans="1:14" x14ac:dyDescent="0.25">
      <c r="A2133" t="s">
        <v>2355</v>
      </c>
      <c r="B2133" t="s">
        <v>2356</v>
      </c>
      <c r="C2133" t="s">
        <v>176</v>
      </c>
      <c r="D2133" t="s">
        <v>21</v>
      </c>
      <c r="E2133">
        <v>21740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43420</v>
      </c>
      <c r="L2133" t="s">
        <v>26</v>
      </c>
      <c r="N2133" t="s">
        <v>24</v>
      </c>
    </row>
    <row r="2134" spans="1:14" x14ac:dyDescent="0.25">
      <c r="A2134" t="s">
        <v>3342</v>
      </c>
      <c r="B2134" t="s">
        <v>3343</v>
      </c>
      <c r="C2134" t="s">
        <v>29</v>
      </c>
      <c r="D2134" t="s">
        <v>21</v>
      </c>
      <c r="E2134">
        <v>21224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43420</v>
      </c>
      <c r="L2134" t="s">
        <v>26</v>
      </c>
      <c r="N2134" t="s">
        <v>24</v>
      </c>
    </row>
    <row r="2135" spans="1:14" x14ac:dyDescent="0.25">
      <c r="A2135" t="s">
        <v>3344</v>
      </c>
      <c r="B2135" t="s">
        <v>3345</v>
      </c>
      <c r="C2135" t="s">
        <v>640</v>
      </c>
      <c r="D2135" t="s">
        <v>21</v>
      </c>
      <c r="E2135">
        <v>20706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43419</v>
      </c>
      <c r="L2135" t="s">
        <v>26</v>
      </c>
      <c r="N2135" t="s">
        <v>24</v>
      </c>
    </row>
    <row r="2136" spans="1:14" x14ac:dyDescent="0.25">
      <c r="A2136" t="s">
        <v>318</v>
      </c>
      <c r="B2136" t="s">
        <v>319</v>
      </c>
      <c r="C2136" t="s">
        <v>320</v>
      </c>
      <c r="D2136" t="s">
        <v>21</v>
      </c>
      <c r="E2136">
        <v>20607</v>
      </c>
      <c r="F2136" t="s">
        <v>22</v>
      </c>
      <c r="G2136" t="s">
        <v>22</v>
      </c>
      <c r="H2136" t="s">
        <v>110</v>
      </c>
      <c r="I2136" t="s">
        <v>132</v>
      </c>
      <c r="J2136" s="1">
        <v>43364</v>
      </c>
      <c r="K2136" s="1">
        <v>43419</v>
      </c>
      <c r="L2136" t="s">
        <v>103</v>
      </c>
      <c r="N2136" t="s">
        <v>1562</v>
      </c>
    </row>
    <row r="2137" spans="1:14" x14ac:dyDescent="0.25">
      <c r="A2137" t="s">
        <v>155</v>
      </c>
      <c r="B2137" t="s">
        <v>3346</v>
      </c>
      <c r="C2137" t="s">
        <v>29</v>
      </c>
      <c r="D2137" t="s">
        <v>21</v>
      </c>
      <c r="E2137">
        <v>21222</v>
      </c>
      <c r="F2137" t="s">
        <v>22</v>
      </c>
      <c r="G2137" t="s">
        <v>22</v>
      </c>
      <c r="H2137" t="s">
        <v>110</v>
      </c>
      <c r="I2137" t="s">
        <v>111</v>
      </c>
      <c r="J2137" s="1">
        <v>43365</v>
      </c>
      <c r="K2137" s="1">
        <v>43419</v>
      </c>
      <c r="L2137" t="s">
        <v>103</v>
      </c>
      <c r="N2137" t="s">
        <v>1562</v>
      </c>
    </row>
    <row r="2138" spans="1:14" x14ac:dyDescent="0.25">
      <c r="A2138" t="s">
        <v>155</v>
      </c>
      <c r="B2138" t="s">
        <v>3347</v>
      </c>
      <c r="C2138" t="s">
        <v>1413</v>
      </c>
      <c r="D2138" t="s">
        <v>21</v>
      </c>
      <c r="E2138">
        <v>21146</v>
      </c>
      <c r="F2138" t="s">
        <v>22</v>
      </c>
      <c r="G2138" t="s">
        <v>22</v>
      </c>
      <c r="H2138" t="s">
        <v>208</v>
      </c>
      <c r="I2138" t="s">
        <v>209</v>
      </c>
      <c r="J2138" s="1">
        <v>43376</v>
      </c>
      <c r="K2138" s="1">
        <v>43419</v>
      </c>
      <c r="L2138" t="s">
        <v>103</v>
      </c>
      <c r="N2138" t="s">
        <v>1562</v>
      </c>
    </row>
    <row r="2139" spans="1:14" x14ac:dyDescent="0.25">
      <c r="A2139" t="s">
        <v>155</v>
      </c>
      <c r="B2139" t="s">
        <v>3348</v>
      </c>
      <c r="C2139" t="s">
        <v>29</v>
      </c>
      <c r="D2139" t="s">
        <v>21</v>
      </c>
      <c r="E2139">
        <v>21204</v>
      </c>
      <c r="F2139" t="s">
        <v>22</v>
      </c>
      <c r="G2139" t="s">
        <v>22</v>
      </c>
      <c r="H2139" t="s">
        <v>101</v>
      </c>
      <c r="I2139" t="s">
        <v>241</v>
      </c>
      <c r="J2139" s="1">
        <v>43365</v>
      </c>
      <c r="K2139" s="1">
        <v>43419</v>
      </c>
      <c r="L2139" t="s">
        <v>103</v>
      </c>
      <c r="N2139" t="s">
        <v>1900</v>
      </c>
    </row>
    <row r="2140" spans="1:14" x14ac:dyDescent="0.25">
      <c r="A2140" t="s">
        <v>155</v>
      </c>
      <c r="B2140" t="s">
        <v>3349</v>
      </c>
      <c r="C2140" t="s">
        <v>136</v>
      </c>
      <c r="D2140" t="s">
        <v>21</v>
      </c>
      <c r="E2140">
        <v>21117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43419</v>
      </c>
      <c r="L2140" t="s">
        <v>26</v>
      </c>
      <c r="N2140" t="s">
        <v>24</v>
      </c>
    </row>
    <row r="2141" spans="1:14" x14ac:dyDescent="0.25">
      <c r="A2141" t="s">
        <v>2209</v>
      </c>
      <c r="B2141" t="s">
        <v>3350</v>
      </c>
      <c r="C2141" t="s">
        <v>190</v>
      </c>
      <c r="D2141" t="s">
        <v>21</v>
      </c>
      <c r="E2141">
        <v>20855</v>
      </c>
      <c r="F2141" t="s">
        <v>22</v>
      </c>
      <c r="G2141" t="s">
        <v>22</v>
      </c>
      <c r="H2141" t="s">
        <v>101</v>
      </c>
      <c r="I2141" t="s">
        <v>241</v>
      </c>
      <c r="J2141" s="1">
        <v>43367</v>
      </c>
      <c r="K2141" s="1">
        <v>43419</v>
      </c>
      <c r="L2141" t="s">
        <v>103</v>
      </c>
      <c r="N2141" t="s">
        <v>1580</v>
      </c>
    </row>
    <row r="2142" spans="1:14" x14ac:dyDescent="0.25">
      <c r="A2142" t="s">
        <v>2903</v>
      </c>
      <c r="B2142" t="s">
        <v>2904</v>
      </c>
      <c r="C2142" t="s">
        <v>29</v>
      </c>
      <c r="D2142" t="s">
        <v>21</v>
      </c>
      <c r="E2142">
        <v>21223</v>
      </c>
      <c r="F2142" t="s">
        <v>22</v>
      </c>
      <c r="G2142" t="s">
        <v>22</v>
      </c>
      <c r="H2142" t="s">
        <v>101</v>
      </c>
      <c r="I2142" t="s">
        <v>241</v>
      </c>
      <c r="J2142" s="1">
        <v>43369</v>
      </c>
      <c r="K2142" s="1">
        <v>43419</v>
      </c>
      <c r="L2142" t="s">
        <v>103</v>
      </c>
      <c r="N2142" t="s">
        <v>1580</v>
      </c>
    </row>
    <row r="2143" spans="1:14" x14ac:dyDescent="0.25">
      <c r="A2143" t="s">
        <v>87</v>
      </c>
      <c r="B2143" t="s">
        <v>3351</v>
      </c>
      <c r="C2143" t="s">
        <v>136</v>
      </c>
      <c r="D2143" t="s">
        <v>21</v>
      </c>
      <c r="E2143">
        <v>21117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43419</v>
      </c>
      <c r="L2143" t="s">
        <v>26</v>
      </c>
      <c r="N2143" t="s">
        <v>24</v>
      </c>
    </row>
    <row r="2144" spans="1:14" x14ac:dyDescent="0.25">
      <c r="A2144" t="s">
        <v>3352</v>
      </c>
      <c r="B2144" t="s">
        <v>3353</v>
      </c>
      <c r="C2144" t="s">
        <v>29</v>
      </c>
      <c r="D2144" t="s">
        <v>21</v>
      </c>
      <c r="E2144">
        <v>21230</v>
      </c>
      <c r="F2144" t="s">
        <v>22</v>
      </c>
      <c r="G2144" t="s">
        <v>22</v>
      </c>
      <c r="H2144" t="s">
        <v>208</v>
      </c>
      <c r="I2144" t="s">
        <v>209</v>
      </c>
      <c r="J2144" t="s">
        <v>210</v>
      </c>
      <c r="K2144" s="1">
        <v>43419</v>
      </c>
      <c r="L2144" t="s">
        <v>211</v>
      </c>
      <c r="M2144" t="str">
        <f>HYPERLINK("https://www.regulations.gov/docket?D=FDA-2018-H-4346")</f>
        <v>https://www.regulations.gov/docket?D=FDA-2018-H-4346</v>
      </c>
      <c r="N2144" t="s">
        <v>210</v>
      </c>
    </row>
    <row r="2145" spans="1:14" x14ac:dyDescent="0.25">
      <c r="A2145" t="s">
        <v>405</v>
      </c>
      <c r="B2145" t="s">
        <v>1206</v>
      </c>
      <c r="C2145" t="s">
        <v>51</v>
      </c>
      <c r="D2145" t="s">
        <v>21</v>
      </c>
      <c r="E2145">
        <v>21136</v>
      </c>
      <c r="F2145" t="s">
        <v>22</v>
      </c>
      <c r="G2145" t="s">
        <v>22</v>
      </c>
      <c r="H2145" t="s">
        <v>101</v>
      </c>
      <c r="I2145" t="s">
        <v>241</v>
      </c>
      <c r="J2145" s="1">
        <v>43362</v>
      </c>
      <c r="K2145" s="1">
        <v>43419</v>
      </c>
      <c r="L2145" t="s">
        <v>103</v>
      </c>
      <c r="N2145" t="s">
        <v>1580</v>
      </c>
    </row>
    <row r="2146" spans="1:14" x14ac:dyDescent="0.25">
      <c r="A2146" t="s">
        <v>1207</v>
      </c>
      <c r="B2146" t="s">
        <v>1208</v>
      </c>
      <c r="C2146" t="s">
        <v>1209</v>
      </c>
      <c r="D2146" t="s">
        <v>21</v>
      </c>
      <c r="E2146">
        <v>21244</v>
      </c>
      <c r="F2146" t="s">
        <v>22</v>
      </c>
      <c r="G2146" t="s">
        <v>22</v>
      </c>
      <c r="H2146" t="s">
        <v>101</v>
      </c>
      <c r="I2146" t="s">
        <v>241</v>
      </c>
      <c r="J2146" s="1">
        <v>43362</v>
      </c>
      <c r="K2146" s="1">
        <v>43419</v>
      </c>
      <c r="L2146" t="s">
        <v>103</v>
      </c>
      <c r="N2146" t="s">
        <v>1900</v>
      </c>
    </row>
    <row r="2147" spans="1:14" x14ac:dyDescent="0.25">
      <c r="A2147" t="s">
        <v>1183</v>
      </c>
      <c r="B2147" t="s">
        <v>1184</v>
      </c>
      <c r="C2147" t="s">
        <v>29</v>
      </c>
      <c r="D2147" t="s">
        <v>21</v>
      </c>
      <c r="E2147">
        <v>21212</v>
      </c>
      <c r="F2147" t="s">
        <v>22</v>
      </c>
      <c r="G2147" t="s">
        <v>22</v>
      </c>
      <c r="H2147" t="s">
        <v>208</v>
      </c>
      <c r="I2147" t="s">
        <v>209</v>
      </c>
      <c r="J2147" t="s">
        <v>210</v>
      </c>
      <c r="K2147" s="1">
        <v>43419</v>
      </c>
      <c r="L2147" t="s">
        <v>211</v>
      </c>
      <c r="M2147" t="str">
        <f>HYPERLINK("https://www.regulations.gov/docket?D=FDA-2018-H-4347")</f>
        <v>https://www.regulations.gov/docket?D=FDA-2018-H-4347</v>
      </c>
      <c r="N2147" t="s">
        <v>210</v>
      </c>
    </row>
    <row r="2148" spans="1:14" x14ac:dyDescent="0.25">
      <c r="A2148" t="s">
        <v>3354</v>
      </c>
      <c r="B2148" t="s">
        <v>3355</v>
      </c>
      <c r="C2148" t="s">
        <v>317</v>
      </c>
      <c r="D2148" t="s">
        <v>21</v>
      </c>
      <c r="E2148">
        <v>20735</v>
      </c>
      <c r="F2148" t="s">
        <v>22</v>
      </c>
      <c r="G2148" t="s">
        <v>22</v>
      </c>
      <c r="H2148" t="s">
        <v>208</v>
      </c>
      <c r="I2148" t="s">
        <v>209</v>
      </c>
      <c r="J2148" s="1">
        <v>43362</v>
      </c>
      <c r="K2148" s="1">
        <v>43419</v>
      </c>
      <c r="L2148" t="s">
        <v>103</v>
      </c>
      <c r="N2148" t="s">
        <v>1562</v>
      </c>
    </row>
    <row r="2149" spans="1:14" x14ac:dyDescent="0.25">
      <c r="A2149" t="s">
        <v>885</v>
      </c>
      <c r="B2149" t="s">
        <v>886</v>
      </c>
      <c r="C2149" t="s">
        <v>29</v>
      </c>
      <c r="D2149" t="s">
        <v>21</v>
      </c>
      <c r="E2149">
        <v>21202</v>
      </c>
      <c r="F2149" t="s">
        <v>22</v>
      </c>
      <c r="G2149" t="s">
        <v>22</v>
      </c>
      <c r="H2149" t="s">
        <v>208</v>
      </c>
      <c r="I2149" t="s">
        <v>209</v>
      </c>
      <c r="J2149" t="s">
        <v>210</v>
      </c>
      <c r="K2149" s="1">
        <v>43419</v>
      </c>
      <c r="L2149" t="s">
        <v>211</v>
      </c>
      <c r="M2149" t="str">
        <f>HYPERLINK("https://www.regulations.gov/docket?D=FDA-2018-H-4343")</f>
        <v>https://www.regulations.gov/docket?D=FDA-2018-H-4343</v>
      </c>
      <c r="N2149" t="s">
        <v>210</v>
      </c>
    </row>
    <row r="2150" spans="1:14" x14ac:dyDescent="0.25">
      <c r="A2150" t="s">
        <v>3356</v>
      </c>
      <c r="B2150" t="s">
        <v>3357</v>
      </c>
      <c r="C2150" t="s">
        <v>1171</v>
      </c>
      <c r="D2150" t="s">
        <v>21</v>
      </c>
      <c r="E2150">
        <v>20705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43418</v>
      </c>
      <c r="L2150" t="s">
        <v>26</v>
      </c>
      <c r="N2150" t="s">
        <v>24</v>
      </c>
    </row>
    <row r="2151" spans="1:14" x14ac:dyDescent="0.25">
      <c r="A2151" t="s">
        <v>3358</v>
      </c>
      <c r="B2151" t="s">
        <v>3359</v>
      </c>
      <c r="C2151" t="s">
        <v>154</v>
      </c>
      <c r="D2151" t="s">
        <v>21</v>
      </c>
      <c r="E2151">
        <v>20708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43418</v>
      </c>
      <c r="L2151" t="s">
        <v>26</v>
      </c>
      <c r="N2151" t="s">
        <v>24</v>
      </c>
    </row>
    <row r="2152" spans="1:14" x14ac:dyDescent="0.25">
      <c r="A2152" t="s">
        <v>201</v>
      </c>
      <c r="B2152" t="s">
        <v>2377</v>
      </c>
      <c r="C2152" t="s">
        <v>39</v>
      </c>
      <c r="D2152" t="s">
        <v>21</v>
      </c>
      <c r="E2152">
        <v>21046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43418</v>
      </c>
      <c r="L2152" t="s">
        <v>26</v>
      </c>
      <c r="N2152" t="s">
        <v>24</v>
      </c>
    </row>
    <row r="2153" spans="1:14" x14ac:dyDescent="0.25">
      <c r="A2153" t="s">
        <v>3360</v>
      </c>
      <c r="B2153" t="s">
        <v>3361</v>
      </c>
      <c r="C2153" t="s">
        <v>1209</v>
      </c>
      <c r="D2153" t="s">
        <v>21</v>
      </c>
      <c r="E2153">
        <v>21244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43418</v>
      </c>
      <c r="L2153" t="s">
        <v>26</v>
      </c>
      <c r="N2153" t="s">
        <v>24</v>
      </c>
    </row>
    <row r="2154" spans="1:14" x14ac:dyDescent="0.25">
      <c r="A2154" t="s">
        <v>3362</v>
      </c>
      <c r="B2154" t="s">
        <v>3363</v>
      </c>
      <c r="C2154" t="s">
        <v>198</v>
      </c>
      <c r="D2154" t="s">
        <v>21</v>
      </c>
      <c r="E2154">
        <v>20746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43417</v>
      </c>
      <c r="L2154" t="s">
        <v>26</v>
      </c>
      <c r="N2154" t="s">
        <v>24</v>
      </c>
    </row>
    <row r="2155" spans="1:14" x14ac:dyDescent="0.25">
      <c r="A2155" t="s">
        <v>588</v>
      </c>
      <c r="B2155" t="s">
        <v>3163</v>
      </c>
      <c r="C2155" t="s">
        <v>109</v>
      </c>
      <c r="D2155" t="s">
        <v>21</v>
      </c>
      <c r="E2155">
        <v>21048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43416</v>
      </c>
      <c r="L2155" t="s">
        <v>26</v>
      </c>
      <c r="N2155" t="s">
        <v>24</v>
      </c>
    </row>
    <row r="2156" spans="1:14" x14ac:dyDescent="0.25">
      <c r="A2156" t="s">
        <v>155</v>
      </c>
      <c r="B2156" t="s">
        <v>3364</v>
      </c>
      <c r="C2156" t="s">
        <v>29</v>
      </c>
      <c r="D2156" t="s">
        <v>21</v>
      </c>
      <c r="E2156">
        <v>21207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43414</v>
      </c>
      <c r="L2156" t="s">
        <v>26</v>
      </c>
      <c r="N2156" t="s">
        <v>24</v>
      </c>
    </row>
    <row r="2157" spans="1:14" x14ac:dyDescent="0.25">
      <c r="A2157" t="s">
        <v>3365</v>
      </c>
      <c r="B2157" t="s">
        <v>3366</v>
      </c>
      <c r="C2157" t="s">
        <v>73</v>
      </c>
      <c r="D2157" t="s">
        <v>21</v>
      </c>
      <c r="E2157">
        <v>21207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43414</v>
      </c>
      <c r="L2157" t="s">
        <v>26</v>
      </c>
      <c r="N2157" t="s">
        <v>24</v>
      </c>
    </row>
    <row r="2158" spans="1:14" x14ac:dyDescent="0.25">
      <c r="A2158" t="s">
        <v>3367</v>
      </c>
      <c r="B2158" t="s">
        <v>3368</v>
      </c>
      <c r="C2158" t="s">
        <v>29</v>
      </c>
      <c r="D2158" t="s">
        <v>21</v>
      </c>
      <c r="E2158">
        <v>21223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43414</v>
      </c>
      <c r="L2158" t="s">
        <v>26</v>
      </c>
      <c r="N2158" t="s">
        <v>24</v>
      </c>
    </row>
    <row r="2159" spans="1:14" x14ac:dyDescent="0.25">
      <c r="A2159" t="s">
        <v>3022</v>
      </c>
      <c r="B2159" t="s">
        <v>3369</v>
      </c>
      <c r="C2159" t="s">
        <v>29</v>
      </c>
      <c r="D2159" t="s">
        <v>21</v>
      </c>
      <c r="E2159">
        <v>21207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43414</v>
      </c>
      <c r="L2159" t="s">
        <v>26</v>
      </c>
      <c r="N2159" t="s">
        <v>24</v>
      </c>
    </row>
    <row r="2160" spans="1:14" x14ac:dyDescent="0.25">
      <c r="A2160" t="s">
        <v>3370</v>
      </c>
      <c r="B2160" t="s">
        <v>3371</v>
      </c>
      <c r="C2160" t="s">
        <v>29</v>
      </c>
      <c r="D2160" t="s">
        <v>21</v>
      </c>
      <c r="E2160">
        <v>21244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43414</v>
      </c>
      <c r="L2160" t="s">
        <v>26</v>
      </c>
      <c r="N2160" t="s">
        <v>24</v>
      </c>
    </row>
    <row r="2161" spans="1:14" x14ac:dyDescent="0.25">
      <c r="A2161" t="s">
        <v>3372</v>
      </c>
      <c r="B2161" t="s">
        <v>3373</v>
      </c>
      <c r="C2161" t="s">
        <v>29</v>
      </c>
      <c r="D2161" t="s">
        <v>21</v>
      </c>
      <c r="E2161">
        <v>21207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43414</v>
      </c>
      <c r="L2161" t="s">
        <v>26</v>
      </c>
      <c r="N2161" t="s">
        <v>24</v>
      </c>
    </row>
    <row r="2162" spans="1:14" x14ac:dyDescent="0.25">
      <c r="A2162" t="s">
        <v>93</v>
      </c>
      <c r="B2162" t="s">
        <v>3374</v>
      </c>
      <c r="C2162" t="s">
        <v>29</v>
      </c>
      <c r="D2162" t="s">
        <v>21</v>
      </c>
      <c r="E2162">
        <v>21207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43414</v>
      </c>
      <c r="L2162" t="s">
        <v>26</v>
      </c>
      <c r="N2162" t="s">
        <v>24</v>
      </c>
    </row>
    <row r="2163" spans="1:14" x14ac:dyDescent="0.25">
      <c r="A2163" t="s">
        <v>2141</v>
      </c>
      <c r="B2163" t="s">
        <v>2142</v>
      </c>
      <c r="C2163" t="s">
        <v>59</v>
      </c>
      <c r="D2163" t="s">
        <v>21</v>
      </c>
      <c r="E2163">
        <v>21133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43413</v>
      </c>
      <c r="L2163" t="s">
        <v>26</v>
      </c>
      <c r="N2163" t="s">
        <v>24</v>
      </c>
    </row>
    <row r="2164" spans="1:14" x14ac:dyDescent="0.25">
      <c r="A2164" t="s">
        <v>3375</v>
      </c>
      <c r="B2164" t="s">
        <v>3376</v>
      </c>
      <c r="C2164" t="s">
        <v>173</v>
      </c>
      <c r="D2164" t="s">
        <v>21</v>
      </c>
      <c r="E2164">
        <v>20745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43413</v>
      </c>
      <c r="L2164" t="s">
        <v>26</v>
      </c>
      <c r="N2164" t="s">
        <v>24</v>
      </c>
    </row>
    <row r="2165" spans="1:14" x14ac:dyDescent="0.25">
      <c r="A2165" t="s">
        <v>1172</v>
      </c>
      <c r="B2165" t="s">
        <v>2091</v>
      </c>
      <c r="C2165" t="s">
        <v>29</v>
      </c>
      <c r="D2165" t="s">
        <v>21</v>
      </c>
      <c r="E2165">
        <v>21225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43413</v>
      </c>
      <c r="L2165" t="s">
        <v>26</v>
      </c>
      <c r="N2165" t="s">
        <v>24</v>
      </c>
    </row>
    <row r="2166" spans="1:14" x14ac:dyDescent="0.25">
      <c r="A2166" t="s">
        <v>126</v>
      </c>
      <c r="B2166" t="s">
        <v>2386</v>
      </c>
      <c r="C2166" t="s">
        <v>29</v>
      </c>
      <c r="D2166" t="s">
        <v>21</v>
      </c>
      <c r="E2166">
        <v>21229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43413</v>
      </c>
      <c r="L2166" t="s">
        <v>26</v>
      </c>
      <c r="N2166" t="s">
        <v>24</v>
      </c>
    </row>
    <row r="2167" spans="1:14" x14ac:dyDescent="0.25">
      <c r="A2167" t="s">
        <v>2099</v>
      </c>
      <c r="B2167" t="s">
        <v>2100</v>
      </c>
      <c r="C2167" t="s">
        <v>114</v>
      </c>
      <c r="D2167" t="s">
        <v>21</v>
      </c>
      <c r="E2167">
        <v>21228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43413</v>
      </c>
      <c r="L2167" t="s">
        <v>26</v>
      </c>
      <c r="N2167" t="s">
        <v>24</v>
      </c>
    </row>
    <row r="2168" spans="1:14" x14ac:dyDescent="0.25">
      <c r="A2168" t="s">
        <v>3377</v>
      </c>
      <c r="B2168" t="s">
        <v>3378</v>
      </c>
      <c r="C2168" t="s">
        <v>29</v>
      </c>
      <c r="D2168" t="s">
        <v>21</v>
      </c>
      <c r="E2168">
        <v>21223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43413</v>
      </c>
      <c r="L2168" t="s">
        <v>26</v>
      </c>
      <c r="N2168" t="s">
        <v>24</v>
      </c>
    </row>
    <row r="2169" spans="1:14" x14ac:dyDescent="0.25">
      <c r="A2169" t="s">
        <v>1831</v>
      </c>
      <c r="B2169" t="s">
        <v>1832</v>
      </c>
      <c r="C2169" t="s">
        <v>455</v>
      </c>
      <c r="D2169" t="s">
        <v>21</v>
      </c>
      <c r="E2169">
        <v>20646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43412</v>
      </c>
      <c r="L2169" t="s">
        <v>26</v>
      </c>
      <c r="N2169" t="s">
        <v>24</v>
      </c>
    </row>
    <row r="2170" spans="1:14" x14ac:dyDescent="0.25">
      <c r="A2170" t="s">
        <v>1408</v>
      </c>
      <c r="B2170" t="s">
        <v>1409</v>
      </c>
      <c r="C2170" t="s">
        <v>54</v>
      </c>
      <c r="D2170" t="s">
        <v>21</v>
      </c>
      <c r="E2170">
        <v>21061</v>
      </c>
      <c r="F2170" t="s">
        <v>22</v>
      </c>
      <c r="G2170" t="s">
        <v>22</v>
      </c>
      <c r="H2170" t="s">
        <v>110</v>
      </c>
      <c r="I2170" t="s">
        <v>111</v>
      </c>
      <c r="J2170" s="1">
        <v>43360</v>
      </c>
      <c r="K2170" s="1">
        <v>43412</v>
      </c>
      <c r="L2170" t="s">
        <v>103</v>
      </c>
      <c r="N2170" t="s">
        <v>1583</v>
      </c>
    </row>
    <row r="2171" spans="1:14" x14ac:dyDescent="0.25">
      <c r="A2171" t="s">
        <v>1911</v>
      </c>
      <c r="B2171" t="s">
        <v>1912</v>
      </c>
      <c r="C2171" t="s">
        <v>804</v>
      </c>
      <c r="D2171" t="s">
        <v>21</v>
      </c>
      <c r="E2171">
        <v>20814</v>
      </c>
      <c r="F2171" t="s">
        <v>22</v>
      </c>
      <c r="G2171" t="s">
        <v>22</v>
      </c>
      <c r="H2171" t="s">
        <v>110</v>
      </c>
      <c r="I2171" t="s">
        <v>111</v>
      </c>
      <c r="J2171" s="1">
        <v>43360</v>
      </c>
      <c r="K2171" s="1">
        <v>43412</v>
      </c>
      <c r="L2171" t="s">
        <v>103</v>
      </c>
      <c r="N2171" t="s">
        <v>1562</v>
      </c>
    </row>
    <row r="2172" spans="1:14" x14ac:dyDescent="0.25">
      <c r="A2172" t="s">
        <v>2393</v>
      </c>
      <c r="B2172" t="s">
        <v>2394</v>
      </c>
      <c r="C2172" t="s">
        <v>54</v>
      </c>
      <c r="D2172" t="s">
        <v>21</v>
      </c>
      <c r="E2172">
        <v>21060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43412</v>
      </c>
      <c r="L2172" t="s">
        <v>26</v>
      </c>
      <c r="N2172" t="s">
        <v>24</v>
      </c>
    </row>
    <row r="2173" spans="1:14" x14ac:dyDescent="0.25">
      <c r="A2173" t="s">
        <v>2016</v>
      </c>
      <c r="B2173" t="s">
        <v>3379</v>
      </c>
      <c r="C2173" t="s">
        <v>70</v>
      </c>
      <c r="D2173" t="s">
        <v>21</v>
      </c>
      <c r="E2173">
        <v>21403</v>
      </c>
      <c r="F2173" t="s">
        <v>22</v>
      </c>
      <c r="G2173" t="s">
        <v>22</v>
      </c>
      <c r="H2173" t="s">
        <v>101</v>
      </c>
      <c r="I2173" t="s">
        <v>241</v>
      </c>
      <c r="J2173" s="1">
        <v>43353</v>
      </c>
      <c r="K2173" s="1">
        <v>43412</v>
      </c>
      <c r="L2173" t="s">
        <v>103</v>
      </c>
      <c r="N2173" t="s">
        <v>1900</v>
      </c>
    </row>
    <row r="2174" spans="1:14" x14ac:dyDescent="0.25">
      <c r="A2174" t="s">
        <v>3380</v>
      </c>
      <c r="B2174" t="s">
        <v>3381</v>
      </c>
      <c r="C2174" t="s">
        <v>173</v>
      </c>
      <c r="D2174" t="s">
        <v>21</v>
      </c>
      <c r="E2174">
        <v>20745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43412</v>
      </c>
      <c r="L2174" t="s">
        <v>26</v>
      </c>
      <c r="N2174" t="s">
        <v>24</v>
      </c>
    </row>
    <row r="2175" spans="1:14" x14ac:dyDescent="0.25">
      <c r="A2175" t="s">
        <v>155</v>
      </c>
      <c r="B2175" t="s">
        <v>3382</v>
      </c>
      <c r="C2175" t="s">
        <v>317</v>
      </c>
      <c r="D2175" t="s">
        <v>21</v>
      </c>
      <c r="E2175">
        <v>20735</v>
      </c>
      <c r="F2175" t="s">
        <v>22</v>
      </c>
      <c r="G2175" t="s">
        <v>22</v>
      </c>
      <c r="H2175" t="s">
        <v>110</v>
      </c>
      <c r="I2175" t="s">
        <v>111</v>
      </c>
      <c r="J2175" s="1">
        <v>43362</v>
      </c>
      <c r="K2175" s="1">
        <v>43412</v>
      </c>
      <c r="L2175" t="s">
        <v>103</v>
      </c>
      <c r="N2175" t="s">
        <v>1562</v>
      </c>
    </row>
    <row r="2176" spans="1:14" x14ac:dyDescent="0.25">
      <c r="A2176" t="s">
        <v>155</v>
      </c>
      <c r="B2176" t="s">
        <v>3383</v>
      </c>
      <c r="C2176" t="s">
        <v>864</v>
      </c>
      <c r="D2176" t="s">
        <v>21</v>
      </c>
      <c r="E2176">
        <v>21784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43412</v>
      </c>
      <c r="L2176" t="s">
        <v>26</v>
      </c>
      <c r="N2176" t="s">
        <v>24</v>
      </c>
    </row>
    <row r="2177" spans="1:14" x14ac:dyDescent="0.25">
      <c r="A2177" t="s">
        <v>1538</v>
      </c>
      <c r="B2177" t="s">
        <v>1539</v>
      </c>
      <c r="C2177" t="s">
        <v>54</v>
      </c>
      <c r="D2177" t="s">
        <v>21</v>
      </c>
      <c r="E2177">
        <v>21061</v>
      </c>
      <c r="F2177" t="s">
        <v>22</v>
      </c>
      <c r="G2177" t="s">
        <v>22</v>
      </c>
      <c r="H2177" t="s">
        <v>110</v>
      </c>
      <c r="I2177" t="s">
        <v>111</v>
      </c>
      <c r="J2177" s="1">
        <v>43360</v>
      </c>
      <c r="K2177" s="1">
        <v>43412</v>
      </c>
      <c r="L2177" t="s">
        <v>103</v>
      </c>
      <c r="N2177" t="s">
        <v>1583</v>
      </c>
    </row>
    <row r="2178" spans="1:14" x14ac:dyDescent="0.25">
      <c r="A2178" t="s">
        <v>657</v>
      </c>
      <c r="B2178" t="s">
        <v>658</v>
      </c>
      <c r="C2178" t="s">
        <v>659</v>
      </c>
      <c r="D2178" t="s">
        <v>21</v>
      </c>
      <c r="E2178">
        <v>20747</v>
      </c>
      <c r="F2178" t="s">
        <v>22</v>
      </c>
      <c r="G2178" t="s">
        <v>22</v>
      </c>
      <c r="H2178" t="s">
        <v>110</v>
      </c>
      <c r="I2178" t="s">
        <v>111</v>
      </c>
      <c r="J2178" s="1">
        <v>43355</v>
      </c>
      <c r="K2178" s="1">
        <v>43412</v>
      </c>
      <c r="L2178" t="s">
        <v>103</v>
      </c>
      <c r="N2178" t="s">
        <v>1583</v>
      </c>
    </row>
    <row r="2179" spans="1:14" x14ac:dyDescent="0.25">
      <c r="A2179" t="s">
        <v>383</v>
      </c>
      <c r="B2179" t="s">
        <v>3384</v>
      </c>
      <c r="C2179" t="s">
        <v>354</v>
      </c>
      <c r="D2179" t="s">
        <v>21</v>
      </c>
      <c r="E2179">
        <v>20688</v>
      </c>
      <c r="F2179" t="s">
        <v>22</v>
      </c>
      <c r="G2179" t="s">
        <v>22</v>
      </c>
      <c r="H2179" t="s">
        <v>110</v>
      </c>
      <c r="I2179" t="s">
        <v>132</v>
      </c>
      <c r="J2179" s="1">
        <v>43358</v>
      </c>
      <c r="K2179" s="1">
        <v>43412</v>
      </c>
      <c r="L2179" t="s">
        <v>103</v>
      </c>
      <c r="N2179" t="s">
        <v>1562</v>
      </c>
    </row>
    <row r="2180" spans="1:14" x14ac:dyDescent="0.25">
      <c r="A2180" t="s">
        <v>177</v>
      </c>
      <c r="B2180" t="s">
        <v>3385</v>
      </c>
      <c r="C2180" t="s">
        <v>154</v>
      </c>
      <c r="D2180" t="s">
        <v>21</v>
      </c>
      <c r="E2180">
        <v>20724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43412</v>
      </c>
      <c r="L2180" t="s">
        <v>26</v>
      </c>
      <c r="N2180" t="s">
        <v>24</v>
      </c>
    </row>
    <row r="2181" spans="1:14" x14ac:dyDescent="0.25">
      <c r="A2181" t="s">
        <v>30</v>
      </c>
      <c r="B2181" t="s">
        <v>1505</v>
      </c>
      <c r="C2181" t="s">
        <v>54</v>
      </c>
      <c r="D2181" t="s">
        <v>21</v>
      </c>
      <c r="E2181">
        <v>21061</v>
      </c>
      <c r="F2181" t="s">
        <v>22</v>
      </c>
      <c r="G2181" t="s">
        <v>22</v>
      </c>
      <c r="H2181" t="s">
        <v>110</v>
      </c>
      <c r="I2181" t="s">
        <v>111</v>
      </c>
      <c r="J2181" s="1">
        <v>43356</v>
      </c>
      <c r="K2181" s="1">
        <v>43412</v>
      </c>
      <c r="L2181" t="s">
        <v>103</v>
      </c>
      <c r="N2181" t="s">
        <v>1583</v>
      </c>
    </row>
    <row r="2182" spans="1:14" x14ac:dyDescent="0.25">
      <c r="A2182" t="s">
        <v>3386</v>
      </c>
      <c r="B2182" t="s">
        <v>715</v>
      </c>
      <c r="C2182" t="s">
        <v>487</v>
      </c>
      <c r="D2182" t="s">
        <v>21</v>
      </c>
      <c r="E2182">
        <v>20785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43412</v>
      </c>
      <c r="L2182" t="s">
        <v>26</v>
      </c>
      <c r="N2182" t="s">
        <v>24</v>
      </c>
    </row>
    <row r="2183" spans="1:14" x14ac:dyDescent="0.25">
      <c r="A2183" t="s">
        <v>3387</v>
      </c>
      <c r="B2183" t="s">
        <v>2921</v>
      </c>
      <c r="C2183" t="s">
        <v>833</v>
      </c>
      <c r="D2183" t="s">
        <v>21</v>
      </c>
      <c r="E2183">
        <v>20715</v>
      </c>
      <c r="F2183" t="s">
        <v>22</v>
      </c>
      <c r="G2183" t="s">
        <v>22</v>
      </c>
      <c r="H2183" t="s">
        <v>101</v>
      </c>
      <c r="I2183" t="s">
        <v>241</v>
      </c>
      <c r="J2183" s="1">
        <v>43354</v>
      </c>
      <c r="K2183" s="1">
        <v>43412</v>
      </c>
      <c r="L2183" t="s">
        <v>103</v>
      </c>
      <c r="N2183" t="s">
        <v>1580</v>
      </c>
    </row>
    <row r="2184" spans="1:14" x14ac:dyDescent="0.25">
      <c r="A2184" t="s">
        <v>1623</v>
      </c>
      <c r="B2184" t="s">
        <v>3388</v>
      </c>
      <c r="C2184" t="s">
        <v>1020</v>
      </c>
      <c r="D2184" t="s">
        <v>21</v>
      </c>
      <c r="E2184">
        <v>21157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43412</v>
      </c>
      <c r="L2184" t="s">
        <v>26</v>
      </c>
      <c r="N2184" t="s">
        <v>24</v>
      </c>
    </row>
    <row r="2185" spans="1:14" x14ac:dyDescent="0.25">
      <c r="A2185" t="s">
        <v>3389</v>
      </c>
      <c r="B2185" t="s">
        <v>3390</v>
      </c>
      <c r="C2185" t="s">
        <v>864</v>
      </c>
      <c r="D2185" t="s">
        <v>21</v>
      </c>
      <c r="E2185">
        <v>21784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43412</v>
      </c>
      <c r="L2185" t="s">
        <v>26</v>
      </c>
      <c r="N2185" t="s">
        <v>24</v>
      </c>
    </row>
    <row r="2186" spans="1:14" x14ac:dyDescent="0.25">
      <c r="A2186" t="s">
        <v>3391</v>
      </c>
      <c r="B2186" t="s">
        <v>3392</v>
      </c>
      <c r="C2186" t="s">
        <v>3393</v>
      </c>
      <c r="D2186" t="s">
        <v>21</v>
      </c>
      <c r="E2186">
        <v>20764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43412</v>
      </c>
      <c r="L2186" t="s">
        <v>26</v>
      </c>
      <c r="N2186" t="s">
        <v>24</v>
      </c>
    </row>
    <row r="2187" spans="1:14" x14ac:dyDescent="0.25">
      <c r="A2187" t="s">
        <v>3394</v>
      </c>
      <c r="B2187" t="s">
        <v>3395</v>
      </c>
      <c r="C2187" t="s">
        <v>487</v>
      </c>
      <c r="D2187" t="s">
        <v>21</v>
      </c>
      <c r="E2187">
        <v>20784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43412</v>
      </c>
      <c r="L2187" t="s">
        <v>26</v>
      </c>
      <c r="N2187" t="s">
        <v>24</v>
      </c>
    </row>
    <row r="2188" spans="1:14" x14ac:dyDescent="0.25">
      <c r="A2188" t="s">
        <v>93</v>
      </c>
      <c r="B2188" t="s">
        <v>3396</v>
      </c>
      <c r="C2188" t="s">
        <v>487</v>
      </c>
      <c r="D2188" t="s">
        <v>21</v>
      </c>
      <c r="E2188">
        <v>20782</v>
      </c>
      <c r="F2188" t="s">
        <v>22</v>
      </c>
      <c r="G2188" t="s">
        <v>22</v>
      </c>
      <c r="H2188" t="s">
        <v>101</v>
      </c>
      <c r="I2188" t="s">
        <v>241</v>
      </c>
      <c r="J2188" s="1">
        <v>43353</v>
      </c>
      <c r="K2188" s="1">
        <v>43412</v>
      </c>
      <c r="L2188" t="s">
        <v>103</v>
      </c>
      <c r="N2188" t="s">
        <v>1900</v>
      </c>
    </row>
    <row r="2189" spans="1:14" x14ac:dyDescent="0.25">
      <c r="A2189" t="s">
        <v>1190</v>
      </c>
      <c r="B2189" t="s">
        <v>3397</v>
      </c>
      <c r="C2189" t="s">
        <v>67</v>
      </c>
      <c r="D2189" t="s">
        <v>21</v>
      </c>
      <c r="E2189">
        <v>20903</v>
      </c>
      <c r="F2189" t="s">
        <v>22</v>
      </c>
      <c r="G2189" t="s">
        <v>22</v>
      </c>
      <c r="H2189" t="s">
        <v>110</v>
      </c>
      <c r="I2189" t="s">
        <v>132</v>
      </c>
      <c r="J2189" s="1">
        <v>43357</v>
      </c>
      <c r="K2189" s="1">
        <v>43412</v>
      </c>
      <c r="L2189" t="s">
        <v>103</v>
      </c>
      <c r="N2189" t="s">
        <v>1562</v>
      </c>
    </row>
    <row r="2190" spans="1:14" x14ac:dyDescent="0.25">
      <c r="A2190" t="s">
        <v>3398</v>
      </c>
      <c r="B2190" t="s">
        <v>3399</v>
      </c>
      <c r="C2190" t="s">
        <v>757</v>
      </c>
      <c r="D2190" t="s">
        <v>21</v>
      </c>
      <c r="E2190">
        <v>20740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43411</v>
      </c>
      <c r="L2190" t="s">
        <v>26</v>
      </c>
      <c r="N2190" t="s">
        <v>24</v>
      </c>
    </row>
    <row r="2191" spans="1:14" x14ac:dyDescent="0.25">
      <c r="A2191" t="s">
        <v>3400</v>
      </c>
      <c r="B2191" t="s">
        <v>3401</v>
      </c>
      <c r="C2191" t="s">
        <v>642</v>
      </c>
      <c r="D2191" t="s">
        <v>21</v>
      </c>
      <c r="E2191">
        <v>20785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43411</v>
      </c>
      <c r="L2191" t="s">
        <v>26</v>
      </c>
      <c r="N2191" t="s">
        <v>24</v>
      </c>
    </row>
    <row r="2192" spans="1:14" x14ac:dyDescent="0.25">
      <c r="A2192" t="s">
        <v>1780</v>
      </c>
      <c r="B2192" t="s">
        <v>1781</v>
      </c>
      <c r="C2192" t="s">
        <v>39</v>
      </c>
      <c r="D2192" t="s">
        <v>21</v>
      </c>
      <c r="E2192">
        <v>21044</v>
      </c>
      <c r="F2192" t="s">
        <v>22</v>
      </c>
      <c r="G2192" t="s">
        <v>22</v>
      </c>
      <c r="H2192" t="s">
        <v>101</v>
      </c>
      <c r="I2192" t="s">
        <v>241</v>
      </c>
      <c r="J2192" t="s">
        <v>210</v>
      </c>
      <c r="K2192" s="1">
        <v>43411</v>
      </c>
      <c r="L2192" t="s">
        <v>211</v>
      </c>
      <c r="M2192" t="str">
        <f>HYPERLINK("https://www.regulations.gov/docket?D=FDA-2018-H-4241")</f>
        <v>https://www.regulations.gov/docket?D=FDA-2018-H-4241</v>
      </c>
      <c r="N2192" t="s">
        <v>210</v>
      </c>
    </row>
    <row r="2193" spans="1:14" x14ac:dyDescent="0.25">
      <c r="A2193" t="s">
        <v>3402</v>
      </c>
      <c r="B2193" t="s">
        <v>3403</v>
      </c>
      <c r="C2193" t="s">
        <v>864</v>
      </c>
      <c r="D2193" t="s">
        <v>21</v>
      </c>
      <c r="E2193">
        <v>21784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43411</v>
      </c>
      <c r="L2193" t="s">
        <v>26</v>
      </c>
      <c r="N2193" t="s">
        <v>24</v>
      </c>
    </row>
    <row r="2194" spans="1:14" x14ac:dyDescent="0.25">
      <c r="A2194" t="s">
        <v>76</v>
      </c>
      <c r="B2194" t="s">
        <v>2028</v>
      </c>
      <c r="C2194" t="s">
        <v>29</v>
      </c>
      <c r="D2194" t="s">
        <v>21</v>
      </c>
      <c r="E2194">
        <v>21224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43411</v>
      </c>
      <c r="L2194" t="s">
        <v>26</v>
      </c>
      <c r="N2194" t="s">
        <v>24</v>
      </c>
    </row>
    <row r="2195" spans="1:14" x14ac:dyDescent="0.25">
      <c r="A2195" t="s">
        <v>3404</v>
      </c>
      <c r="B2195" t="s">
        <v>3403</v>
      </c>
      <c r="C2195" t="s">
        <v>864</v>
      </c>
      <c r="D2195" t="s">
        <v>21</v>
      </c>
      <c r="E2195">
        <v>21784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43411</v>
      </c>
      <c r="L2195" t="s">
        <v>26</v>
      </c>
      <c r="N2195" t="s">
        <v>24</v>
      </c>
    </row>
    <row r="2196" spans="1:14" x14ac:dyDescent="0.25">
      <c r="A2196" t="s">
        <v>3405</v>
      </c>
      <c r="B2196" t="s">
        <v>3406</v>
      </c>
      <c r="C2196" t="s">
        <v>29</v>
      </c>
      <c r="D2196" t="s">
        <v>21</v>
      </c>
      <c r="E2196">
        <v>21216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43411</v>
      </c>
      <c r="L2196" t="s">
        <v>26</v>
      </c>
      <c r="N2196" t="s">
        <v>24</v>
      </c>
    </row>
    <row r="2197" spans="1:14" x14ac:dyDescent="0.25">
      <c r="A2197" t="s">
        <v>3407</v>
      </c>
      <c r="B2197" t="s">
        <v>3408</v>
      </c>
      <c r="C2197" t="s">
        <v>864</v>
      </c>
      <c r="D2197" t="s">
        <v>21</v>
      </c>
      <c r="E2197">
        <v>21784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43411</v>
      </c>
      <c r="L2197" t="s">
        <v>26</v>
      </c>
      <c r="N2197" t="s">
        <v>24</v>
      </c>
    </row>
    <row r="2198" spans="1:14" x14ac:dyDescent="0.25">
      <c r="A2198" t="s">
        <v>3409</v>
      </c>
      <c r="B2198" t="s">
        <v>3410</v>
      </c>
      <c r="C2198" t="s">
        <v>1413</v>
      </c>
      <c r="D2198" t="s">
        <v>21</v>
      </c>
      <c r="E2198">
        <v>21146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43411</v>
      </c>
      <c r="L2198" t="s">
        <v>26</v>
      </c>
      <c r="N2198" t="s">
        <v>24</v>
      </c>
    </row>
    <row r="2199" spans="1:14" x14ac:dyDescent="0.25">
      <c r="A2199" t="s">
        <v>3411</v>
      </c>
      <c r="B2199" t="s">
        <v>3412</v>
      </c>
      <c r="C2199" t="s">
        <v>642</v>
      </c>
      <c r="D2199" t="s">
        <v>21</v>
      </c>
      <c r="E2199">
        <v>20785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43411</v>
      </c>
      <c r="L2199" t="s">
        <v>26</v>
      </c>
      <c r="N2199" t="s">
        <v>24</v>
      </c>
    </row>
    <row r="2200" spans="1:14" x14ac:dyDescent="0.25">
      <c r="A2200" t="s">
        <v>2497</v>
      </c>
      <c r="B2200" t="s">
        <v>3413</v>
      </c>
      <c r="C2200" t="s">
        <v>864</v>
      </c>
      <c r="D2200" t="s">
        <v>21</v>
      </c>
      <c r="E2200">
        <v>21784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43411</v>
      </c>
      <c r="L2200" t="s">
        <v>26</v>
      </c>
      <c r="N2200" t="s">
        <v>24</v>
      </c>
    </row>
    <row r="2201" spans="1:14" x14ac:dyDescent="0.25">
      <c r="A2201" t="s">
        <v>3414</v>
      </c>
      <c r="B2201" t="s">
        <v>3415</v>
      </c>
      <c r="C2201" t="s">
        <v>1413</v>
      </c>
      <c r="D2201" t="s">
        <v>21</v>
      </c>
      <c r="E2201">
        <v>21146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43411</v>
      </c>
      <c r="L2201" t="s">
        <v>26</v>
      </c>
      <c r="N2201" t="s">
        <v>24</v>
      </c>
    </row>
    <row r="2202" spans="1:14" x14ac:dyDescent="0.25">
      <c r="A2202" t="s">
        <v>3416</v>
      </c>
      <c r="B2202" t="s">
        <v>3417</v>
      </c>
      <c r="C2202" t="s">
        <v>3418</v>
      </c>
      <c r="D2202" t="s">
        <v>21</v>
      </c>
      <c r="E2202">
        <v>20783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43409</v>
      </c>
      <c r="L2202" t="s">
        <v>26</v>
      </c>
      <c r="N2202" t="s">
        <v>24</v>
      </c>
    </row>
    <row r="2203" spans="1:14" x14ac:dyDescent="0.25">
      <c r="A2203" t="s">
        <v>155</v>
      </c>
      <c r="B2203" t="s">
        <v>3419</v>
      </c>
      <c r="C2203" t="s">
        <v>273</v>
      </c>
      <c r="D2203" t="s">
        <v>21</v>
      </c>
      <c r="E2203">
        <v>21074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43409</v>
      </c>
      <c r="L2203" t="s">
        <v>26</v>
      </c>
      <c r="N2203" t="s">
        <v>24</v>
      </c>
    </row>
    <row r="2204" spans="1:14" x14ac:dyDescent="0.25">
      <c r="A2204" t="s">
        <v>3420</v>
      </c>
      <c r="B2204" t="s">
        <v>3421</v>
      </c>
      <c r="C2204" t="s">
        <v>3422</v>
      </c>
      <c r="D2204" t="s">
        <v>21</v>
      </c>
      <c r="E2204">
        <v>20722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43409</v>
      </c>
      <c r="L2204" t="s">
        <v>26</v>
      </c>
      <c r="N2204" t="s">
        <v>24</v>
      </c>
    </row>
    <row r="2205" spans="1:14" x14ac:dyDescent="0.25">
      <c r="A2205" t="s">
        <v>3423</v>
      </c>
      <c r="B2205" t="s">
        <v>3424</v>
      </c>
      <c r="C2205" t="s">
        <v>273</v>
      </c>
      <c r="D2205" t="s">
        <v>21</v>
      </c>
      <c r="E2205">
        <v>21074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43409</v>
      </c>
      <c r="L2205" t="s">
        <v>26</v>
      </c>
      <c r="N2205" t="s">
        <v>24</v>
      </c>
    </row>
    <row r="2206" spans="1:14" x14ac:dyDescent="0.25">
      <c r="A2206" t="s">
        <v>3425</v>
      </c>
      <c r="B2206" t="s">
        <v>3426</v>
      </c>
      <c r="C2206" t="s">
        <v>273</v>
      </c>
      <c r="D2206" t="s">
        <v>21</v>
      </c>
      <c r="E2206">
        <v>21074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43409</v>
      </c>
      <c r="L2206" t="s">
        <v>26</v>
      </c>
      <c r="N2206" t="s">
        <v>24</v>
      </c>
    </row>
    <row r="2207" spans="1:14" x14ac:dyDescent="0.25">
      <c r="A2207" t="s">
        <v>3427</v>
      </c>
      <c r="B2207" t="s">
        <v>3428</v>
      </c>
      <c r="C2207" t="s">
        <v>3422</v>
      </c>
      <c r="D2207" t="s">
        <v>21</v>
      </c>
      <c r="E2207">
        <v>20722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43409</v>
      </c>
      <c r="L2207" t="s">
        <v>26</v>
      </c>
      <c r="N2207" t="s">
        <v>24</v>
      </c>
    </row>
    <row r="2208" spans="1:14" x14ac:dyDescent="0.25">
      <c r="A2208" t="s">
        <v>3429</v>
      </c>
      <c r="B2208" t="s">
        <v>3430</v>
      </c>
      <c r="C2208" t="s">
        <v>273</v>
      </c>
      <c r="D2208" t="s">
        <v>21</v>
      </c>
      <c r="E2208">
        <v>21074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43409</v>
      </c>
      <c r="L2208" t="s">
        <v>26</v>
      </c>
      <c r="N2208" t="s">
        <v>24</v>
      </c>
    </row>
    <row r="2209" spans="1:14" x14ac:dyDescent="0.25">
      <c r="A2209" t="s">
        <v>3431</v>
      </c>
      <c r="B2209" t="s">
        <v>3432</v>
      </c>
      <c r="C2209" t="s">
        <v>487</v>
      </c>
      <c r="D2209" t="s">
        <v>21</v>
      </c>
      <c r="E2209">
        <v>20781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43409</v>
      </c>
      <c r="L2209" t="s">
        <v>26</v>
      </c>
      <c r="N2209" t="s">
        <v>24</v>
      </c>
    </row>
    <row r="2210" spans="1:14" x14ac:dyDescent="0.25">
      <c r="A2210" t="s">
        <v>168</v>
      </c>
      <c r="B2210" t="s">
        <v>3433</v>
      </c>
      <c r="C2210" t="s">
        <v>3422</v>
      </c>
      <c r="D2210" t="s">
        <v>21</v>
      </c>
      <c r="E2210">
        <v>20722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43409</v>
      </c>
      <c r="L2210" t="s">
        <v>26</v>
      </c>
      <c r="N2210" t="s">
        <v>24</v>
      </c>
    </row>
    <row r="2211" spans="1:14" x14ac:dyDescent="0.25">
      <c r="A2211" t="s">
        <v>3434</v>
      </c>
      <c r="B2211" t="s">
        <v>3435</v>
      </c>
      <c r="C2211" t="s">
        <v>487</v>
      </c>
      <c r="D2211" t="s">
        <v>21</v>
      </c>
      <c r="E2211">
        <v>20782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43406</v>
      </c>
      <c r="L2211" t="s">
        <v>26</v>
      </c>
      <c r="N2211" t="s">
        <v>24</v>
      </c>
    </row>
    <row r="2212" spans="1:14" x14ac:dyDescent="0.25">
      <c r="A2212" t="s">
        <v>155</v>
      </c>
      <c r="B2212" t="s">
        <v>3436</v>
      </c>
      <c r="C2212" t="s">
        <v>1209</v>
      </c>
      <c r="D2212" t="s">
        <v>21</v>
      </c>
      <c r="E2212">
        <v>21244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43406</v>
      </c>
      <c r="L2212" t="s">
        <v>26</v>
      </c>
      <c r="N2212" t="s">
        <v>24</v>
      </c>
    </row>
    <row r="2213" spans="1:14" x14ac:dyDescent="0.25">
      <c r="A2213" t="s">
        <v>3437</v>
      </c>
      <c r="B2213" t="s">
        <v>3438</v>
      </c>
      <c r="C2213" t="s">
        <v>487</v>
      </c>
      <c r="D2213" t="s">
        <v>21</v>
      </c>
      <c r="E2213">
        <v>20781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43406</v>
      </c>
      <c r="L2213" t="s">
        <v>26</v>
      </c>
      <c r="N2213" t="s">
        <v>24</v>
      </c>
    </row>
    <row r="2214" spans="1:14" x14ac:dyDescent="0.25">
      <c r="A2214" t="s">
        <v>196</v>
      </c>
      <c r="B2214" t="s">
        <v>3439</v>
      </c>
      <c r="C2214" t="s">
        <v>487</v>
      </c>
      <c r="D2214" t="s">
        <v>21</v>
      </c>
      <c r="E2214">
        <v>20782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43406</v>
      </c>
      <c r="L2214" t="s">
        <v>26</v>
      </c>
      <c r="N2214" t="s">
        <v>24</v>
      </c>
    </row>
    <row r="2215" spans="1:14" x14ac:dyDescent="0.25">
      <c r="A2215" t="s">
        <v>30</v>
      </c>
      <c r="B2215" t="s">
        <v>31</v>
      </c>
      <c r="C2215" t="s">
        <v>29</v>
      </c>
      <c r="D2215" t="s">
        <v>21</v>
      </c>
      <c r="E2215">
        <v>21210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43406</v>
      </c>
      <c r="L2215" t="s">
        <v>26</v>
      </c>
      <c r="N2215" t="s">
        <v>24</v>
      </c>
    </row>
    <row r="2216" spans="1:14" x14ac:dyDescent="0.25">
      <c r="A2216" t="s">
        <v>3440</v>
      </c>
      <c r="B2216" t="s">
        <v>3441</v>
      </c>
      <c r="C2216" t="s">
        <v>487</v>
      </c>
      <c r="D2216" t="s">
        <v>21</v>
      </c>
      <c r="E2216">
        <v>20782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43406</v>
      </c>
      <c r="L2216" t="s">
        <v>26</v>
      </c>
      <c r="N2216" t="s">
        <v>24</v>
      </c>
    </row>
    <row r="2217" spans="1:14" x14ac:dyDescent="0.25">
      <c r="A2217" t="s">
        <v>724</v>
      </c>
      <c r="B2217" t="s">
        <v>725</v>
      </c>
      <c r="C2217" t="s">
        <v>154</v>
      </c>
      <c r="D2217" t="s">
        <v>21</v>
      </c>
      <c r="E2217">
        <v>20708</v>
      </c>
      <c r="F2217" t="s">
        <v>22</v>
      </c>
      <c r="G2217" t="s">
        <v>22</v>
      </c>
      <c r="H2217" t="s">
        <v>110</v>
      </c>
      <c r="I2217" t="s">
        <v>132</v>
      </c>
      <c r="J2217" s="1">
        <v>43353</v>
      </c>
      <c r="K2217" s="1">
        <v>43405</v>
      </c>
      <c r="L2217" t="s">
        <v>103</v>
      </c>
      <c r="N2217" t="s">
        <v>1562</v>
      </c>
    </row>
    <row r="2218" spans="1:14" x14ac:dyDescent="0.25">
      <c r="A2218" t="s">
        <v>3442</v>
      </c>
      <c r="B2218" t="s">
        <v>3443</v>
      </c>
      <c r="C2218" t="s">
        <v>854</v>
      </c>
      <c r="D2218" t="s">
        <v>21</v>
      </c>
      <c r="E2218">
        <v>20706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43405</v>
      </c>
      <c r="L2218" t="s">
        <v>26</v>
      </c>
      <c r="N2218" t="s">
        <v>24</v>
      </c>
    </row>
    <row r="2219" spans="1:14" x14ac:dyDescent="0.25">
      <c r="A2219" t="s">
        <v>1417</v>
      </c>
      <c r="B2219" t="s">
        <v>1418</v>
      </c>
      <c r="C2219" t="s">
        <v>29</v>
      </c>
      <c r="D2219" t="s">
        <v>21</v>
      </c>
      <c r="E2219">
        <v>21223</v>
      </c>
      <c r="F2219" t="s">
        <v>22</v>
      </c>
      <c r="G2219" t="s">
        <v>22</v>
      </c>
      <c r="H2219" t="s">
        <v>208</v>
      </c>
      <c r="I2219" t="s">
        <v>209</v>
      </c>
      <c r="J2219" s="1">
        <v>43343</v>
      </c>
      <c r="K2219" s="1">
        <v>43405</v>
      </c>
      <c r="L2219" t="s">
        <v>103</v>
      </c>
      <c r="N2219" t="s">
        <v>1562</v>
      </c>
    </row>
    <row r="2220" spans="1:14" x14ac:dyDescent="0.25">
      <c r="A2220" t="s">
        <v>3444</v>
      </c>
      <c r="B2220" t="s">
        <v>3445</v>
      </c>
      <c r="C2220" t="s">
        <v>854</v>
      </c>
      <c r="D2220" t="s">
        <v>21</v>
      </c>
      <c r="E2220">
        <v>20706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43405</v>
      </c>
      <c r="L2220" t="s">
        <v>26</v>
      </c>
      <c r="N2220" t="s">
        <v>24</v>
      </c>
    </row>
    <row r="2221" spans="1:14" x14ac:dyDescent="0.25">
      <c r="A2221" t="s">
        <v>3446</v>
      </c>
      <c r="B2221" t="s">
        <v>3447</v>
      </c>
      <c r="C2221" t="s">
        <v>854</v>
      </c>
      <c r="D2221" t="s">
        <v>21</v>
      </c>
      <c r="E2221">
        <v>20706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43405</v>
      </c>
      <c r="L2221" t="s">
        <v>26</v>
      </c>
      <c r="N2221" t="s">
        <v>24</v>
      </c>
    </row>
    <row r="2222" spans="1:14" x14ac:dyDescent="0.25">
      <c r="A2222" t="s">
        <v>3448</v>
      </c>
      <c r="B2222" t="s">
        <v>3449</v>
      </c>
      <c r="C2222" t="s">
        <v>273</v>
      </c>
      <c r="D2222" t="s">
        <v>21</v>
      </c>
      <c r="E2222">
        <v>21074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43405</v>
      </c>
      <c r="L2222" t="s">
        <v>26</v>
      </c>
      <c r="N2222" t="s">
        <v>24</v>
      </c>
    </row>
    <row r="2223" spans="1:14" x14ac:dyDescent="0.25">
      <c r="A2223" t="s">
        <v>3450</v>
      </c>
      <c r="B2223" t="s">
        <v>3451</v>
      </c>
      <c r="C2223" t="s">
        <v>854</v>
      </c>
      <c r="D2223" t="s">
        <v>21</v>
      </c>
      <c r="E2223">
        <v>20706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43405</v>
      </c>
      <c r="L2223" t="s">
        <v>26</v>
      </c>
      <c r="N2223" t="s">
        <v>24</v>
      </c>
    </row>
    <row r="2224" spans="1:14" x14ac:dyDescent="0.25">
      <c r="A2224" t="s">
        <v>3452</v>
      </c>
      <c r="B2224" t="s">
        <v>3453</v>
      </c>
      <c r="C2224" t="s">
        <v>273</v>
      </c>
      <c r="D2224" t="s">
        <v>21</v>
      </c>
      <c r="E2224">
        <v>21074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43405</v>
      </c>
      <c r="L2224" t="s">
        <v>26</v>
      </c>
      <c r="N2224" t="s">
        <v>24</v>
      </c>
    </row>
    <row r="2225" spans="1:14" x14ac:dyDescent="0.25">
      <c r="A2225" t="s">
        <v>1623</v>
      </c>
      <c r="B2225" t="s">
        <v>3454</v>
      </c>
      <c r="C2225" t="s">
        <v>273</v>
      </c>
      <c r="D2225" t="s">
        <v>21</v>
      </c>
      <c r="E2225">
        <v>21074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43405</v>
      </c>
      <c r="L2225" t="s">
        <v>26</v>
      </c>
      <c r="N2225" t="s">
        <v>24</v>
      </c>
    </row>
    <row r="2226" spans="1:14" x14ac:dyDescent="0.25">
      <c r="A2226" t="s">
        <v>260</v>
      </c>
      <c r="B2226" t="s">
        <v>3455</v>
      </c>
      <c r="C2226" t="s">
        <v>273</v>
      </c>
      <c r="D2226" t="s">
        <v>21</v>
      </c>
      <c r="E2226">
        <v>21074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43405</v>
      </c>
      <c r="L2226" t="s">
        <v>26</v>
      </c>
      <c r="N2226" t="s">
        <v>24</v>
      </c>
    </row>
    <row r="2227" spans="1:14" x14ac:dyDescent="0.25">
      <c r="A2227" t="s">
        <v>3456</v>
      </c>
      <c r="B2227" t="s">
        <v>3457</v>
      </c>
      <c r="C2227" t="s">
        <v>320</v>
      </c>
      <c r="D2227" t="s">
        <v>21</v>
      </c>
      <c r="E2227">
        <v>20607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43404</v>
      </c>
      <c r="L2227" t="s">
        <v>26</v>
      </c>
      <c r="N2227" t="s">
        <v>24</v>
      </c>
    </row>
    <row r="2228" spans="1:14" x14ac:dyDescent="0.25">
      <c r="A2228" t="s">
        <v>3458</v>
      </c>
      <c r="B2228" t="s">
        <v>3459</v>
      </c>
      <c r="C2228" t="s">
        <v>67</v>
      </c>
      <c r="D2228" t="s">
        <v>21</v>
      </c>
      <c r="E2228">
        <v>20906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43404</v>
      </c>
      <c r="L2228" t="s">
        <v>26</v>
      </c>
      <c r="N2228" t="s">
        <v>24</v>
      </c>
    </row>
    <row r="2229" spans="1:14" x14ac:dyDescent="0.25">
      <c r="A2229" t="s">
        <v>3460</v>
      </c>
      <c r="B2229" t="s">
        <v>3461</v>
      </c>
      <c r="C2229" t="s">
        <v>761</v>
      </c>
      <c r="D2229" t="s">
        <v>21</v>
      </c>
      <c r="E2229">
        <v>20912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43404</v>
      </c>
      <c r="L2229" t="s">
        <v>26</v>
      </c>
      <c r="N2229" t="s">
        <v>24</v>
      </c>
    </row>
    <row r="2230" spans="1:14" x14ac:dyDescent="0.25">
      <c r="A2230" t="s">
        <v>3462</v>
      </c>
      <c r="B2230" t="s">
        <v>3463</v>
      </c>
      <c r="C2230" t="s">
        <v>179</v>
      </c>
      <c r="D2230" t="s">
        <v>21</v>
      </c>
      <c r="E2230">
        <v>20877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43404</v>
      </c>
      <c r="L2230" t="s">
        <v>26</v>
      </c>
      <c r="N2230" t="s">
        <v>24</v>
      </c>
    </row>
    <row r="2231" spans="1:14" x14ac:dyDescent="0.25">
      <c r="A2231" t="s">
        <v>1117</v>
      </c>
      <c r="B2231" t="s">
        <v>1118</v>
      </c>
      <c r="C2231" t="s">
        <v>198</v>
      </c>
      <c r="D2231" t="s">
        <v>21</v>
      </c>
      <c r="E2231">
        <v>20746</v>
      </c>
      <c r="F2231" t="s">
        <v>22</v>
      </c>
      <c r="G2231" t="s">
        <v>22</v>
      </c>
      <c r="H2231" t="s">
        <v>2041</v>
      </c>
      <c r="I2231" t="s">
        <v>24</v>
      </c>
      <c r="J2231" t="s">
        <v>210</v>
      </c>
      <c r="K2231" s="1">
        <v>43403</v>
      </c>
      <c r="L2231" t="s">
        <v>211</v>
      </c>
      <c r="M2231" t="str">
        <f>HYPERLINK("https://www.regulations.gov/docket?D=FDA-2018-H-4101")</f>
        <v>https://www.regulations.gov/docket?D=FDA-2018-H-4101</v>
      </c>
      <c r="N2231" t="s">
        <v>210</v>
      </c>
    </row>
    <row r="2232" spans="1:14" x14ac:dyDescent="0.25">
      <c r="A2232" t="s">
        <v>3464</v>
      </c>
      <c r="B2232" t="s">
        <v>3465</v>
      </c>
      <c r="C2232" t="s">
        <v>179</v>
      </c>
      <c r="D2232" t="s">
        <v>21</v>
      </c>
      <c r="E2232">
        <v>20879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43403</v>
      </c>
      <c r="L2232" t="s">
        <v>26</v>
      </c>
      <c r="N2232" t="s">
        <v>24</v>
      </c>
    </row>
    <row r="2233" spans="1:14" x14ac:dyDescent="0.25">
      <c r="A2233" t="s">
        <v>3466</v>
      </c>
      <c r="B2233" t="s">
        <v>3467</v>
      </c>
      <c r="C2233" t="s">
        <v>179</v>
      </c>
      <c r="D2233" t="s">
        <v>21</v>
      </c>
      <c r="E2233">
        <v>20879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43403</v>
      </c>
      <c r="L2233" t="s">
        <v>26</v>
      </c>
      <c r="N2233" t="s">
        <v>24</v>
      </c>
    </row>
    <row r="2234" spans="1:14" x14ac:dyDescent="0.25">
      <c r="A2234" t="s">
        <v>3468</v>
      </c>
      <c r="B2234" t="s">
        <v>3469</v>
      </c>
      <c r="C2234" t="s">
        <v>67</v>
      </c>
      <c r="D2234" t="s">
        <v>21</v>
      </c>
      <c r="E2234">
        <v>20903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43403</v>
      </c>
      <c r="L2234" t="s">
        <v>26</v>
      </c>
      <c r="N2234" t="s">
        <v>24</v>
      </c>
    </row>
    <row r="2235" spans="1:14" x14ac:dyDescent="0.25">
      <c r="A2235" t="s">
        <v>250</v>
      </c>
      <c r="B2235" t="s">
        <v>3470</v>
      </c>
      <c r="C2235" t="s">
        <v>179</v>
      </c>
      <c r="D2235" t="s">
        <v>21</v>
      </c>
      <c r="E2235">
        <v>20878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43403</v>
      </c>
      <c r="L2235" t="s">
        <v>26</v>
      </c>
      <c r="N2235" t="s">
        <v>24</v>
      </c>
    </row>
    <row r="2236" spans="1:14" x14ac:dyDescent="0.25">
      <c r="A2236" t="s">
        <v>3471</v>
      </c>
      <c r="B2236" t="s">
        <v>3472</v>
      </c>
      <c r="C2236" t="s">
        <v>320</v>
      </c>
      <c r="D2236" t="s">
        <v>21</v>
      </c>
      <c r="E2236">
        <v>20607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43403</v>
      </c>
      <c r="L2236" t="s">
        <v>26</v>
      </c>
      <c r="N2236" t="s">
        <v>24</v>
      </c>
    </row>
    <row r="2237" spans="1:14" x14ac:dyDescent="0.25">
      <c r="A2237" t="s">
        <v>3473</v>
      </c>
      <c r="B2237" t="s">
        <v>3474</v>
      </c>
      <c r="C2237" t="s">
        <v>320</v>
      </c>
      <c r="D2237" t="s">
        <v>21</v>
      </c>
      <c r="E2237">
        <v>20607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43403</v>
      </c>
      <c r="L2237" t="s">
        <v>26</v>
      </c>
      <c r="N2237" t="s">
        <v>24</v>
      </c>
    </row>
    <row r="2238" spans="1:14" x14ac:dyDescent="0.25">
      <c r="A2238" t="s">
        <v>2402</v>
      </c>
      <c r="B2238" t="s">
        <v>2403</v>
      </c>
      <c r="C2238" t="s">
        <v>29</v>
      </c>
      <c r="D2238" t="s">
        <v>21</v>
      </c>
      <c r="E2238">
        <v>21224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43403</v>
      </c>
      <c r="L2238" t="s">
        <v>26</v>
      </c>
      <c r="N2238" t="s">
        <v>24</v>
      </c>
    </row>
    <row r="2239" spans="1:14" x14ac:dyDescent="0.25">
      <c r="A2239" t="s">
        <v>3475</v>
      </c>
      <c r="B2239" t="s">
        <v>3476</v>
      </c>
      <c r="C2239" t="s">
        <v>3477</v>
      </c>
      <c r="D2239" t="s">
        <v>21</v>
      </c>
      <c r="E2239">
        <v>20903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43402</v>
      </c>
      <c r="L2239" t="s">
        <v>26</v>
      </c>
      <c r="N2239" t="s">
        <v>24</v>
      </c>
    </row>
    <row r="2240" spans="1:14" x14ac:dyDescent="0.25">
      <c r="A2240" t="s">
        <v>3478</v>
      </c>
      <c r="B2240" t="s">
        <v>3479</v>
      </c>
      <c r="C2240" t="s">
        <v>347</v>
      </c>
      <c r="D2240" t="s">
        <v>21</v>
      </c>
      <c r="E2240">
        <v>20657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43402</v>
      </c>
      <c r="L2240" t="s">
        <v>26</v>
      </c>
      <c r="N2240" t="s">
        <v>24</v>
      </c>
    </row>
    <row r="2241" spans="1:14" x14ac:dyDescent="0.25">
      <c r="A2241" t="s">
        <v>3480</v>
      </c>
      <c r="B2241" t="s">
        <v>3481</v>
      </c>
      <c r="C2241" t="s">
        <v>182</v>
      </c>
      <c r="D2241" t="s">
        <v>21</v>
      </c>
      <c r="E2241">
        <v>21666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43402</v>
      </c>
      <c r="L2241" t="s">
        <v>26</v>
      </c>
      <c r="N2241" t="s">
        <v>24</v>
      </c>
    </row>
    <row r="2242" spans="1:14" x14ac:dyDescent="0.25">
      <c r="A2242" t="s">
        <v>3482</v>
      </c>
      <c r="B2242" t="s">
        <v>3483</v>
      </c>
      <c r="C2242" t="s">
        <v>291</v>
      </c>
      <c r="D2242" t="s">
        <v>21</v>
      </c>
      <c r="E2242">
        <v>21701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43402</v>
      </c>
      <c r="L2242" t="s">
        <v>26</v>
      </c>
      <c r="N2242" t="s">
        <v>24</v>
      </c>
    </row>
    <row r="2243" spans="1:14" x14ac:dyDescent="0.25">
      <c r="A2243" t="s">
        <v>3484</v>
      </c>
      <c r="B2243" t="s">
        <v>3485</v>
      </c>
      <c r="C2243" t="s">
        <v>291</v>
      </c>
      <c r="D2243" t="s">
        <v>21</v>
      </c>
      <c r="E2243">
        <v>21701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43402</v>
      </c>
      <c r="L2243" t="s">
        <v>26</v>
      </c>
      <c r="N2243" t="s">
        <v>24</v>
      </c>
    </row>
    <row r="2244" spans="1:14" x14ac:dyDescent="0.25">
      <c r="A2244" t="s">
        <v>2293</v>
      </c>
      <c r="B2244" t="s">
        <v>2294</v>
      </c>
      <c r="C2244" t="s">
        <v>182</v>
      </c>
      <c r="D2244" t="s">
        <v>21</v>
      </c>
      <c r="E2244">
        <v>21666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43402</v>
      </c>
      <c r="L2244" t="s">
        <v>26</v>
      </c>
      <c r="N2244" t="s">
        <v>24</v>
      </c>
    </row>
    <row r="2245" spans="1:14" x14ac:dyDescent="0.25">
      <c r="A2245" t="s">
        <v>3486</v>
      </c>
      <c r="B2245" t="s">
        <v>3487</v>
      </c>
      <c r="C2245" t="s">
        <v>182</v>
      </c>
      <c r="D2245" t="s">
        <v>21</v>
      </c>
      <c r="E2245">
        <v>21666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43402</v>
      </c>
      <c r="L2245" t="s">
        <v>26</v>
      </c>
      <c r="N2245" t="s">
        <v>24</v>
      </c>
    </row>
    <row r="2246" spans="1:14" x14ac:dyDescent="0.25">
      <c r="A2246" t="s">
        <v>3488</v>
      </c>
      <c r="B2246" t="s">
        <v>3489</v>
      </c>
      <c r="C2246" t="s">
        <v>291</v>
      </c>
      <c r="D2246" t="s">
        <v>21</v>
      </c>
      <c r="E2246">
        <v>21701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43402</v>
      </c>
      <c r="L2246" t="s">
        <v>26</v>
      </c>
      <c r="N2246" t="s">
        <v>24</v>
      </c>
    </row>
    <row r="2247" spans="1:14" x14ac:dyDescent="0.25">
      <c r="A2247" t="s">
        <v>3490</v>
      </c>
      <c r="B2247" t="s">
        <v>3491</v>
      </c>
      <c r="C2247" t="s">
        <v>291</v>
      </c>
      <c r="D2247" t="s">
        <v>21</v>
      </c>
      <c r="E2247">
        <v>21701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43402</v>
      </c>
      <c r="L2247" t="s">
        <v>26</v>
      </c>
      <c r="N2247" t="s">
        <v>24</v>
      </c>
    </row>
    <row r="2248" spans="1:14" x14ac:dyDescent="0.25">
      <c r="A2248" t="s">
        <v>3492</v>
      </c>
      <c r="B2248" t="s">
        <v>3493</v>
      </c>
      <c r="C2248" t="s">
        <v>291</v>
      </c>
      <c r="D2248" t="s">
        <v>21</v>
      </c>
      <c r="E2248">
        <v>21701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43402</v>
      </c>
      <c r="L2248" t="s">
        <v>26</v>
      </c>
      <c r="N2248" t="s">
        <v>24</v>
      </c>
    </row>
    <row r="2249" spans="1:14" x14ac:dyDescent="0.25">
      <c r="A2249" t="s">
        <v>3494</v>
      </c>
      <c r="B2249" t="s">
        <v>3495</v>
      </c>
      <c r="C2249" t="s">
        <v>136</v>
      </c>
      <c r="D2249" t="s">
        <v>21</v>
      </c>
      <c r="E2249">
        <v>21117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43400</v>
      </c>
      <c r="L2249" t="s">
        <v>26</v>
      </c>
      <c r="N2249" t="s">
        <v>24</v>
      </c>
    </row>
    <row r="2250" spans="1:14" x14ac:dyDescent="0.25">
      <c r="A2250" t="s">
        <v>3496</v>
      </c>
      <c r="B2250" t="s">
        <v>3497</v>
      </c>
      <c r="C2250" t="s">
        <v>136</v>
      </c>
      <c r="D2250" t="s">
        <v>21</v>
      </c>
      <c r="E2250">
        <v>21117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43400</v>
      </c>
      <c r="L2250" t="s">
        <v>26</v>
      </c>
      <c r="N2250" t="s">
        <v>24</v>
      </c>
    </row>
    <row r="2251" spans="1:14" x14ac:dyDescent="0.25">
      <c r="A2251" t="s">
        <v>3498</v>
      </c>
      <c r="B2251" t="s">
        <v>3499</v>
      </c>
      <c r="C2251" t="s">
        <v>136</v>
      </c>
      <c r="D2251" t="s">
        <v>21</v>
      </c>
      <c r="E2251">
        <v>21117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43400</v>
      </c>
      <c r="L2251" t="s">
        <v>26</v>
      </c>
      <c r="N2251" t="s">
        <v>24</v>
      </c>
    </row>
    <row r="2252" spans="1:14" x14ac:dyDescent="0.25">
      <c r="A2252" t="s">
        <v>201</v>
      </c>
      <c r="B2252" t="s">
        <v>3500</v>
      </c>
      <c r="C2252" t="s">
        <v>347</v>
      </c>
      <c r="D2252" t="s">
        <v>21</v>
      </c>
      <c r="E2252">
        <v>20657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43400</v>
      </c>
      <c r="L2252" t="s">
        <v>26</v>
      </c>
      <c r="N2252" t="s">
        <v>24</v>
      </c>
    </row>
    <row r="2253" spans="1:14" x14ac:dyDescent="0.25">
      <c r="A2253" t="s">
        <v>3501</v>
      </c>
      <c r="B2253" t="s">
        <v>3502</v>
      </c>
      <c r="C2253" t="s">
        <v>3503</v>
      </c>
      <c r="D2253" t="s">
        <v>21</v>
      </c>
      <c r="E2253">
        <v>20732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43399</v>
      </c>
      <c r="L2253" t="s">
        <v>26</v>
      </c>
      <c r="N2253" t="s">
        <v>24</v>
      </c>
    </row>
    <row r="2254" spans="1:14" x14ac:dyDescent="0.25">
      <c r="A2254" t="s">
        <v>3504</v>
      </c>
      <c r="B2254" t="s">
        <v>3505</v>
      </c>
      <c r="C2254" t="s">
        <v>3506</v>
      </c>
      <c r="D2254" t="s">
        <v>21</v>
      </c>
      <c r="E2254">
        <v>20615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43399</v>
      </c>
      <c r="L2254" t="s">
        <v>26</v>
      </c>
      <c r="N2254" t="s">
        <v>24</v>
      </c>
    </row>
    <row r="2255" spans="1:14" x14ac:dyDescent="0.25">
      <c r="A2255" t="s">
        <v>201</v>
      </c>
      <c r="B2255" t="s">
        <v>3507</v>
      </c>
      <c r="C2255" t="s">
        <v>624</v>
      </c>
      <c r="D2255" t="s">
        <v>21</v>
      </c>
      <c r="E2255">
        <v>20678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43399</v>
      </c>
      <c r="L2255" t="s">
        <v>26</v>
      </c>
      <c r="N2255" t="s">
        <v>24</v>
      </c>
    </row>
    <row r="2256" spans="1:14" x14ac:dyDescent="0.25">
      <c r="A2256" t="s">
        <v>2391</v>
      </c>
      <c r="B2256" t="s">
        <v>2392</v>
      </c>
      <c r="C2256" t="s">
        <v>67</v>
      </c>
      <c r="D2256" t="s">
        <v>21</v>
      </c>
      <c r="E2256">
        <v>20910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43398</v>
      </c>
      <c r="L2256" t="s">
        <v>26</v>
      </c>
      <c r="N2256" t="s">
        <v>24</v>
      </c>
    </row>
    <row r="2257" spans="1:14" x14ac:dyDescent="0.25">
      <c r="A2257" t="s">
        <v>3508</v>
      </c>
      <c r="B2257" t="s">
        <v>3509</v>
      </c>
      <c r="C2257" t="s">
        <v>67</v>
      </c>
      <c r="D2257" t="s">
        <v>21</v>
      </c>
      <c r="E2257">
        <v>20910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43398</v>
      </c>
      <c r="L2257" t="s">
        <v>26</v>
      </c>
      <c r="N2257" t="s">
        <v>24</v>
      </c>
    </row>
    <row r="2258" spans="1:14" x14ac:dyDescent="0.25">
      <c r="A2258" t="s">
        <v>155</v>
      </c>
      <c r="B2258" t="s">
        <v>3510</v>
      </c>
      <c r="C2258" t="s">
        <v>67</v>
      </c>
      <c r="D2258" t="s">
        <v>21</v>
      </c>
      <c r="E2258">
        <v>20906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43398</v>
      </c>
      <c r="L2258" t="s">
        <v>26</v>
      </c>
      <c r="N2258" t="s">
        <v>24</v>
      </c>
    </row>
    <row r="2259" spans="1:14" x14ac:dyDescent="0.25">
      <c r="A2259" t="s">
        <v>3511</v>
      </c>
      <c r="B2259" t="s">
        <v>3512</v>
      </c>
      <c r="C2259" t="s">
        <v>29</v>
      </c>
      <c r="D2259" t="s">
        <v>21</v>
      </c>
      <c r="E2259">
        <v>21209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43398</v>
      </c>
      <c r="L2259" t="s">
        <v>26</v>
      </c>
      <c r="N2259" t="s">
        <v>24</v>
      </c>
    </row>
    <row r="2260" spans="1:14" x14ac:dyDescent="0.25">
      <c r="A2260" t="s">
        <v>3513</v>
      </c>
      <c r="B2260" t="s">
        <v>3514</v>
      </c>
      <c r="C2260" t="s">
        <v>163</v>
      </c>
      <c r="D2260" t="s">
        <v>21</v>
      </c>
      <c r="E2260">
        <v>20906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43398</v>
      </c>
      <c r="L2260" t="s">
        <v>26</v>
      </c>
      <c r="N2260" t="s">
        <v>24</v>
      </c>
    </row>
    <row r="2261" spans="1:14" x14ac:dyDescent="0.25">
      <c r="A2261" t="s">
        <v>2691</v>
      </c>
      <c r="B2261" t="s">
        <v>3515</v>
      </c>
      <c r="C2261" t="s">
        <v>190</v>
      </c>
      <c r="D2261" t="s">
        <v>21</v>
      </c>
      <c r="E2261">
        <v>20853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43398</v>
      </c>
      <c r="L2261" t="s">
        <v>26</v>
      </c>
      <c r="N2261" t="s">
        <v>24</v>
      </c>
    </row>
    <row r="2262" spans="1:14" x14ac:dyDescent="0.25">
      <c r="A2262" t="s">
        <v>1634</v>
      </c>
      <c r="B2262" t="s">
        <v>3516</v>
      </c>
      <c r="C2262" t="s">
        <v>1171</v>
      </c>
      <c r="D2262" t="s">
        <v>21</v>
      </c>
      <c r="E2262">
        <v>20705</v>
      </c>
      <c r="F2262" t="s">
        <v>22</v>
      </c>
      <c r="G2262" t="s">
        <v>22</v>
      </c>
      <c r="H2262" t="s">
        <v>101</v>
      </c>
      <c r="I2262" t="s">
        <v>241</v>
      </c>
      <c r="J2262" s="1">
        <v>43339</v>
      </c>
      <c r="K2262" s="1">
        <v>43398</v>
      </c>
      <c r="L2262" t="s">
        <v>103</v>
      </c>
      <c r="N2262" t="s">
        <v>1580</v>
      </c>
    </row>
    <row r="2263" spans="1:14" x14ac:dyDescent="0.25">
      <c r="A2263" t="s">
        <v>3517</v>
      </c>
      <c r="B2263" t="s">
        <v>3518</v>
      </c>
      <c r="C2263" t="s">
        <v>136</v>
      </c>
      <c r="D2263" t="s">
        <v>21</v>
      </c>
      <c r="E2263">
        <v>21117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43398</v>
      </c>
      <c r="L2263" t="s">
        <v>26</v>
      </c>
      <c r="N2263" t="s">
        <v>24</v>
      </c>
    </row>
    <row r="2264" spans="1:14" x14ac:dyDescent="0.25">
      <c r="A2264" t="s">
        <v>1878</v>
      </c>
      <c r="B2264" t="s">
        <v>3519</v>
      </c>
      <c r="C2264" t="s">
        <v>1315</v>
      </c>
      <c r="D2264" t="s">
        <v>21</v>
      </c>
      <c r="E2264">
        <v>20712</v>
      </c>
      <c r="F2264" t="s">
        <v>22</v>
      </c>
      <c r="G2264" t="s">
        <v>22</v>
      </c>
      <c r="H2264" t="s">
        <v>110</v>
      </c>
      <c r="I2264" t="s">
        <v>111</v>
      </c>
      <c r="J2264" s="1">
        <v>43350</v>
      </c>
      <c r="K2264" s="1">
        <v>43398</v>
      </c>
      <c r="L2264" t="s">
        <v>103</v>
      </c>
      <c r="N2264" t="s">
        <v>1562</v>
      </c>
    </row>
    <row r="2265" spans="1:14" x14ac:dyDescent="0.25">
      <c r="A2265" t="s">
        <v>1643</v>
      </c>
      <c r="B2265" t="s">
        <v>1644</v>
      </c>
      <c r="C2265" t="s">
        <v>1171</v>
      </c>
      <c r="D2265" t="s">
        <v>21</v>
      </c>
      <c r="E2265">
        <v>20705</v>
      </c>
      <c r="F2265" t="s">
        <v>22</v>
      </c>
      <c r="G2265" t="s">
        <v>22</v>
      </c>
      <c r="H2265" t="s">
        <v>208</v>
      </c>
      <c r="I2265" t="s">
        <v>209</v>
      </c>
      <c r="J2265" s="1">
        <v>43350</v>
      </c>
      <c r="K2265" s="1">
        <v>43398</v>
      </c>
      <c r="L2265" t="s">
        <v>103</v>
      </c>
      <c r="N2265" t="s">
        <v>1562</v>
      </c>
    </row>
    <row r="2266" spans="1:14" x14ac:dyDescent="0.25">
      <c r="A2266" t="s">
        <v>3520</v>
      </c>
      <c r="B2266" t="s">
        <v>3521</v>
      </c>
      <c r="C2266" t="s">
        <v>29</v>
      </c>
      <c r="D2266" t="s">
        <v>21</v>
      </c>
      <c r="E2266">
        <v>21223</v>
      </c>
      <c r="F2266" t="s">
        <v>22</v>
      </c>
      <c r="G2266" t="s">
        <v>22</v>
      </c>
      <c r="H2266" t="s">
        <v>2041</v>
      </c>
      <c r="I2266" t="s">
        <v>24</v>
      </c>
      <c r="J2266" s="1">
        <v>43327</v>
      </c>
      <c r="K2266" s="1">
        <v>43398</v>
      </c>
      <c r="L2266" t="s">
        <v>103</v>
      </c>
      <c r="N2266" t="s">
        <v>3522</v>
      </c>
    </row>
    <row r="2267" spans="1:14" x14ac:dyDescent="0.25">
      <c r="A2267" t="s">
        <v>716</v>
      </c>
      <c r="B2267" t="s">
        <v>3523</v>
      </c>
      <c r="C2267" t="s">
        <v>136</v>
      </c>
      <c r="D2267" t="s">
        <v>21</v>
      </c>
      <c r="E2267">
        <v>21117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43398</v>
      </c>
      <c r="L2267" t="s">
        <v>26</v>
      </c>
      <c r="N2267" t="s">
        <v>24</v>
      </c>
    </row>
    <row r="2268" spans="1:14" x14ac:dyDescent="0.25">
      <c r="A2268" t="s">
        <v>288</v>
      </c>
      <c r="B2268" t="s">
        <v>3524</v>
      </c>
      <c r="C2268" t="s">
        <v>3525</v>
      </c>
      <c r="D2268" t="s">
        <v>21</v>
      </c>
      <c r="E2268">
        <v>21117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43398</v>
      </c>
      <c r="L2268" t="s">
        <v>26</v>
      </c>
      <c r="N2268" t="s">
        <v>24</v>
      </c>
    </row>
    <row r="2269" spans="1:14" x14ac:dyDescent="0.25">
      <c r="A2269" t="s">
        <v>2459</v>
      </c>
      <c r="B2269" t="s">
        <v>2460</v>
      </c>
      <c r="C2269" t="s">
        <v>761</v>
      </c>
      <c r="D2269" t="s">
        <v>21</v>
      </c>
      <c r="E2269">
        <v>20912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43398</v>
      </c>
      <c r="L2269" t="s">
        <v>26</v>
      </c>
      <c r="N2269" t="s">
        <v>24</v>
      </c>
    </row>
    <row r="2270" spans="1:14" x14ac:dyDescent="0.25">
      <c r="A2270" t="s">
        <v>260</v>
      </c>
      <c r="B2270" t="s">
        <v>3526</v>
      </c>
      <c r="C2270" t="s">
        <v>136</v>
      </c>
      <c r="D2270" t="s">
        <v>21</v>
      </c>
      <c r="E2270">
        <v>21117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43398</v>
      </c>
      <c r="L2270" t="s">
        <v>26</v>
      </c>
      <c r="N2270" t="s">
        <v>24</v>
      </c>
    </row>
    <row r="2271" spans="1:14" x14ac:dyDescent="0.25">
      <c r="A2271" t="s">
        <v>221</v>
      </c>
      <c r="B2271" t="s">
        <v>3527</v>
      </c>
      <c r="C2271" t="s">
        <v>136</v>
      </c>
      <c r="D2271" t="s">
        <v>21</v>
      </c>
      <c r="E2271">
        <v>21117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43398</v>
      </c>
      <c r="L2271" t="s">
        <v>26</v>
      </c>
      <c r="N2271" t="s">
        <v>24</v>
      </c>
    </row>
    <row r="2272" spans="1:14" x14ac:dyDescent="0.25">
      <c r="A2272" t="s">
        <v>63</v>
      </c>
      <c r="B2272" t="s">
        <v>3528</v>
      </c>
      <c r="C2272" t="s">
        <v>3525</v>
      </c>
      <c r="D2272" t="s">
        <v>21</v>
      </c>
      <c r="E2272">
        <v>21117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43398</v>
      </c>
      <c r="L2272" t="s">
        <v>26</v>
      </c>
      <c r="N2272" t="s">
        <v>24</v>
      </c>
    </row>
    <row r="2273" spans="1:14" x14ac:dyDescent="0.25">
      <c r="A2273" t="s">
        <v>3529</v>
      </c>
      <c r="B2273" t="s">
        <v>3530</v>
      </c>
      <c r="C2273" t="s">
        <v>2211</v>
      </c>
      <c r="D2273" t="s">
        <v>21</v>
      </c>
      <c r="E2273">
        <v>20855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43397</v>
      </c>
      <c r="L2273" t="s">
        <v>26</v>
      </c>
      <c r="N2273" t="s">
        <v>24</v>
      </c>
    </row>
    <row r="2274" spans="1:14" x14ac:dyDescent="0.25">
      <c r="A2274" t="s">
        <v>600</v>
      </c>
      <c r="B2274" t="s">
        <v>3531</v>
      </c>
      <c r="C2274" t="s">
        <v>136</v>
      </c>
      <c r="D2274" t="s">
        <v>21</v>
      </c>
      <c r="E2274">
        <v>21117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43397</v>
      </c>
      <c r="L2274" t="s">
        <v>26</v>
      </c>
      <c r="N2274" t="s">
        <v>24</v>
      </c>
    </row>
    <row r="2275" spans="1:14" x14ac:dyDescent="0.25">
      <c r="A2275" t="s">
        <v>3532</v>
      </c>
      <c r="B2275" t="s">
        <v>3533</v>
      </c>
      <c r="C2275" t="s">
        <v>136</v>
      </c>
      <c r="D2275" t="s">
        <v>21</v>
      </c>
      <c r="E2275">
        <v>21117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43397</v>
      </c>
      <c r="L2275" t="s">
        <v>26</v>
      </c>
      <c r="N2275" t="s">
        <v>24</v>
      </c>
    </row>
    <row r="2276" spans="1:14" x14ac:dyDescent="0.25">
      <c r="A2276" t="s">
        <v>3534</v>
      </c>
      <c r="B2276" t="s">
        <v>3535</v>
      </c>
      <c r="C2276" t="s">
        <v>136</v>
      </c>
      <c r="D2276" t="s">
        <v>21</v>
      </c>
      <c r="E2276">
        <v>21117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43397</v>
      </c>
      <c r="L2276" t="s">
        <v>26</v>
      </c>
      <c r="N2276" t="s">
        <v>24</v>
      </c>
    </row>
    <row r="2277" spans="1:14" x14ac:dyDescent="0.25">
      <c r="A2277" t="s">
        <v>3536</v>
      </c>
      <c r="B2277" t="s">
        <v>3537</v>
      </c>
      <c r="C2277" t="s">
        <v>136</v>
      </c>
      <c r="D2277" t="s">
        <v>21</v>
      </c>
      <c r="E2277">
        <v>21117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43397</v>
      </c>
      <c r="L2277" t="s">
        <v>26</v>
      </c>
      <c r="N2277" t="s">
        <v>24</v>
      </c>
    </row>
    <row r="2278" spans="1:14" x14ac:dyDescent="0.25">
      <c r="A2278" t="s">
        <v>3538</v>
      </c>
      <c r="B2278" t="s">
        <v>3539</v>
      </c>
      <c r="C2278" t="s">
        <v>190</v>
      </c>
      <c r="D2278" t="s">
        <v>21</v>
      </c>
      <c r="E2278">
        <v>20850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43397</v>
      </c>
      <c r="L2278" t="s">
        <v>26</v>
      </c>
      <c r="N2278" t="s">
        <v>24</v>
      </c>
    </row>
    <row r="2279" spans="1:14" x14ac:dyDescent="0.25">
      <c r="A2279" t="s">
        <v>212</v>
      </c>
      <c r="B2279" t="s">
        <v>3540</v>
      </c>
      <c r="C2279" t="s">
        <v>136</v>
      </c>
      <c r="D2279" t="s">
        <v>21</v>
      </c>
      <c r="E2279">
        <v>21117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43397</v>
      </c>
      <c r="L2279" t="s">
        <v>26</v>
      </c>
      <c r="N2279" t="s">
        <v>24</v>
      </c>
    </row>
    <row r="2280" spans="1:14" x14ac:dyDescent="0.25">
      <c r="A2280" t="s">
        <v>913</v>
      </c>
      <c r="B2280" t="s">
        <v>3541</v>
      </c>
      <c r="C2280" t="s">
        <v>1122</v>
      </c>
      <c r="D2280" t="s">
        <v>21</v>
      </c>
      <c r="E2280">
        <v>20815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43397</v>
      </c>
      <c r="L2280" t="s">
        <v>26</v>
      </c>
      <c r="N2280" t="s">
        <v>24</v>
      </c>
    </row>
    <row r="2281" spans="1:14" x14ac:dyDescent="0.25">
      <c r="A2281" t="s">
        <v>1623</v>
      </c>
      <c r="B2281" t="s">
        <v>3542</v>
      </c>
      <c r="C2281" t="s">
        <v>136</v>
      </c>
      <c r="D2281" t="s">
        <v>21</v>
      </c>
      <c r="E2281">
        <v>21117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43397</v>
      </c>
      <c r="L2281" t="s">
        <v>26</v>
      </c>
      <c r="N2281" t="s">
        <v>24</v>
      </c>
    </row>
    <row r="2282" spans="1:14" x14ac:dyDescent="0.25">
      <c r="A2282" t="s">
        <v>2457</v>
      </c>
      <c r="B2282" t="s">
        <v>2458</v>
      </c>
      <c r="C2282" t="s">
        <v>804</v>
      </c>
      <c r="D2282" t="s">
        <v>21</v>
      </c>
      <c r="E2282">
        <v>20817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43397</v>
      </c>
      <c r="L2282" t="s">
        <v>26</v>
      </c>
      <c r="N2282" t="s">
        <v>24</v>
      </c>
    </row>
    <row r="2283" spans="1:14" x14ac:dyDescent="0.25">
      <c r="A2283" t="s">
        <v>93</v>
      </c>
      <c r="B2283" t="s">
        <v>3543</v>
      </c>
      <c r="C2283" t="s">
        <v>136</v>
      </c>
      <c r="D2283" t="s">
        <v>21</v>
      </c>
      <c r="E2283">
        <v>21117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43397</v>
      </c>
      <c r="L2283" t="s">
        <v>26</v>
      </c>
      <c r="N2283" t="s">
        <v>24</v>
      </c>
    </row>
    <row r="2284" spans="1:14" x14ac:dyDescent="0.25">
      <c r="A2284" t="s">
        <v>3544</v>
      </c>
      <c r="B2284" t="s">
        <v>3545</v>
      </c>
      <c r="C2284" t="s">
        <v>3546</v>
      </c>
      <c r="D2284" t="s">
        <v>21</v>
      </c>
      <c r="E2284">
        <v>20854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43396</v>
      </c>
      <c r="L2284" t="s">
        <v>26</v>
      </c>
      <c r="N2284" t="s">
        <v>24</v>
      </c>
    </row>
    <row r="2285" spans="1:14" x14ac:dyDescent="0.25">
      <c r="A2285" t="s">
        <v>3547</v>
      </c>
      <c r="B2285" t="s">
        <v>3548</v>
      </c>
      <c r="C2285" t="s">
        <v>804</v>
      </c>
      <c r="D2285" t="s">
        <v>21</v>
      </c>
      <c r="E2285">
        <v>20816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43396</v>
      </c>
      <c r="L2285" t="s">
        <v>26</v>
      </c>
      <c r="N2285" t="s">
        <v>24</v>
      </c>
    </row>
    <row r="2286" spans="1:14" x14ac:dyDescent="0.25">
      <c r="A2286" t="s">
        <v>3549</v>
      </c>
      <c r="B2286" t="s">
        <v>3550</v>
      </c>
      <c r="C2286" t="s">
        <v>67</v>
      </c>
      <c r="D2286" t="s">
        <v>21</v>
      </c>
      <c r="E2286">
        <v>20906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43396</v>
      </c>
      <c r="L2286" t="s">
        <v>26</v>
      </c>
      <c r="N2286" t="s">
        <v>24</v>
      </c>
    </row>
    <row r="2287" spans="1:14" x14ac:dyDescent="0.25">
      <c r="A2287" t="s">
        <v>3551</v>
      </c>
      <c r="B2287" t="s">
        <v>3552</v>
      </c>
      <c r="C2287" t="s">
        <v>67</v>
      </c>
      <c r="D2287" t="s">
        <v>21</v>
      </c>
      <c r="E2287">
        <v>20904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43396</v>
      </c>
      <c r="L2287" t="s">
        <v>26</v>
      </c>
      <c r="N2287" t="s">
        <v>24</v>
      </c>
    </row>
    <row r="2288" spans="1:14" x14ac:dyDescent="0.25">
      <c r="A2288" t="s">
        <v>3553</v>
      </c>
      <c r="B2288" t="s">
        <v>3554</v>
      </c>
      <c r="C2288" t="s">
        <v>804</v>
      </c>
      <c r="D2288" t="s">
        <v>21</v>
      </c>
      <c r="E2288">
        <v>20814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43396</v>
      </c>
      <c r="L2288" t="s">
        <v>26</v>
      </c>
      <c r="N2288" t="s">
        <v>24</v>
      </c>
    </row>
    <row r="2289" spans="1:14" x14ac:dyDescent="0.25">
      <c r="A2289" t="s">
        <v>3555</v>
      </c>
      <c r="B2289" t="s">
        <v>3556</v>
      </c>
      <c r="C2289" t="s">
        <v>1764</v>
      </c>
      <c r="D2289" t="s">
        <v>21</v>
      </c>
      <c r="E2289">
        <v>21047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43396</v>
      </c>
      <c r="L2289" t="s">
        <v>26</v>
      </c>
      <c r="N2289" t="s">
        <v>24</v>
      </c>
    </row>
    <row r="2290" spans="1:14" x14ac:dyDescent="0.25">
      <c r="A2290" t="s">
        <v>1931</v>
      </c>
      <c r="B2290" t="s">
        <v>3557</v>
      </c>
      <c r="C2290" t="s">
        <v>254</v>
      </c>
      <c r="D2290" t="s">
        <v>21</v>
      </c>
      <c r="E2290">
        <v>21286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43396</v>
      </c>
      <c r="L2290" t="s">
        <v>26</v>
      </c>
      <c r="N2290" t="s">
        <v>24</v>
      </c>
    </row>
    <row r="2291" spans="1:14" x14ac:dyDescent="0.25">
      <c r="A2291" t="s">
        <v>3558</v>
      </c>
      <c r="B2291" t="s">
        <v>3559</v>
      </c>
      <c r="C2291" t="s">
        <v>54</v>
      </c>
      <c r="D2291" t="s">
        <v>21</v>
      </c>
      <c r="E2291">
        <v>21061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43396</v>
      </c>
      <c r="L2291" t="s">
        <v>26</v>
      </c>
      <c r="N2291" t="s">
        <v>24</v>
      </c>
    </row>
    <row r="2292" spans="1:14" x14ac:dyDescent="0.25">
      <c r="A2292" t="s">
        <v>201</v>
      </c>
      <c r="B2292" t="s">
        <v>632</v>
      </c>
      <c r="C2292" t="s">
        <v>624</v>
      </c>
      <c r="D2292" t="s">
        <v>21</v>
      </c>
      <c r="E2292">
        <v>20678</v>
      </c>
      <c r="F2292" t="s">
        <v>22</v>
      </c>
      <c r="G2292" t="s">
        <v>22</v>
      </c>
      <c r="H2292" t="s">
        <v>208</v>
      </c>
      <c r="I2292" t="s">
        <v>209</v>
      </c>
      <c r="J2292" t="s">
        <v>210</v>
      </c>
      <c r="K2292" s="1">
        <v>43396</v>
      </c>
      <c r="L2292" t="s">
        <v>211</v>
      </c>
      <c r="M2292" t="str">
        <f>HYPERLINK("https://www.regulations.gov/docket?D=FDA-2018-H-3997")</f>
        <v>https://www.regulations.gov/docket?D=FDA-2018-H-3997</v>
      </c>
      <c r="N2292" t="s">
        <v>210</v>
      </c>
    </row>
    <row r="2293" spans="1:14" x14ac:dyDescent="0.25">
      <c r="A2293" t="s">
        <v>3560</v>
      </c>
      <c r="B2293" t="s">
        <v>3561</v>
      </c>
      <c r="C2293" t="s">
        <v>3562</v>
      </c>
      <c r="D2293" t="s">
        <v>21</v>
      </c>
      <c r="E2293">
        <v>20903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43395</v>
      </c>
      <c r="L2293" t="s">
        <v>26</v>
      </c>
      <c r="N2293" t="s">
        <v>24</v>
      </c>
    </row>
    <row r="2294" spans="1:14" x14ac:dyDescent="0.25">
      <c r="A2294" t="s">
        <v>3563</v>
      </c>
      <c r="B2294" t="s">
        <v>3564</v>
      </c>
      <c r="C2294" t="s">
        <v>67</v>
      </c>
      <c r="D2294" t="s">
        <v>21</v>
      </c>
      <c r="E2294">
        <v>20906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43395</v>
      </c>
      <c r="L2294" t="s">
        <v>26</v>
      </c>
      <c r="N2294" t="s">
        <v>24</v>
      </c>
    </row>
    <row r="2295" spans="1:14" x14ac:dyDescent="0.25">
      <c r="A2295" t="s">
        <v>2380</v>
      </c>
      <c r="B2295" t="s">
        <v>2381</v>
      </c>
      <c r="C2295" t="s">
        <v>29</v>
      </c>
      <c r="D2295" t="s">
        <v>21</v>
      </c>
      <c r="E2295">
        <v>21217</v>
      </c>
      <c r="F2295" t="s">
        <v>22</v>
      </c>
      <c r="G2295" t="s">
        <v>22</v>
      </c>
      <c r="H2295" t="s">
        <v>208</v>
      </c>
      <c r="I2295" t="s">
        <v>209</v>
      </c>
      <c r="J2295" t="s">
        <v>210</v>
      </c>
      <c r="K2295" s="1">
        <v>43395</v>
      </c>
      <c r="L2295" t="s">
        <v>211</v>
      </c>
      <c r="M2295" t="str">
        <f>HYPERLINK("https://www.regulations.gov/docket?D=FDA-2018-H-3953")</f>
        <v>https://www.regulations.gov/docket?D=FDA-2018-H-3953</v>
      </c>
      <c r="N2295" t="s">
        <v>210</v>
      </c>
    </row>
    <row r="2296" spans="1:14" x14ac:dyDescent="0.25">
      <c r="A2296" t="s">
        <v>3565</v>
      </c>
      <c r="B2296" t="s">
        <v>3566</v>
      </c>
      <c r="C2296" t="s">
        <v>1413</v>
      </c>
      <c r="D2296" t="s">
        <v>21</v>
      </c>
      <c r="E2296">
        <v>21146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43395</v>
      </c>
      <c r="L2296" t="s">
        <v>26</v>
      </c>
      <c r="N2296" t="s">
        <v>24</v>
      </c>
    </row>
    <row r="2297" spans="1:14" x14ac:dyDescent="0.25">
      <c r="A2297" t="s">
        <v>1987</v>
      </c>
      <c r="B2297" t="s">
        <v>1988</v>
      </c>
      <c r="C2297" t="s">
        <v>29</v>
      </c>
      <c r="D2297" t="s">
        <v>21</v>
      </c>
      <c r="E2297">
        <v>21216</v>
      </c>
      <c r="F2297" t="s">
        <v>22</v>
      </c>
      <c r="G2297" t="s">
        <v>22</v>
      </c>
      <c r="H2297" t="s">
        <v>208</v>
      </c>
      <c r="I2297" t="s">
        <v>209</v>
      </c>
      <c r="J2297" t="s">
        <v>210</v>
      </c>
      <c r="K2297" s="1">
        <v>43395</v>
      </c>
      <c r="L2297" t="s">
        <v>211</v>
      </c>
      <c r="M2297" t="str">
        <f>HYPERLINK("https://www.regulations.gov/docket?D=FDA-2018-H-3954")</f>
        <v>https://www.regulations.gov/docket?D=FDA-2018-H-3954</v>
      </c>
      <c r="N2297" t="s">
        <v>210</v>
      </c>
    </row>
    <row r="2298" spans="1:14" x14ac:dyDescent="0.25">
      <c r="A2298" t="s">
        <v>3567</v>
      </c>
      <c r="B2298" t="s">
        <v>3568</v>
      </c>
      <c r="C2298" t="s">
        <v>1413</v>
      </c>
      <c r="D2298" t="s">
        <v>21</v>
      </c>
      <c r="E2298">
        <v>21146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43395</v>
      </c>
      <c r="L2298" t="s">
        <v>26</v>
      </c>
      <c r="N2298" t="s">
        <v>24</v>
      </c>
    </row>
    <row r="2299" spans="1:14" x14ac:dyDescent="0.25">
      <c r="A2299" t="s">
        <v>3569</v>
      </c>
      <c r="B2299" t="s">
        <v>3570</v>
      </c>
      <c r="C2299" t="s">
        <v>226</v>
      </c>
      <c r="D2299" t="s">
        <v>21</v>
      </c>
      <c r="E2299">
        <v>20754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43395</v>
      </c>
      <c r="L2299" t="s">
        <v>26</v>
      </c>
      <c r="N2299" t="s">
        <v>24</v>
      </c>
    </row>
    <row r="2300" spans="1:14" x14ac:dyDescent="0.25">
      <c r="A2300" t="s">
        <v>201</v>
      </c>
      <c r="B2300" t="s">
        <v>3571</v>
      </c>
      <c r="C2300" t="s">
        <v>67</v>
      </c>
      <c r="D2300" t="s">
        <v>21</v>
      </c>
      <c r="E2300">
        <v>20906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43395</v>
      </c>
      <c r="L2300" t="s">
        <v>26</v>
      </c>
      <c r="N2300" t="s">
        <v>24</v>
      </c>
    </row>
    <row r="2301" spans="1:14" x14ac:dyDescent="0.25">
      <c r="A2301" t="s">
        <v>3572</v>
      </c>
      <c r="B2301" t="s">
        <v>3573</v>
      </c>
      <c r="C2301" t="s">
        <v>182</v>
      </c>
      <c r="D2301" t="s">
        <v>21</v>
      </c>
      <c r="E2301">
        <v>21666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43392</v>
      </c>
      <c r="L2301" t="s">
        <v>26</v>
      </c>
      <c r="N2301" t="s">
        <v>24</v>
      </c>
    </row>
    <row r="2302" spans="1:14" x14ac:dyDescent="0.25">
      <c r="A2302" t="s">
        <v>3574</v>
      </c>
      <c r="B2302" t="s">
        <v>3575</v>
      </c>
      <c r="C2302" t="s">
        <v>182</v>
      </c>
      <c r="D2302" t="s">
        <v>21</v>
      </c>
      <c r="E2302">
        <v>21666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43392</v>
      </c>
      <c r="L2302" t="s">
        <v>26</v>
      </c>
      <c r="N2302" t="s">
        <v>24</v>
      </c>
    </row>
    <row r="2303" spans="1:14" x14ac:dyDescent="0.25">
      <c r="A2303" t="s">
        <v>3576</v>
      </c>
      <c r="B2303" t="s">
        <v>3577</v>
      </c>
      <c r="C2303" t="s">
        <v>557</v>
      </c>
      <c r="D2303" t="s">
        <v>21</v>
      </c>
      <c r="E2303">
        <v>21638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43392</v>
      </c>
      <c r="L2303" t="s">
        <v>26</v>
      </c>
      <c r="N2303" t="s">
        <v>24</v>
      </c>
    </row>
    <row r="2304" spans="1:14" x14ac:dyDescent="0.25">
      <c r="A2304" t="s">
        <v>3578</v>
      </c>
      <c r="B2304" t="s">
        <v>3579</v>
      </c>
      <c r="C2304" t="s">
        <v>557</v>
      </c>
      <c r="D2304" t="s">
        <v>21</v>
      </c>
      <c r="E2304">
        <v>21638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43392</v>
      </c>
      <c r="L2304" t="s">
        <v>26</v>
      </c>
      <c r="N2304" t="s">
        <v>24</v>
      </c>
    </row>
    <row r="2305" spans="1:14" x14ac:dyDescent="0.25">
      <c r="A2305" t="s">
        <v>3580</v>
      </c>
      <c r="B2305" t="s">
        <v>3581</v>
      </c>
      <c r="C2305" t="s">
        <v>182</v>
      </c>
      <c r="D2305" t="s">
        <v>21</v>
      </c>
      <c r="E2305">
        <v>21666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43392</v>
      </c>
      <c r="L2305" t="s">
        <v>26</v>
      </c>
      <c r="N2305" t="s">
        <v>24</v>
      </c>
    </row>
    <row r="2306" spans="1:14" x14ac:dyDescent="0.25">
      <c r="A2306" t="s">
        <v>2515</v>
      </c>
      <c r="B2306" t="s">
        <v>2516</v>
      </c>
      <c r="C2306" t="s">
        <v>182</v>
      </c>
      <c r="D2306" t="s">
        <v>21</v>
      </c>
      <c r="E2306">
        <v>21666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43392</v>
      </c>
      <c r="L2306" t="s">
        <v>26</v>
      </c>
      <c r="N2306" t="s">
        <v>24</v>
      </c>
    </row>
    <row r="2307" spans="1:14" x14ac:dyDescent="0.25">
      <c r="A2307" t="s">
        <v>3197</v>
      </c>
      <c r="B2307" t="s">
        <v>3198</v>
      </c>
      <c r="C2307" t="s">
        <v>67</v>
      </c>
      <c r="D2307" t="s">
        <v>21</v>
      </c>
      <c r="E2307">
        <v>20904</v>
      </c>
      <c r="F2307" t="s">
        <v>22</v>
      </c>
      <c r="G2307" t="s">
        <v>22</v>
      </c>
      <c r="H2307" t="s">
        <v>101</v>
      </c>
      <c r="I2307" t="s">
        <v>102</v>
      </c>
      <c r="J2307" s="1">
        <v>43339</v>
      </c>
      <c r="K2307" s="1">
        <v>43391</v>
      </c>
      <c r="L2307" t="s">
        <v>103</v>
      </c>
      <c r="N2307" t="s">
        <v>1580</v>
      </c>
    </row>
    <row r="2308" spans="1:14" x14ac:dyDescent="0.25">
      <c r="A2308" t="s">
        <v>3582</v>
      </c>
      <c r="B2308" t="s">
        <v>3583</v>
      </c>
      <c r="C2308" t="s">
        <v>29</v>
      </c>
      <c r="D2308" t="s">
        <v>21</v>
      </c>
      <c r="E2308">
        <v>21227</v>
      </c>
      <c r="F2308" t="s">
        <v>22</v>
      </c>
      <c r="G2308" t="s">
        <v>22</v>
      </c>
      <c r="H2308" t="s">
        <v>208</v>
      </c>
      <c r="I2308" t="s">
        <v>209</v>
      </c>
      <c r="J2308" s="1">
        <v>43341</v>
      </c>
      <c r="K2308" s="1">
        <v>43391</v>
      </c>
      <c r="L2308" t="s">
        <v>103</v>
      </c>
      <c r="N2308" t="s">
        <v>1583</v>
      </c>
    </row>
    <row r="2309" spans="1:14" x14ac:dyDescent="0.25">
      <c r="A2309" t="s">
        <v>3584</v>
      </c>
      <c r="B2309" t="s">
        <v>3585</v>
      </c>
      <c r="C2309" t="s">
        <v>67</v>
      </c>
      <c r="D2309" t="s">
        <v>21</v>
      </c>
      <c r="E2309">
        <v>20905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43391</v>
      </c>
      <c r="L2309" t="s">
        <v>26</v>
      </c>
      <c r="N2309" t="s">
        <v>24</v>
      </c>
    </row>
    <row r="2310" spans="1:14" x14ac:dyDescent="0.25">
      <c r="A2310" t="s">
        <v>2819</v>
      </c>
      <c r="B2310" t="s">
        <v>3586</v>
      </c>
      <c r="C2310" t="s">
        <v>179</v>
      </c>
      <c r="D2310" t="s">
        <v>21</v>
      </c>
      <c r="E2310">
        <v>20879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43391</v>
      </c>
      <c r="L2310" t="s">
        <v>26</v>
      </c>
      <c r="N2310" t="s">
        <v>24</v>
      </c>
    </row>
    <row r="2311" spans="1:14" x14ac:dyDescent="0.25">
      <c r="A2311" t="s">
        <v>3587</v>
      </c>
      <c r="B2311" t="s">
        <v>3588</v>
      </c>
      <c r="C2311" t="s">
        <v>179</v>
      </c>
      <c r="D2311" t="s">
        <v>21</v>
      </c>
      <c r="E2311">
        <v>20879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43391</v>
      </c>
      <c r="L2311" t="s">
        <v>26</v>
      </c>
      <c r="N2311" t="s">
        <v>24</v>
      </c>
    </row>
    <row r="2312" spans="1:14" x14ac:dyDescent="0.25">
      <c r="A2312" t="s">
        <v>3589</v>
      </c>
      <c r="B2312" t="s">
        <v>3590</v>
      </c>
      <c r="C2312" t="s">
        <v>702</v>
      </c>
      <c r="D2312" t="s">
        <v>21</v>
      </c>
      <c r="E2312">
        <v>20876</v>
      </c>
      <c r="F2312" t="s">
        <v>22</v>
      </c>
      <c r="G2312" t="s">
        <v>22</v>
      </c>
      <c r="H2312" t="s">
        <v>208</v>
      </c>
      <c r="I2312" t="s">
        <v>209</v>
      </c>
      <c r="J2312" s="1">
        <v>43279</v>
      </c>
      <c r="K2312" s="1">
        <v>43391</v>
      </c>
      <c r="L2312" t="s">
        <v>103</v>
      </c>
      <c r="N2312" t="s">
        <v>1583</v>
      </c>
    </row>
    <row r="2313" spans="1:14" x14ac:dyDescent="0.25">
      <c r="A2313" t="s">
        <v>177</v>
      </c>
      <c r="B2313" t="s">
        <v>3591</v>
      </c>
      <c r="C2313" t="s">
        <v>67</v>
      </c>
      <c r="D2313" t="s">
        <v>21</v>
      </c>
      <c r="E2313">
        <v>20904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43391</v>
      </c>
      <c r="L2313" t="s">
        <v>26</v>
      </c>
      <c r="N2313" t="s">
        <v>24</v>
      </c>
    </row>
    <row r="2314" spans="1:14" x14ac:dyDescent="0.25">
      <c r="A2314" t="s">
        <v>3592</v>
      </c>
      <c r="B2314" t="s">
        <v>3593</v>
      </c>
      <c r="C2314" t="s">
        <v>179</v>
      </c>
      <c r="D2314" t="s">
        <v>21</v>
      </c>
      <c r="E2314">
        <v>20882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43391</v>
      </c>
      <c r="L2314" t="s">
        <v>26</v>
      </c>
      <c r="N2314" t="s">
        <v>24</v>
      </c>
    </row>
    <row r="2315" spans="1:14" x14ac:dyDescent="0.25">
      <c r="A2315" t="s">
        <v>1641</v>
      </c>
      <c r="B2315" t="s">
        <v>3594</v>
      </c>
      <c r="C2315" t="s">
        <v>3595</v>
      </c>
      <c r="D2315" t="s">
        <v>21</v>
      </c>
      <c r="E2315">
        <v>20736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43391</v>
      </c>
      <c r="L2315" t="s">
        <v>26</v>
      </c>
      <c r="N2315" t="s">
        <v>24</v>
      </c>
    </row>
    <row r="2316" spans="1:14" x14ac:dyDescent="0.25">
      <c r="A2316" t="s">
        <v>250</v>
      </c>
      <c r="B2316" t="s">
        <v>3596</v>
      </c>
      <c r="C2316" t="s">
        <v>179</v>
      </c>
      <c r="D2316" t="s">
        <v>21</v>
      </c>
      <c r="E2316">
        <v>20879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43391</v>
      </c>
      <c r="L2316" t="s">
        <v>26</v>
      </c>
      <c r="N2316" t="s">
        <v>24</v>
      </c>
    </row>
    <row r="2317" spans="1:14" x14ac:dyDescent="0.25">
      <c r="A2317" t="s">
        <v>3090</v>
      </c>
      <c r="B2317" t="s">
        <v>3091</v>
      </c>
      <c r="C2317" t="s">
        <v>67</v>
      </c>
      <c r="D2317" t="s">
        <v>21</v>
      </c>
      <c r="E2317">
        <v>20904</v>
      </c>
      <c r="F2317" t="s">
        <v>22</v>
      </c>
      <c r="G2317" t="s">
        <v>22</v>
      </c>
      <c r="H2317" t="s">
        <v>101</v>
      </c>
      <c r="I2317" t="s">
        <v>241</v>
      </c>
      <c r="J2317" s="1">
        <v>43340</v>
      </c>
      <c r="K2317" s="1">
        <v>43391</v>
      </c>
      <c r="L2317" t="s">
        <v>103</v>
      </c>
      <c r="N2317" t="s">
        <v>1580</v>
      </c>
    </row>
    <row r="2318" spans="1:14" x14ac:dyDescent="0.25">
      <c r="A2318" t="s">
        <v>3597</v>
      </c>
      <c r="B2318" t="s">
        <v>3598</v>
      </c>
      <c r="C2318" t="s">
        <v>3595</v>
      </c>
      <c r="D2318" t="s">
        <v>21</v>
      </c>
      <c r="E2318">
        <v>20736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43391</v>
      </c>
      <c r="L2318" t="s">
        <v>26</v>
      </c>
      <c r="N2318" t="s">
        <v>24</v>
      </c>
    </row>
    <row r="2319" spans="1:14" x14ac:dyDescent="0.25">
      <c r="A2319" t="s">
        <v>3599</v>
      </c>
      <c r="B2319" t="s">
        <v>3600</v>
      </c>
      <c r="C2319" t="s">
        <v>67</v>
      </c>
      <c r="D2319" t="s">
        <v>21</v>
      </c>
      <c r="E2319">
        <v>20904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43390</v>
      </c>
      <c r="L2319" t="s">
        <v>26</v>
      </c>
      <c r="N2319" t="s">
        <v>24</v>
      </c>
    </row>
    <row r="2320" spans="1:14" x14ac:dyDescent="0.25">
      <c r="A2320" t="s">
        <v>3601</v>
      </c>
      <c r="B2320" t="s">
        <v>3602</v>
      </c>
      <c r="C2320" t="s">
        <v>356</v>
      </c>
      <c r="D2320" t="s">
        <v>21</v>
      </c>
      <c r="E2320">
        <v>21114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43390</v>
      </c>
      <c r="L2320" t="s">
        <v>26</v>
      </c>
      <c r="N2320" t="s">
        <v>24</v>
      </c>
    </row>
    <row r="2321" spans="1:14" x14ac:dyDescent="0.25">
      <c r="A2321" t="s">
        <v>3603</v>
      </c>
      <c r="B2321" t="s">
        <v>3604</v>
      </c>
      <c r="C2321" t="s">
        <v>356</v>
      </c>
      <c r="D2321" t="s">
        <v>21</v>
      </c>
      <c r="E2321">
        <v>21114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43390</v>
      </c>
      <c r="L2321" t="s">
        <v>26</v>
      </c>
      <c r="N2321" t="s">
        <v>24</v>
      </c>
    </row>
    <row r="2322" spans="1:14" x14ac:dyDescent="0.25">
      <c r="A2322" t="s">
        <v>155</v>
      </c>
      <c r="B2322" t="s">
        <v>3605</v>
      </c>
      <c r="C2322" t="s">
        <v>67</v>
      </c>
      <c r="D2322" t="s">
        <v>21</v>
      </c>
      <c r="E2322">
        <v>20904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43390</v>
      </c>
      <c r="L2322" t="s">
        <v>26</v>
      </c>
      <c r="N2322" t="s">
        <v>24</v>
      </c>
    </row>
    <row r="2323" spans="1:14" x14ac:dyDescent="0.25">
      <c r="A2323" t="s">
        <v>3606</v>
      </c>
      <c r="B2323" t="s">
        <v>3607</v>
      </c>
      <c r="C2323" t="s">
        <v>617</v>
      </c>
      <c r="D2323" t="s">
        <v>21</v>
      </c>
      <c r="E2323">
        <v>21012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43390</v>
      </c>
      <c r="L2323" t="s">
        <v>26</v>
      </c>
      <c r="N2323" t="s">
        <v>24</v>
      </c>
    </row>
    <row r="2324" spans="1:14" x14ac:dyDescent="0.25">
      <c r="A2324" t="s">
        <v>3608</v>
      </c>
      <c r="B2324" t="s">
        <v>3609</v>
      </c>
      <c r="C2324" t="s">
        <v>291</v>
      </c>
      <c r="D2324" t="s">
        <v>21</v>
      </c>
      <c r="E2324">
        <v>21701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43390</v>
      </c>
      <c r="L2324" t="s">
        <v>26</v>
      </c>
      <c r="N2324" t="s">
        <v>24</v>
      </c>
    </row>
    <row r="2325" spans="1:14" x14ac:dyDescent="0.25">
      <c r="A2325" t="s">
        <v>3610</v>
      </c>
      <c r="B2325" t="s">
        <v>3611</v>
      </c>
      <c r="C2325" t="s">
        <v>356</v>
      </c>
      <c r="D2325" t="s">
        <v>21</v>
      </c>
      <c r="E2325">
        <v>21114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43390</v>
      </c>
      <c r="L2325" t="s">
        <v>26</v>
      </c>
      <c r="N2325" t="s">
        <v>24</v>
      </c>
    </row>
    <row r="2326" spans="1:14" x14ac:dyDescent="0.25">
      <c r="A2326" t="s">
        <v>3612</v>
      </c>
      <c r="B2326" t="s">
        <v>3613</v>
      </c>
      <c r="C2326" t="s">
        <v>3614</v>
      </c>
      <c r="D2326" t="s">
        <v>21</v>
      </c>
      <c r="E2326">
        <v>20701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43390</v>
      </c>
      <c r="L2326" t="s">
        <v>26</v>
      </c>
      <c r="N2326" t="s">
        <v>24</v>
      </c>
    </row>
    <row r="2327" spans="1:14" x14ac:dyDescent="0.25">
      <c r="A2327" t="s">
        <v>250</v>
      </c>
      <c r="B2327" t="s">
        <v>3615</v>
      </c>
      <c r="C2327" t="s">
        <v>67</v>
      </c>
      <c r="D2327" t="s">
        <v>21</v>
      </c>
      <c r="E2327">
        <v>20904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43390</v>
      </c>
      <c r="L2327" t="s">
        <v>26</v>
      </c>
      <c r="N2327" t="s">
        <v>24</v>
      </c>
    </row>
    <row r="2328" spans="1:14" x14ac:dyDescent="0.25">
      <c r="A2328" t="s">
        <v>3616</v>
      </c>
      <c r="B2328" t="s">
        <v>3617</v>
      </c>
      <c r="C2328" t="s">
        <v>356</v>
      </c>
      <c r="D2328" t="s">
        <v>21</v>
      </c>
      <c r="E2328">
        <v>21114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43390</v>
      </c>
      <c r="L2328" t="s">
        <v>26</v>
      </c>
      <c r="N2328" t="s">
        <v>24</v>
      </c>
    </row>
    <row r="2329" spans="1:14" x14ac:dyDescent="0.25">
      <c r="A2329" t="s">
        <v>3618</v>
      </c>
      <c r="B2329" t="s">
        <v>3619</v>
      </c>
      <c r="C2329" t="s">
        <v>39</v>
      </c>
      <c r="D2329" t="s">
        <v>21</v>
      </c>
      <c r="E2329">
        <v>21044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43389</v>
      </c>
      <c r="L2329" t="s">
        <v>26</v>
      </c>
      <c r="N2329" t="s">
        <v>24</v>
      </c>
    </row>
    <row r="2330" spans="1:14" x14ac:dyDescent="0.25">
      <c r="A2330" t="s">
        <v>177</v>
      </c>
      <c r="B2330" t="s">
        <v>2439</v>
      </c>
      <c r="C2330" t="s">
        <v>193</v>
      </c>
      <c r="D2330" t="s">
        <v>21</v>
      </c>
      <c r="E2330">
        <v>20748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43389</v>
      </c>
      <c r="L2330" t="s">
        <v>26</v>
      </c>
      <c r="N2330" t="s">
        <v>24</v>
      </c>
    </row>
    <row r="2331" spans="1:14" x14ac:dyDescent="0.25">
      <c r="A2331" t="s">
        <v>3620</v>
      </c>
      <c r="B2331" t="s">
        <v>3621</v>
      </c>
      <c r="C2331" t="s">
        <v>39</v>
      </c>
      <c r="D2331" t="s">
        <v>21</v>
      </c>
      <c r="E2331">
        <v>21045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43389</v>
      </c>
      <c r="L2331" t="s">
        <v>26</v>
      </c>
      <c r="N2331" t="s">
        <v>24</v>
      </c>
    </row>
    <row r="2332" spans="1:14" x14ac:dyDescent="0.25">
      <c r="A2332" t="s">
        <v>2463</v>
      </c>
      <c r="B2332" t="s">
        <v>2464</v>
      </c>
      <c r="C2332" t="s">
        <v>735</v>
      </c>
      <c r="D2332" t="s">
        <v>21</v>
      </c>
      <c r="E2332">
        <v>20770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43389</v>
      </c>
      <c r="L2332" t="s">
        <v>26</v>
      </c>
      <c r="N2332" t="s">
        <v>24</v>
      </c>
    </row>
    <row r="2333" spans="1:14" x14ac:dyDescent="0.25">
      <c r="A2333" t="s">
        <v>2497</v>
      </c>
      <c r="B2333" t="s">
        <v>3622</v>
      </c>
      <c r="C2333" t="s">
        <v>39</v>
      </c>
      <c r="D2333" t="s">
        <v>21</v>
      </c>
      <c r="E2333">
        <v>21044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43389</v>
      </c>
      <c r="L2333" t="s">
        <v>26</v>
      </c>
      <c r="N2333" t="s">
        <v>24</v>
      </c>
    </row>
    <row r="2334" spans="1:14" x14ac:dyDescent="0.25">
      <c r="A2334" t="s">
        <v>250</v>
      </c>
      <c r="B2334" t="s">
        <v>3623</v>
      </c>
      <c r="C2334" t="s">
        <v>39</v>
      </c>
      <c r="D2334" t="s">
        <v>21</v>
      </c>
      <c r="E2334">
        <v>21044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43389</v>
      </c>
      <c r="L2334" t="s">
        <v>26</v>
      </c>
      <c r="N2334" t="s">
        <v>24</v>
      </c>
    </row>
    <row r="2335" spans="1:14" x14ac:dyDescent="0.25">
      <c r="A2335" t="s">
        <v>3624</v>
      </c>
      <c r="B2335" t="s">
        <v>3625</v>
      </c>
      <c r="C2335" t="s">
        <v>193</v>
      </c>
      <c r="D2335" t="s">
        <v>21</v>
      </c>
      <c r="E2335">
        <v>20748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43389</v>
      </c>
      <c r="L2335" t="s">
        <v>26</v>
      </c>
      <c r="N2335" t="s">
        <v>24</v>
      </c>
    </row>
    <row r="2336" spans="1:14" x14ac:dyDescent="0.25">
      <c r="A2336" t="s">
        <v>3626</v>
      </c>
      <c r="B2336" t="s">
        <v>3627</v>
      </c>
      <c r="C2336" t="s">
        <v>39</v>
      </c>
      <c r="D2336" t="s">
        <v>21</v>
      </c>
      <c r="E2336">
        <v>21045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43389</v>
      </c>
      <c r="L2336" t="s">
        <v>26</v>
      </c>
      <c r="N2336" t="s">
        <v>24</v>
      </c>
    </row>
    <row r="2337" spans="1:14" x14ac:dyDescent="0.25">
      <c r="A2337" t="s">
        <v>93</v>
      </c>
      <c r="B2337" t="s">
        <v>2442</v>
      </c>
      <c r="C2337" t="s">
        <v>1116</v>
      </c>
      <c r="D2337" t="s">
        <v>21</v>
      </c>
      <c r="E2337">
        <v>20748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43389</v>
      </c>
      <c r="L2337" t="s">
        <v>26</v>
      </c>
      <c r="N2337" t="s">
        <v>24</v>
      </c>
    </row>
    <row r="2338" spans="1:14" x14ac:dyDescent="0.25">
      <c r="A2338" t="s">
        <v>2009</v>
      </c>
      <c r="B2338" t="s">
        <v>2010</v>
      </c>
      <c r="C2338" t="s">
        <v>190</v>
      </c>
      <c r="D2338" t="s">
        <v>21</v>
      </c>
      <c r="E2338">
        <v>20851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43388</v>
      </c>
      <c r="L2338" t="s">
        <v>26</v>
      </c>
      <c r="N2338" t="s">
        <v>24</v>
      </c>
    </row>
    <row r="2339" spans="1:14" x14ac:dyDescent="0.25">
      <c r="A2339" t="s">
        <v>3628</v>
      </c>
      <c r="B2339" t="s">
        <v>3629</v>
      </c>
      <c r="C2339" t="s">
        <v>702</v>
      </c>
      <c r="D2339" t="s">
        <v>21</v>
      </c>
      <c r="E2339">
        <v>20876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43388</v>
      </c>
      <c r="L2339" t="s">
        <v>26</v>
      </c>
      <c r="N2339" t="s">
        <v>24</v>
      </c>
    </row>
    <row r="2340" spans="1:14" x14ac:dyDescent="0.25">
      <c r="A2340" t="s">
        <v>2207</v>
      </c>
      <c r="B2340" t="s">
        <v>2208</v>
      </c>
      <c r="C2340" t="s">
        <v>179</v>
      </c>
      <c r="D2340" t="s">
        <v>21</v>
      </c>
      <c r="E2340">
        <v>20879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43388</v>
      </c>
      <c r="L2340" t="s">
        <v>26</v>
      </c>
      <c r="N2340" t="s">
        <v>24</v>
      </c>
    </row>
    <row r="2341" spans="1:14" x14ac:dyDescent="0.25">
      <c r="A2341" t="s">
        <v>3630</v>
      </c>
      <c r="B2341" t="s">
        <v>468</v>
      </c>
      <c r="C2341" t="s">
        <v>424</v>
      </c>
      <c r="D2341" t="s">
        <v>21</v>
      </c>
      <c r="E2341">
        <v>21042</v>
      </c>
      <c r="F2341" t="s">
        <v>22</v>
      </c>
      <c r="G2341" t="s">
        <v>22</v>
      </c>
      <c r="H2341" t="s">
        <v>208</v>
      </c>
      <c r="I2341" t="s">
        <v>209</v>
      </c>
      <c r="J2341" t="s">
        <v>210</v>
      </c>
      <c r="K2341" s="1">
        <v>43388</v>
      </c>
      <c r="L2341" t="s">
        <v>211</v>
      </c>
      <c r="M2341" t="str">
        <f>HYPERLINK("https://www.regulations.gov/docket?D=FDA-2018-H-3878")</f>
        <v>https://www.regulations.gov/docket?D=FDA-2018-H-3878</v>
      </c>
      <c r="N2341" t="s">
        <v>210</v>
      </c>
    </row>
    <row r="2342" spans="1:14" x14ac:dyDescent="0.25">
      <c r="A2342" t="s">
        <v>3631</v>
      </c>
      <c r="B2342" t="s">
        <v>3632</v>
      </c>
      <c r="C2342" t="s">
        <v>317</v>
      </c>
      <c r="D2342" t="s">
        <v>21</v>
      </c>
      <c r="E2342">
        <v>20735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43388</v>
      </c>
      <c r="L2342" t="s">
        <v>26</v>
      </c>
      <c r="N2342" t="s">
        <v>24</v>
      </c>
    </row>
    <row r="2343" spans="1:14" x14ac:dyDescent="0.25">
      <c r="A2343" t="s">
        <v>3633</v>
      </c>
      <c r="B2343" t="s">
        <v>3634</v>
      </c>
      <c r="C2343" t="s">
        <v>702</v>
      </c>
      <c r="D2343" t="s">
        <v>21</v>
      </c>
      <c r="E2343">
        <v>20874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43388</v>
      </c>
      <c r="L2343" t="s">
        <v>26</v>
      </c>
      <c r="N2343" t="s">
        <v>24</v>
      </c>
    </row>
    <row r="2344" spans="1:14" x14ac:dyDescent="0.25">
      <c r="A2344" t="s">
        <v>2013</v>
      </c>
      <c r="B2344" t="s">
        <v>2014</v>
      </c>
      <c r="C2344" t="s">
        <v>179</v>
      </c>
      <c r="D2344" t="s">
        <v>21</v>
      </c>
      <c r="E2344">
        <v>20878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43388</v>
      </c>
      <c r="L2344" t="s">
        <v>26</v>
      </c>
      <c r="N2344" t="s">
        <v>24</v>
      </c>
    </row>
    <row r="2345" spans="1:14" x14ac:dyDescent="0.25">
      <c r="A2345" t="s">
        <v>3635</v>
      </c>
      <c r="B2345" t="s">
        <v>3636</v>
      </c>
      <c r="C2345" t="s">
        <v>702</v>
      </c>
      <c r="D2345" t="s">
        <v>21</v>
      </c>
      <c r="E2345">
        <v>20876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43388</v>
      </c>
      <c r="L2345" t="s">
        <v>26</v>
      </c>
      <c r="N2345" t="s">
        <v>24</v>
      </c>
    </row>
    <row r="2346" spans="1:14" x14ac:dyDescent="0.25">
      <c r="A2346" t="s">
        <v>177</v>
      </c>
      <c r="B2346" t="s">
        <v>3637</v>
      </c>
      <c r="C2346" t="s">
        <v>2436</v>
      </c>
      <c r="D2346" t="s">
        <v>21</v>
      </c>
      <c r="E2346">
        <v>20732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43388</v>
      </c>
      <c r="L2346" t="s">
        <v>26</v>
      </c>
      <c r="N2346" t="s">
        <v>24</v>
      </c>
    </row>
    <row r="2347" spans="1:14" x14ac:dyDescent="0.25">
      <c r="A2347" t="s">
        <v>3638</v>
      </c>
      <c r="B2347" t="s">
        <v>3639</v>
      </c>
      <c r="C2347" t="s">
        <v>702</v>
      </c>
      <c r="D2347" t="s">
        <v>21</v>
      </c>
      <c r="E2347">
        <v>20874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43388</v>
      </c>
      <c r="L2347" t="s">
        <v>26</v>
      </c>
      <c r="N2347" t="s">
        <v>24</v>
      </c>
    </row>
    <row r="2348" spans="1:14" x14ac:dyDescent="0.25">
      <c r="A2348" t="s">
        <v>3640</v>
      </c>
      <c r="B2348" t="s">
        <v>3641</v>
      </c>
      <c r="C2348" t="s">
        <v>39</v>
      </c>
      <c r="D2348" t="s">
        <v>21</v>
      </c>
      <c r="E2348">
        <v>21045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43388</v>
      </c>
      <c r="L2348" t="s">
        <v>26</v>
      </c>
      <c r="N2348" t="s">
        <v>24</v>
      </c>
    </row>
    <row r="2349" spans="1:14" x14ac:dyDescent="0.25">
      <c r="A2349" t="s">
        <v>49</v>
      </c>
      <c r="B2349" t="s">
        <v>3642</v>
      </c>
      <c r="C2349" t="s">
        <v>317</v>
      </c>
      <c r="D2349" t="s">
        <v>21</v>
      </c>
      <c r="E2349">
        <v>20735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43388</v>
      </c>
      <c r="L2349" t="s">
        <v>26</v>
      </c>
      <c r="N2349" t="s">
        <v>24</v>
      </c>
    </row>
    <row r="2350" spans="1:14" x14ac:dyDescent="0.25">
      <c r="A2350" t="s">
        <v>3643</v>
      </c>
      <c r="B2350" t="s">
        <v>3644</v>
      </c>
      <c r="C2350" t="s">
        <v>3503</v>
      </c>
      <c r="D2350" t="s">
        <v>21</v>
      </c>
      <c r="E2350">
        <v>20732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43388</v>
      </c>
      <c r="L2350" t="s">
        <v>26</v>
      </c>
      <c r="N2350" t="s">
        <v>24</v>
      </c>
    </row>
    <row r="2351" spans="1:14" x14ac:dyDescent="0.25">
      <c r="A2351" t="s">
        <v>3645</v>
      </c>
      <c r="B2351" t="s">
        <v>3646</v>
      </c>
      <c r="C2351" t="s">
        <v>765</v>
      </c>
      <c r="D2351" t="s">
        <v>21</v>
      </c>
      <c r="E2351">
        <v>20639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43385</v>
      </c>
      <c r="L2351" t="s">
        <v>26</v>
      </c>
      <c r="N2351" t="s">
        <v>24</v>
      </c>
    </row>
    <row r="2352" spans="1:14" x14ac:dyDescent="0.25">
      <c r="A2352" t="s">
        <v>155</v>
      </c>
      <c r="B2352" t="s">
        <v>2503</v>
      </c>
      <c r="C2352" t="s">
        <v>519</v>
      </c>
      <c r="D2352" t="s">
        <v>21</v>
      </c>
      <c r="E2352">
        <v>21122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43385</v>
      </c>
      <c r="L2352" t="s">
        <v>26</v>
      </c>
      <c r="N2352" t="s">
        <v>24</v>
      </c>
    </row>
    <row r="2353" spans="1:14" x14ac:dyDescent="0.25">
      <c r="A2353" t="s">
        <v>76</v>
      </c>
      <c r="B2353" t="s">
        <v>2508</v>
      </c>
      <c r="C2353" t="s">
        <v>54</v>
      </c>
      <c r="D2353" t="s">
        <v>21</v>
      </c>
      <c r="E2353">
        <v>21061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43385</v>
      </c>
      <c r="L2353" t="s">
        <v>26</v>
      </c>
      <c r="N2353" t="s">
        <v>24</v>
      </c>
    </row>
    <row r="2354" spans="1:14" x14ac:dyDescent="0.25">
      <c r="A2354" t="s">
        <v>3647</v>
      </c>
      <c r="B2354" t="s">
        <v>3648</v>
      </c>
      <c r="C2354" t="s">
        <v>3503</v>
      </c>
      <c r="D2354" t="s">
        <v>21</v>
      </c>
      <c r="E2354">
        <v>20732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43385</v>
      </c>
      <c r="L2354" t="s">
        <v>26</v>
      </c>
      <c r="N2354" t="s">
        <v>24</v>
      </c>
    </row>
    <row r="2355" spans="1:14" x14ac:dyDescent="0.25">
      <c r="A2355" t="s">
        <v>1298</v>
      </c>
      <c r="B2355" t="s">
        <v>3649</v>
      </c>
      <c r="C2355" t="s">
        <v>765</v>
      </c>
      <c r="D2355" t="s">
        <v>21</v>
      </c>
      <c r="E2355">
        <v>20639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43385</v>
      </c>
      <c r="L2355" t="s">
        <v>26</v>
      </c>
      <c r="N2355" t="s">
        <v>24</v>
      </c>
    </row>
    <row r="2356" spans="1:14" x14ac:dyDescent="0.25">
      <c r="A2356" t="s">
        <v>2055</v>
      </c>
      <c r="B2356" t="s">
        <v>2056</v>
      </c>
      <c r="C2356" t="s">
        <v>29</v>
      </c>
      <c r="D2356" t="s">
        <v>21</v>
      </c>
      <c r="E2356">
        <v>21206</v>
      </c>
      <c r="F2356" t="s">
        <v>22</v>
      </c>
      <c r="G2356" t="s">
        <v>22</v>
      </c>
      <c r="H2356" t="s">
        <v>101</v>
      </c>
      <c r="I2356" t="s">
        <v>241</v>
      </c>
      <c r="J2356" t="s">
        <v>210</v>
      </c>
      <c r="K2356" s="1">
        <v>43385</v>
      </c>
      <c r="L2356" t="s">
        <v>211</v>
      </c>
      <c r="M2356" t="str">
        <f>HYPERLINK("https://www.regulations.gov/docket?D=FDA-2018-H-3866")</f>
        <v>https://www.regulations.gov/docket?D=FDA-2018-H-3866</v>
      </c>
      <c r="N2356" t="s">
        <v>210</v>
      </c>
    </row>
    <row r="2357" spans="1:14" x14ac:dyDescent="0.25">
      <c r="A2357" t="s">
        <v>201</v>
      </c>
      <c r="B2357" t="s">
        <v>2377</v>
      </c>
      <c r="C2357" t="s">
        <v>39</v>
      </c>
      <c r="D2357" t="s">
        <v>21</v>
      </c>
      <c r="E2357">
        <v>21046</v>
      </c>
      <c r="F2357" t="s">
        <v>22</v>
      </c>
      <c r="G2357" t="s">
        <v>22</v>
      </c>
      <c r="H2357" t="s">
        <v>101</v>
      </c>
      <c r="I2357" t="s">
        <v>241</v>
      </c>
      <c r="J2357" t="s">
        <v>210</v>
      </c>
      <c r="K2357" s="1">
        <v>43385</v>
      </c>
      <c r="L2357" t="s">
        <v>211</v>
      </c>
      <c r="M2357" t="str">
        <f>HYPERLINK("https://www.regulations.gov/docket?D=FDA-2018-H-3856")</f>
        <v>https://www.regulations.gov/docket?D=FDA-2018-H-3856</v>
      </c>
      <c r="N2357" t="s">
        <v>210</v>
      </c>
    </row>
    <row r="2358" spans="1:14" x14ac:dyDescent="0.25">
      <c r="A2358" t="s">
        <v>3650</v>
      </c>
      <c r="B2358" t="s">
        <v>3651</v>
      </c>
      <c r="C2358" t="s">
        <v>317</v>
      </c>
      <c r="D2358" t="s">
        <v>21</v>
      </c>
      <c r="E2358">
        <v>20735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43384</v>
      </c>
      <c r="L2358" t="s">
        <v>26</v>
      </c>
      <c r="N2358" t="s">
        <v>24</v>
      </c>
    </row>
    <row r="2359" spans="1:14" x14ac:dyDescent="0.25">
      <c r="A2359" t="s">
        <v>2526</v>
      </c>
      <c r="B2359" t="s">
        <v>2527</v>
      </c>
      <c r="C2359" t="s">
        <v>424</v>
      </c>
      <c r="D2359" t="s">
        <v>21</v>
      </c>
      <c r="E2359">
        <v>21043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43384</v>
      </c>
      <c r="L2359" t="s">
        <v>26</v>
      </c>
      <c r="N2359" t="s">
        <v>24</v>
      </c>
    </row>
    <row r="2360" spans="1:14" x14ac:dyDescent="0.25">
      <c r="A2360" t="s">
        <v>3652</v>
      </c>
      <c r="B2360" t="s">
        <v>3653</v>
      </c>
      <c r="C2360" t="s">
        <v>424</v>
      </c>
      <c r="D2360" t="s">
        <v>21</v>
      </c>
      <c r="E2360">
        <v>21043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43384</v>
      </c>
      <c r="L2360" t="s">
        <v>26</v>
      </c>
      <c r="N2360" t="s">
        <v>24</v>
      </c>
    </row>
    <row r="2361" spans="1:14" x14ac:dyDescent="0.25">
      <c r="A2361" t="s">
        <v>87</v>
      </c>
      <c r="B2361" t="s">
        <v>3654</v>
      </c>
      <c r="C2361" t="s">
        <v>39</v>
      </c>
      <c r="D2361" t="s">
        <v>21</v>
      </c>
      <c r="E2361">
        <v>21045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43384</v>
      </c>
      <c r="L2361" t="s">
        <v>26</v>
      </c>
      <c r="N2361" t="s">
        <v>24</v>
      </c>
    </row>
    <row r="2362" spans="1:14" x14ac:dyDescent="0.25">
      <c r="A2362" t="s">
        <v>1177</v>
      </c>
      <c r="B2362" t="s">
        <v>1765</v>
      </c>
      <c r="C2362" t="s">
        <v>775</v>
      </c>
      <c r="D2362" t="s">
        <v>21</v>
      </c>
      <c r="E2362">
        <v>21014</v>
      </c>
      <c r="F2362" t="s">
        <v>22</v>
      </c>
      <c r="G2362" t="s">
        <v>22</v>
      </c>
      <c r="H2362" t="s">
        <v>101</v>
      </c>
      <c r="I2362" t="s">
        <v>241</v>
      </c>
      <c r="J2362" s="1">
        <v>43335</v>
      </c>
      <c r="K2362" s="1">
        <v>43384</v>
      </c>
      <c r="L2362" t="s">
        <v>103</v>
      </c>
      <c r="N2362" t="s">
        <v>1580</v>
      </c>
    </row>
    <row r="2363" spans="1:14" x14ac:dyDescent="0.25">
      <c r="A2363" t="s">
        <v>672</v>
      </c>
      <c r="B2363" t="s">
        <v>673</v>
      </c>
      <c r="C2363" t="s">
        <v>487</v>
      </c>
      <c r="D2363" t="s">
        <v>21</v>
      </c>
      <c r="E2363">
        <v>20784</v>
      </c>
      <c r="F2363" t="s">
        <v>22</v>
      </c>
      <c r="G2363" t="s">
        <v>22</v>
      </c>
      <c r="H2363" t="s">
        <v>101</v>
      </c>
      <c r="I2363" t="s">
        <v>241</v>
      </c>
      <c r="J2363" s="1">
        <v>43329</v>
      </c>
      <c r="K2363" s="1">
        <v>43384</v>
      </c>
      <c r="L2363" t="s">
        <v>103</v>
      </c>
      <c r="N2363" t="s">
        <v>1580</v>
      </c>
    </row>
    <row r="2364" spans="1:14" x14ac:dyDescent="0.25">
      <c r="A2364" t="s">
        <v>250</v>
      </c>
      <c r="B2364" t="s">
        <v>3655</v>
      </c>
      <c r="C2364" t="s">
        <v>39</v>
      </c>
      <c r="D2364" t="s">
        <v>21</v>
      </c>
      <c r="E2364">
        <v>21045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43384</v>
      </c>
      <c r="L2364" t="s">
        <v>26</v>
      </c>
      <c r="N2364" t="s">
        <v>24</v>
      </c>
    </row>
    <row r="2365" spans="1:14" x14ac:dyDescent="0.25">
      <c r="A2365" t="s">
        <v>3656</v>
      </c>
      <c r="B2365" t="s">
        <v>3657</v>
      </c>
      <c r="C2365" t="s">
        <v>317</v>
      </c>
      <c r="D2365" t="s">
        <v>21</v>
      </c>
      <c r="E2365">
        <v>20735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43384</v>
      </c>
      <c r="L2365" t="s">
        <v>26</v>
      </c>
      <c r="N2365" t="s">
        <v>24</v>
      </c>
    </row>
    <row r="2366" spans="1:14" x14ac:dyDescent="0.25">
      <c r="A2366" t="s">
        <v>260</v>
      </c>
      <c r="B2366" t="s">
        <v>3658</v>
      </c>
      <c r="C2366" t="s">
        <v>39</v>
      </c>
      <c r="D2366" t="s">
        <v>21</v>
      </c>
      <c r="E2366">
        <v>21045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43384</v>
      </c>
      <c r="L2366" t="s">
        <v>26</v>
      </c>
      <c r="N2366" t="s">
        <v>24</v>
      </c>
    </row>
    <row r="2367" spans="1:14" x14ac:dyDescent="0.25">
      <c r="A2367" t="s">
        <v>188</v>
      </c>
      <c r="B2367" t="s">
        <v>3659</v>
      </c>
      <c r="C2367" t="s">
        <v>424</v>
      </c>
      <c r="D2367" t="s">
        <v>21</v>
      </c>
      <c r="E2367">
        <v>21043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43384</v>
      </c>
      <c r="L2367" t="s">
        <v>26</v>
      </c>
      <c r="N2367" t="s">
        <v>24</v>
      </c>
    </row>
    <row r="2368" spans="1:14" x14ac:dyDescent="0.25">
      <c r="A2368" t="s">
        <v>3660</v>
      </c>
      <c r="B2368" t="s">
        <v>3661</v>
      </c>
      <c r="C2368" t="s">
        <v>3662</v>
      </c>
      <c r="D2368" t="s">
        <v>21</v>
      </c>
      <c r="E2368">
        <v>21776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43383</v>
      </c>
      <c r="L2368" t="s">
        <v>26</v>
      </c>
      <c r="N2368" t="s">
        <v>24</v>
      </c>
    </row>
    <row r="2369" spans="1:14" x14ac:dyDescent="0.25">
      <c r="A2369" t="s">
        <v>3663</v>
      </c>
      <c r="B2369" t="s">
        <v>3664</v>
      </c>
      <c r="C2369" t="s">
        <v>790</v>
      </c>
      <c r="D2369" t="s">
        <v>21</v>
      </c>
      <c r="E2369">
        <v>21550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43383</v>
      </c>
      <c r="L2369" t="s">
        <v>26</v>
      </c>
      <c r="N2369" t="s">
        <v>24</v>
      </c>
    </row>
    <row r="2370" spans="1:14" x14ac:dyDescent="0.25">
      <c r="A2370" t="s">
        <v>1165</v>
      </c>
      <c r="B2370" t="s">
        <v>3665</v>
      </c>
      <c r="C2370" t="s">
        <v>176</v>
      </c>
      <c r="D2370" t="s">
        <v>21</v>
      </c>
      <c r="E2370">
        <v>21740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43383</v>
      </c>
      <c r="L2370" t="s">
        <v>26</v>
      </c>
      <c r="N2370" t="s">
        <v>24</v>
      </c>
    </row>
    <row r="2371" spans="1:14" x14ac:dyDescent="0.25">
      <c r="A2371" t="s">
        <v>819</v>
      </c>
      <c r="B2371" t="s">
        <v>820</v>
      </c>
      <c r="C2371" t="s">
        <v>790</v>
      </c>
      <c r="D2371" t="s">
        <v>21</v>
      </c>
      <c r="E2371">
        <v>21550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43383</v>
      </c>
      <c r="L2371" t="s">
        <v>26</v>
      </c>
      <c r="N2371" t="s">
        <v>24</v>
      </c>
    </row>
    <row r="2372" spans="1:14" x14ac:dyDescent="0.25">
      <c r="A2372" t="s">
        <v>3666</v>
      </c>
      <c r="B2372" t="s">
        <v>3667</v>
      </c>
      <c r="C2372" t="s">
        <v>3668</v>
      </c>
      <c r="D2372" t="s">
        <v>21</v>
      </c>
      <c r="E2372">
        <v>21541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43383</v>
      </c>
      <c r="L2372" t="s">
        <v>26</v>
      </c>
      <c r="N2372" t="s">
        <v>24</v>
      </c>
    </row>
    <row r="2373" spans="1:14" x14ac:dyDescent="0.25">
      <c r="A2373" t="s">
        <v>196</v>
      </c>
      <c r="B2373" t="s">
        <v>3669</v>
      </c>
      <c r="C2373" t="s">
        <v>39</v>
      </c>
      <c r="D2373" t="s">
        <v>21</v>
      </c>
      <c r="E2373">
        <v>21044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43383</v>
      </c>
      <c r="L2373" t="s">
        <v>26</v>
      </c>
      <c r="N2373" t="s">
        <v>24</v>
      </c>
    </row>
    <row r="2374" spans="1:14" x14ac:dyDescent="0.25">
      <c r="A2374" t="s">
        <v>3670</v>
      </c>
      <c r="B2374" t="s">
        <v>3671</v>
      </c>
      <c r="C2374" t="s">
        <v>790</v>
      </c>
      <c r="D2374" t="s">
        <v>21</v>
      </c>
      <c r="E2374">
        <v>21550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43383</v>
      </c>
      <c r="L2374" t="s">
        <v>26</v>
      </c>
      <c r="N2374" t="s">
        <v>24</v>
      </c>
    </row>
    <row r="2375" spans="1:14" x14ac:dyDescent="0.25">
      <c r="A2375" t="s">
        <v>3672</v>
      </c>
      <c r="B2375" t="s">
        <v>3673</v>
      </c>
      <c r="C2375" t="s">
        <v>3662</v>
      </c>
      <c r="D2375" t="s">
        <v>21</v>
      </c>
      <c r="E2375">
        <v>21776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43383</v>
      </c>
      <c r="L2375" t="s">
        <v>26</v>
      </c>
      <c r="N2375" t="s">
        <v>24</v>
      </c>
    </row>
    <row r="2376" spans="1:14" x14ac:dyDescent="0.25">
      <c r="A2376" t="s">
        <v>3674</v>
      </c>
      <c r="B2376" t="s">
        <v>3675</v>
      </c>
      <c r="C2376" t="s">
        <v>176</v>
      </c>
      <c r="D2376" t="s">
        <v>21</v>
      </c>
      <c r="E2376">
        <v>21740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43382</v>
      </c>
      <c r="L2376" t="s">
        <v>26</v>
      </c>
      <c r="N2376" t="s">
        <v>24</v>
      </c>
    </row>
    <row r="2377" spans="1:14" x14ac:dyDescent="0.25">
      <c r="A2377" t="s">
        <v>2307</v>
      </c>
      <c r="B2377" t="s">
        <v>2308</v>
      </c>
      <c r="C2377" t="s">
        <v>755</v>
      </c>
      <c r="D2377" t="s">
        <v>21</v>
      </c>
      <c r="E2377">
        <v>21901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43378</v>
      </c>
      <c r="L2377" t="s">
        <v>26</v>
      </c>
      <c r="N2377" t="s">
        <v>24</v>
      </c>
    </row>
    <row r="2378" spans="1:14" x14ac:dyDescent="0.25">
      <c r="A2378" t="s">
        <v>3676</v>
      </c>
      <c r="B2378" t="s">
        <v>3677</v>
      </c>
      <c r="C2378" t="s">
        <v>268</v>
      </c>
      <c r="D2378" t="s">
        <v>21</v>
      </c>
      <c r="E2378">
        <v>20689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43378</v>
      </c>
      <c r="L2378" t="s">
        <v>26</v>
      </c>
      <c r="N2378" t="s">
        <v>24</v>
      </c>
    </row>
    <row r="2379" spans="1:14" x14ac:dyDescent="0.25">
      <c r="A2379" t="s">
        <v>2423</v>
      </c>
      <c r="B2379" t="s">
        <v>2424</v>
      </c>
      <c r="C2379" t="s">
        <v>624</v>
      </c>
      <c r="D2379" t="s">
        <v>21</v>
      </c>
      <c r="E2379">
        <v>20678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43378</v>
      </c>
      <c r="L2379" t="s">
        <v>26</v>
      </c>
      <c r="N2379" t="s">
        <v>24</v>
      </c>
    </row>
    <row r="2380" spans="1:14" x14ac:dyDescent="0.25">
      <c r="A2380" t="s">
        <v>155</v>
      </c>
      <c r="B2380" t="s">
        <v>2425</v>
      </c>
      <c r="C2380" t="s">
        <v>624</v>
      </c>
      <c r="D2380" t="s">
        <v>21</v>
      </c>
      <c r="E2380">
        <v>20678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43378</v>
      </c>
      <c r="L2380" t="s">
        <v>26</v>
      </c>
      <c r="N2380" t="s">
        <v>24</v>
      </c>
    </row>
    <row r="2381" spans="1:14" x14ac:dyDescent="0.25">
      <c r="A2381" t="s">
        <v>155</v>
      </c>
      <c r="B2381" t="s">
        <v>3678</v>
      </c>
      <c r="C2381" t="s">
        <v>29</v>
      </c>
      <c r="D2381" t="s">
        <v>21</v>
      </c>
      <c r="E2381">
        <v>21211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43378</v>
      </c>
      <c r="L2381" t="s">
        <v>26</v>
      </c>
      <c r="N2381" t="s">
        <v>24</v>
      </c>
    </row>
    <row r="2382" spans="1:14" x14ac:dyDescent="0.25">
      <c r="A2382" t="s">
        <v>155</v>
      </c>
      <c r="B2382" t="s">
        <v>2309</v>
      </c>
      <c r="C2382" t="s">
        <v>745</v>
      </c>
      <c r="D2382" t="s">
        <v>21</v>
      </c>
      <c r="E2382">
        <v>21001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43378</v>
      </c>
      <c r="L2382" t="s">
        <v>26</v>
      </c>
      <c r="N2382" t="s">
        <v>24</v>
      </c>
    </row>
    <row r="2383" spans="1:14" x14ac:dyDescent="0.25">
      <c r="A2383" t="s">
        <v>1631</v>
      </c>
      <c r="B2383" t="s">
        <v>1632</v>
      </c>
      <c r="C2383" t="s">
        <v>1633</v>
      </c>
      <c r="D2383" t="s">
        <v>21</v>
      </c>
      <c r="E2383">
        <v>21078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43378</v>
      </c>
      <c r="L2383" t="s">
        <v>26</v>
      </c>
      <c r="N2383" t="s">
        <v>24</v>
      </c>
    </row>
    <row r="2384" spans="1:14" x14ac:dyDescent="0.25">
      <c r="A2384" t="s">
        <v>3679</v>
      </c>
      <c r="B2384" t="s">
        <v>3680</v>
      </c>
      <c r="C2384" t="s">
        <v>67</v>
      </c>
      <c r="D2384" t="s">
        <v>21</v>
      </c>
      <c r="E2384">
        <v>20906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43378</v>
      </c>
      <c r="L2384" t="s">
        <v>26</v>
      </c>
      <c r="N2384" t="s">
        <v>24</v>
      </c>
    </row>
    <row r="2385" spans="1:14" x14ac:dyDescent="0.25">
      <c r="A2385" t="s">
        <v>3681</v>
      </c>
      <c r="B2385" t="s">
        <v>3682</v>
      </c>
      <c r="C2385" t="s">
        <v>291</v>
      </c>
      <c r="D2385" t="s">
        <v>21</v>
      </c>
      <c r="E2385">
        <v>21701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43378</v>
      </c>
      <c r="L2385" t="s">
        <v>26</v>
      </c>
      <c r="N2385" t="s">
        <v>24</v>
      </c>
    </row>
    <row r="2386" spans="1:14" x14ac:dyDescent="0.25">
      <c r="A2386" t="s">
        <v>3683</v>
      </c>
      <c r="B2386" t="s">
        <v>3684</v>
      </c>
      <c r="C2386" t="s">
        <v>67</v>
      </c>
      <c r="D2386" t="s">
        <v>21</v>
      </c>
      <c r="E2386">
        <v>20906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43378</v>
      </c>
      <c r="L2386" t="s">
        <v>26</v>
      </c>
      <c r="N2386" t="s">
        <v>24</v>
      </c>
    </row>
    <row r="2387" spans="1:14" x14ac:dyDescent="0.25">
      <c r="A2387" t="s">
        <v>3685</v>
      </c>
      <c r="B2387" t="s">
        <v>3686</v>
      </c>
      <c r="C2387" t="s">
        <v>67</v>
      </c>
      <c r="D2387" t="s">
        <v>21</v>
      </c>
      <c r="E2387">
        <v>20910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43378</v>
      </c>
      <c r="L2387" t="s">
        <v>26</v>
      </c>
      <c r="N2387" t="s">
        <v>24</v>
      </c>
    </row>
    <row r="2388" spans="1:14" x14ac:dyDescent="0.25">
      <c r="A2388" t="s">
        <v>3687</v>
      </c>
      <c r="B2388" t="s">
        <v>3688</v>
      </c>
      <c r="C2388" t="s">
        <v>3546</v>
      </c>
      <c r="D2388" t="s">
        <v>21</v>
      </c>
      <c r="E2388">
        <v>20854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43378</v>
      </c>
      <c r="L2388" t="s">
        <v>26</v>
      </c>
      <c r="N2388" t="s">
        <v>24</v>
      </c>
    </row>
    <row r="2389" spans="1:14" x14ac:dyDescent="0.25">
      <c r="A2389" t="s">
        <v>76</v>
      </c>
      <c r="B2389" t="s">
        <v>3689</v>
      </c>
      <c r="C2389" t="s">
        <v>1633</v>
      </c>
      <c r="D2389" t="s">
        <v>21</v>
      </c>
      <c r="E2389">
        <v>21078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43378</v>
      </c>
      <c r="L2389" t="s">
        <v>26</v>
      </c>
      <c r="N2389" t="s">
        <v>24</v>
      </c>
    </row>
    <row r="2390" spans="1:14" x14ac:dyDescent="0.25">
      <c r="A2390" t="s">
        <v>177</v>
      </c>
      <c r="B2390" t="s">
        <v>3690</v>
      </c>
      <c r="C2390" t="s">
        <v>67</v>
      </c>
      <c r="D2390" t="s">
        <v>21</v>
      </c>
      <c r="E2390">
        <v>20910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43378</v>
      </c>
      <c r="L2390" t="s">
        <v>26</v>
      </c>
      <c r="N2390" t="s">
        <v>24</v>
      </c>
    </row>
    <row r="2391" spans="1:14" x14ac:dyDescent="0.25">
      <c r="A2391" t="s">
        <v>2018</v>
      </c>
      <c r="B2391" t="s">
        <v>2019</v>
      </c>
      <c r="C2391" t="s">
        <v>29</v>
      </c>
      <c r="D2391" t="s">
        <v>21</v>
      </c>
      <c r="E2391">
        <v>21227</v>
      </c>
      <c r="F2391" t="s">
        <v>22</v>
      </c>
      <c r="G2391" t="s">
        <v>22</v>
      </c>
      <c r="H2391" t="s">
        <v>101</v>
      </c>
      <c r="I2391" t="s">
        <v>241</v>
      </c>
      <c r="J2391" t="s">
        <v>210</v>
      </c>
      <c r="K2391" s="1">
        <v>43378</v>
      </c>
      <c r="L2391" t="s">
        <v>211</v>
      </c>
      <c r="M2391" t="str">
        <f>HYPERLINK("https://www.regulations.gov/docket?D=FDA-2018-H-3782")</f>
        <v>https://www.regulations.gov/docket?D=FDA-2018-H-3782</v>
      </c>
      <c r="N2391" t="s">
        <v>210</v>
      </c>
    </row>
    <row r="2392" spans="1:14" x14ac:dyDescent="0.25">
      <c r="A2392" t="s">
        <v>2416</v>
      </c>
      <c r="B2392" t="s">
        <v>2417</v>
      </c>
      <c r="C2392" t="s">
        <v>770</v>
      </c>
      <c r="D2392" t="s">
        <v>21</v>
      </c>
      <c r="E2392">
        <v>20653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43378</v>
      </c>
      <c r="L2392" t="s">
        <v>26</v>
      </c>
      <c r="N2392" t="s">
        <v>24</v>
      </c>
    </row>
    <row r="2393" spans="1:14" x14ac:dyDescent="0.25">
      <c r="A2393" t="s">
        <v>3409</v>
      </c>
      <c r="B2393" t="s">
        <v>3691</v>
      </c>
      <c r="C2393" t="s">
        <v>67</v>
      </c>
      <c r="D2393" t="s">
        <v>21</v>
      </c>
      <c r="E2393">
        <v>20906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43378</v>
      </c>
      <c r="L2393" t="s">
        <v>26</v>
      </c>
      <c r="N2393" t="s">
        <v>24</v>
      </c>
    </row>
    <row r="2394" spans="1:14" x14ac:dyDescent="0.25">
      <c r="A2394" t="s">
        <v>3692</v>
      </c>
      <c r="B2394" t="s">
        <v>3693</v>
      </c>
      <c r="C2394" t="s">
        <v>1122</v>
      </c>
      <c r="D2394" t="s">
        <v>21</v>
      </c>
      <c r="E2394">
        <v>20815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43378</v>
      </c>
      <c r="L2394" t="s">
        <v>26</v>
      </c>
      <c r="N2394" t="s">
        <v>24</v>
      </c>
    </row>
    <row r="2395" spans="1:14" x14ac:dyDescent="0.25">
      <c r="A2395" t="s">
        <v>250</v>
      </c>
      <c r="B2395" t="s">
        <v>3694</v>
      </c>
      <c r="C2395" t="s">
        <v>804</v>
      </c>
      <c r="D2395" t="s">
        <v>21</v>
      </c>
      <c r="E2395">
        <v>20816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43378</v>
      </c>
      <c r="L2395" t="s">
        <v>26</v>
      </c>
      <c r="N2395" t="s">
        <v>24</v>
      </c>
    </row>
    <row r="2396" spans="1:14" x14ac:dyDescent="0.25">
      <c r="A2396" t="s">
        <v>3692</v>
      </c>
      <c r="B2396" t="s">
        <v>3695</v>
      </c>
      <c r="C2396" t="s">
        <v>3546</v>
      </c>
      <c r="D2396" t="s">
        <v>21</v>
      </c>
      <c r="E2396">
        <v>20854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43378</v>
      </c>
      <c r="L2396" t="s">
        <v>26</v>
      </c>
      <c r="N2396" t="s">
        <v>24</v>
      </c>
    </row>
    <row r="2397" spans="1:14" x14ac:dyDescent="0.25">
      <c r="A2397" t="s">
        <v>913</v>
      </c>
      <c r="B2397" t="s">
        <v>3696</v>
      </c>
      <c r="C2397" t="s">
        <v>1122</v>
      </c>
      <c r="D2397" t="s">
        <v>21</v>
      </c>
      <c r="E2397">
        <v>20815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43378</v>
      </c>
      <c r="L2397" t="s">
        <v>26</v>
      </c>
      <c r="N2397" t="s">
        <v>24</v>
      </c>
    </row>
    <row r="2398" spans="1:14" x14ac:dyDescent="0.25">
      <c r="A2398" t="s">
        <v>260</v>
      </c>
      <c r="B2398" t="s">
        <v>3697</v>
      </c>
      <c r="C2398" t="s">
        <v>745</v>
      </c>
      <c r="D2398" t="s">
        <v>21</v>
      </c>
      <c r="E2398">
        <v>21001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43378</v>
      </c>
      <c r="L2398" t="s">
        <v>26</v>
      </c>
      <c r="N2398" t="s">
        <v>24</v>
      </c>
    </row>
    <row r="2399" spans="1:14" x14ac:dyDescent="0.25">
      <c r="A2399" t="s">
        <v>93</v>
      </c>
      <c r="B2399" t="s">
        <v>3698</v>
      </c>
      <c r="C2399" t="s">
        <v>67</v>
      </c>
      <c r="D2399" t="s">
        <v>21</v>
      </c>
      <c r="E2399">
        <v>20906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43378</v>
      </c>
      <c r="L2399" t="s">
        <v>26</v>
      </c>
      <c r="N2399" t="s">
        <v>24</v>
      </c>
    </row>
    <row r="2400" spans="1:14" x14ac:dyDescent="0.25">
      <c r="A2400" t="s">
        <v>539</v>
      </c>
      <c r="B2400" t="s">
        <v>3699</v>
      </c>
      <c r="C2400" t="s">
        <v>29</v>
      </c>
      <c r="D2400" t="s">
        <v>21</v>
      </c>
      <c r="E2400">
        <v>21205</v>
      </c>
      <c r="F2400" t="s">
        <v>22</v>
      </c>
      <c r="G2400" t="s">
        <v>22</v>
      </c>
      <c r="H2400" t="s">
        <v>208</v>
      </c>
      <c r="I2400" t="s">
        <v>209</v>
      </c>
      <c r="J2400" s="1">
        <v>43322</v>
      </c>
      <c r="K2400" s="1">
        <v>43377</v>
      </c>
      <c r="L2400" t="s">
        <v>103</v>
      </c>
      <c r="N2400" t="s">
        <v>1583</v>
      </c>
    </row>
    <row r="2401" spans="1:14" x14ac:dyDescent="0.25">
      <c r="A2401" t="s">
        <v>3700</v>
      </c>
      <c r="B2401" t="s">
        <v>3701</v>
      </c>
      <c r="C2401" t="s">
        <v>187</v>
      </c>
      <c r="D2401" t="s">
        <v>21</v>
      </c>
      <c r="E2401">
        <v>21788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43377</v>
      </c>
      <c r="L2401" t="s">
        <v>26</v>
      </c>
      <c r="N2401" t="s">
        <v>24</v>
      </c>
    </row>
    <row r="2402" spans="1:14" x14ac:dyDescent="0.25">
      <c r="A2402" t="s">
        <v>3702</v>
      </c>
      <c r="B2402" t="s">
        <v>3703</v>
      </c>
      <c r="C2402" t="s">
        <v>67</v>
      </c>
      <c r="D2402" t="s">
        <v>21</v>
      </c>
      <c r="E2402">
        <v>20904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43377</v>
      </c>
      <c r="L2402" t="s">
        <v>26</v>
      </c>
      <c r="N2402" t="s">
        <v>24</v>
      </c>
    </row>
    <row r="2403" spans="1:14" x14ac:dyDescent="0.25">
      <c r="A2403" t="s">
        <v>2393</v>
      </c>
      <c r="B2403" t="s">
        <v>2394</v>
      </c>
      <c r="C2403" t="s">
        <v>54</v>
      </c>
      <c r="D2403" t="s">
        <v>21</v>
      </c>
      <c r="E2403">
        <v>21060</v>
      </c>
      <c r="F2403" t="s">
        <v>22</v>
      </c>
      <c r="G2403" t="s">
        <v>22</v>
      </c>
      <c r="H2403" t="s">
        <v>208</v>
      </c>
      <c r="I2403" t="s">
        <v>209</v>
      </c>
      <c r="J2403" t="s">
        <v>210</v>
      </c>
      <c r="K2403" s="1">
        <v>43377</v>
      </c>
      <c r="L2403" t="s">
        <v>211</v>
      </c>
      <c r="M2403" t="str">
        <f>HYPERLINK("https://www.regulations.gov/docket?D=FDA-2018-H-3753")</f>
        <v>https://www.regulations.gov/docket?D=FDA-2018-H-3753</v>
      </c>
      <c r="N2403" t="s">
        <v>210</v>
      </c>
    </row>
    <row r="2404" spans="1:14" x14ac:dyDescent="0.25">
      <c r="A2404" t="s">
        <v>3704</v>
      </c>
      <c r="B2404" t="s">
        <v>3705</v>
      </c>
      <c r="C2404" t="s">
        <v>29</v>
      </c>
      <c r="D2404" t="s">
        <v>21</v>
      </c>
      <c r="E2404">
        <v>21205</v>
      </c>
      <c r="F2404" t="s">
        <v>22</v>
      </c>
      <c r="G2404" t="s">
        <v>22</v>
      </c>
      <c r="H2404" t="s">
        <v>208</v>
      </c>
      <c r="I2404" t="s">
        <v>209</v>
      </c>
      <c r="J2404" s="1">
        <v>43322</v>
      </c>
      <c r="K2404" s="1">
        <v>43377</v>
      </c>
      <c r="L2404" t="s">
        <v>103</v>
      </c>
      <c r="N2404" t="s">
        <v>1583</v>
      </c>
    </row>
    <row r="2405" spans="1:14" x14ac:dyDescent="0.25">
      <c r="A2405" t="s">
        <v>3706</v>
      </c>
      <c r="B2405" t="s">
        <v>3707</v>
      </c>
      <c r="C2405" t="s">
        <v>29</v>
      </c>
      <c r="D2405" t="s">
        <v>21</v>
      </c>
      <c r="E2405">
        <v>21208</v>
      </c>
      <c r="F2405" t="s">
        <v>22</v>
      </c>
      <c r="G2405" t="s">
        <v>22</v>
      </c>
      <c r="H2405" t="s">
        <v>101</v>
      </c>
      <c r="I2405" t="s">
        <v>241</v>
      </c>
      <c r="J2405" s="1">
        <v>43322</v>
      </c>
      <c r="K2405" s="1">
        <v>43377</v>
      </c>
      <c r="L2405" t="s">
        <v>103</v>
      </c>
      <c r="N2405" t="s">
        <v>1900</v>
      </c>
    </row>
    <row r="2406" spans="1:14" x14ac:dyDescent="0.25">
      <c r="A2406" t="s">
        <v>3708</v>
      </c>
      <c r="B2406" t="s">
        <v>3709</v>
      </c>
      <c r="C2406" t="s">
        <v>580</v>
      </c>
      <c r="D2406" t="s">
        <v>21</v>
      </c>
      <c r="E2406">
        <v>21783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43377</v>
      </c>
      <c r="L2406" t="s">
        <v>26</v>
      </c>
      <c r="N2406" t="s">
        <v>24</v>
      </c>
    </row>
    <row r="2407" spans="1:14" x14ac:dyDescent="0.25">
      <c r="A2407" t="s">
        <v>3710</v>
      </c>
      <c r="B2407" t="s">
        <v>3711</v>
      </c>
      <c r="C2407" t="s">
        <v>29</v>
      </c>
      <c r="D2407" t="s">
        <v>21</v>
      </c>
      <c r="E2407">
        <v>21205</v>
      </c>
      <c r="F2407" t="s">
        <v>22</v>
      </c>
      <c r="G2407" t="s">
        <v>22</v>
      </c>
      <c r="H2407" t="s">
        <v>101</v>
      </c>
      <c r="I2407" t="s">
        <v>241</v>
      </c>
      <c r="J2407" s="1">
        <v>43327</v>
      </c>
      <c r="K2407" s="1">
        <v>43377</v>
      </c>
      <c r="L2407" t="s">
        <v>103</v>
      </c>
      <c r="N2407" t="s">
        <v>1580</v>
      </c>
    </row>
    <row r="2408" spans="1:14" x14ac:dyDescent="0.25">
      <c r="A2408" t="s">
        <v>3712</v>
      </c>
      <c r="B2408" t="s">
        <v>3713</v>
      </c>
      <c r="C2408" t="s">
        <v>1122</v>
      </c>
      <c r="D2408" t="s">
        <v>21</v>
      </c>
      <c r="E2408">
        <v>20815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43377</v>
      </c>
      <c r="L2408" t="s">
        <v>26</v>
      </c>
      <c r="N2408" t="s">
        <v>24</v>
      </c>
    </row>
    <row r="2409" spans="1:14" x14ac:dyDescent="0.25">
      <c r="A2409" t="s">
        <v>3714</v>
      </c>
      <c r="B2409" t="s">
        <v>3715</v>
      </c>
      <c r="C2409" t="s">
        <v>187</v>
      </c>
      <c r="D2409" t="s">
        <v>21</v>
      </c>
      <c r="E2409">
        <v>21788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43377</v>
      </c>
      <c r="L2409" t="s">
        <v>26</v>
      </c>
      <c r="N2409" t="s">
        <v>24</v>
      </c>
    </row>
    <row r="2410" spans="1:14" x14ac:dyDescent="0.25">
      <c r="A2410" t="s">
        <v>3716</v>
      </c>
      <c r="B2410" t="s">
        <v>3717</v>
      </c>
      <c r="C2410" t="s">
        <v>187</v>
      </c>
      <c r="D2410" t="s">
        <v>21</v>
      </c>
      <c r="E2410">
        <v>21788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43377</v>
      </c>
      <c r="L2410" t="s">
        <v>26</v>
      </c>
      <c r="N2410" t="s">
        <v>24</v>
      </c>
    </row>
    <row r="2411" spans="1:14" x14ac:dyDescent="0.25">
      <c r="A2411" t="s">
        <v>93</v>
      </c>
      <c r="B2411" t="s">
        <v>3718</v>
      </c>
      <c r="C2411" t="s">
        <v>67</v>
      </c>
      <c r="D2411" t="s">
        <v>21</v>
      </c>
      <c r="E2411">
        <v>20904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43377</v>
      </c>
      <c r="L2411" t="s">
        <v>26</v>
      </c>
      <c r="N2411" t="s">
        <v>24</v>
      </c>
    </row>
    <row r="2412" spans="1:14" x14ac:dyDescent="0.25">
      <c r="A2412" t="s">
        <v>3719</v>
      </c>
      <c r="B2412" t="s">
        <v>3720</v>
      </c>
      <c r="C2412" t="s">
        <v>291</v>
      </c>
      <c r="D2412" t="s">
        <v>21</v>
      </c>
      <c r="E2412">
        <v>21701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43376</v>
      </c>
      <c r="L2412" t="s">
        <v>26</v>
      </c>
      <c r="N2412" t="s">
        <v>24</v>
      </c>
    </row>
    <row r="2413" spans="1:14" x14ac:dyDescent="0.25">
      <c r="A2413" t="s">
        <v>3721</v>
      </c>
      <c r="B2413" t="s">
        <v>3722</v>
      </c>
      <c r="C2413" t="s">
        <v>3723</v>
      </c>
      <c r="D2413" t="s">
        <v>21</v>
      </c>
      <c r="E2413">
        <v>21733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43376</v>
      </c>
      <c r="L2413" t="s">
        <v>26</v>
      </c>
      <c r="N2413" t="s">
        <v>24</v>
      </c>
    </row>
    <row r="2414" spans="1:14" x14ac:dyDescent="0.25">
      <c r="A2414" t="s">
        <v>3724</v>
      </c>
      <c r="B2414" t="s">
        <v>3725</v>
      </c>
      <c r="C2414" t="s">
        <v>29</v>
      </c>
      <c r="D2414" t="s">
        <v>21</v>
      </c>
      <c r="E2414">
        <v>21234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43376</v>
      </c>
      <c r="L2414" t="s">
        <v>26</v>
      </c>
      <c r="N2414" t="s">
        <v>24</v>
      </c>
    </row>
    <row r="2415" spans="1:14" x14ac:dyDescent="0.25">
      <c r="A2415" t="s">
        <v>2451</v>
      </c>
      <c r="B2415" t="s">
        <v>2452</v>
      </c>
      <c r="C2415" t="s">
        <v>29</v>
      </c>
      <c r="D2415" t="s">
        <v>21</v>
      </c>
      <c r="E2415">
        <v>21214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43376</v>
      </c>
      <c r="L2415" t="s">
        <v>26</v>
      </c>
      <c r="N2415" t="s">
        <v>24</v>
      </c>
    </row>
    <row r="2416" spans="1:14" x14ac:dyDescent="0.25">
      <c r="A2416" t="s">
        <v>1172</v>
      </c>
      <c r="B2416" t="s">
        <v>1173</v>
      </c>
      <c r="C2416" t="s">
        <v>29</v>
      </c>
      <c r="D2416" t="s">
        <v>21</v>
      </c>
      <c r="E2416">
        <v>21212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43376</v>
      </c>
      <c r="L2416" t="s">
        <v>26</v>
      </c>
      <c r="N2416" t="s">
        <v>24</v>
      </c>
    </row>
    <row r="2417" spans="1:14" x14ac:dyDescent="0.25">
      <c r="A2417" t="s">
        <v>2430</v>
      </c>
      <c r="B2417" t="s">
        <v>2431</v>
      </c>
      <c r="C2417" t="s">
        <v>29</v>
      </c>
      <c r="D2417" t="s">
        <v>21</v>
      </c>
      <c r="E2417">
        <v>21224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43376</v>
      </c>
      <c r="L2417" t="s">
        <v>26</v>
      </c>
      <c r="N2417" t="s">
        <v>24</v>
      </c>
    </row>
    <row r="2418" spans="1:14" x14ac:dyDescent="0.25">
      <c r="A2418" t="s">
        <v>196</v>
      </c>
      <c r="B2418" t="s">
        <v>3726</v>
      </c>
      <c r="C2418" t="s">
        <v>154</v>
      </c>
      <c r="D2418" t="s">
        <v>21</v>
      </c>
      <c r="E2418">
        <v>20723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43376</v>
      </c>
      <c r="L2418" t="s">
        <v>26</v>
      </c>
      <c r="N2418" t="s">
        <v>24</v>
      </c>
    </row>
    <row r="2419" spans="1:14" x14ac:dyDescent="0.25">
      <c r="A2419" t="s">
        <v>2591</v>
      </c>
      <c r="B2419" t="s">
        <v>2592</v>
      </c>
      <c r="C2419" t="s">
        <v>29</v>
      </c>
      <c r="D2419" t="s">
        <v>21</v>
      </c>
      <c r="E2419">
        <v>21212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43376</v>
      </c>
      <c r="L2419" t="s">
        <v>26</v>
      </c>
      <c r="N2419" t="s">
        <v>24</v>
      </c>
    </row>
    <row r="2420" spans="1:14" x14ac:dyDescent="0.25">
      <c r="A2420" t="s">
        <v>3727</v>
      </c>
      <c r="B2420" t="s">
        <v>3728</v>
      </c>
      <c r="C2420" t="s">
        <v>3729</v>
      </c>
      <c r="D2420" t="s">
        <v>21</v>
      </c>
      <c r="E2420">
        <v>21704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43376</v>
      </c>
      <c r="L2420" t="s">
        <v>26</v>
      </c>
      <c r="N2420" t="s">
        <v>24</v>
      </c>
    </row>
    <row r="2421" spans="1:14" x14ac:dyDescent="0.25">
      <c r="A2421" t="s">
        <v>2639</v>
      </c>
      <c r="B2421" t="s">
        <v>2640</v>
      </c>
      <c r="C2421" t="s">
        <v>1221</v>
      </c>
      <c r="D2421" t="s">
        <v>21</v>
      </c>
      <c r="E2421">
        <v>21054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43376</v>
      </c>
      <c r="L2421" t="s">
        <v>26</v>
      </c>
      <c r="N2421" t="s">
        <v>24</v>
      </c>
    </row>
    <row r="2422" spans="1:14" x14ac:dyDescent="0.25">
      <c r="A2422" t="s">
        <v>3730</v>
      </c>
      <c r="B2422" t="s">
        <v>3731</v>
      </c>
      <c r="C2422" t="s">
        <v>3668</v>
      </c>
      <c r="D2422" t="s">
        <v>21</v>
      </c>
      <c r="E2422">
        <v>21541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43375</v>
      </c>
      <c r="L2422" t="s">
        <v>26</v>
      </c>
      <c r="N2422" t="s">
        <v>24</v>
      </c>
    </row>
    <row r="2423" spans="1:14" x14ac:dyDescent="0.25">
      <c r="A2423" t="s">
        <v>3732</v>
      </c>
      <c r="B2423" t="s">
        <v>3733</v>
      </c>
      <c r="C2423" t="s">
        <v>3668</v>
      </c>
      <c r="D2423" t="s">
        <v>21</v>
      </c>
      <c r="E2423">
        <v>21541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43375</v>
      </c>
      <c r="L2423" t="s">
        <v>26</v>
      </c>
      <c r="N2423" t="s">
        <v>24</v>
      </c>
    </row>
    <row r="2424" spans="1:14" x14ac:dyDescent="0.25">
      <c r="A2424" t="s">
        <v>3734</v>
      </c>
      <c r="B2424" t="s">
        <v>3735</v>
      </c>
      <c r="C2424" t="s">
        <v>3668</v>
      </c>
      <c r="D2424" t="s">
        <v>21</v>
      </c>
      <c r="E2424">
        <v>21541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43375</v>
      </c>
      <c r="L2424" t="s">
        <v>26</v>
      </c>
      <c r="N2424" t="s">
        <v>24</v>
      </c>
    </row>
    <row r="2425" spans="1:14" x14ac:dyDescent="0.25">
      <c r="A2425" t="s">
        <v>3736</v>
      </c>
      <c r="B2425" t="s">
        <v>3737</v>
      </c>
      <c r="C2425" t="s">
        <v>3668</v>
      </c>
      <c r="D2425" t="s">
        <v>21</v>
      </c>
      <c r="E2425">
        <v>21541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43375</v>
      </c>
      <c r="L2425" t="s">
        <v>26</v>
      </c>
      <c r="N2425" t="s">
        <v>24</v>
      </c>
    </row>
    <row r="2426" spans="1:14" x14ac:dyDescent="0.25">
      <c r="A2426" t="s">
        <v>2606</v>
      </c>
      <c r="B2426" t="s">
        <v>2607</v>
      </c>
      <c r="C2426" t="s">
        <v>29</v>
      </c>
      <c r="D2426" t="s">
        <v>21</v>
      </c>
      <c r="E2426">
        <v>21229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43375</v>
      </c>
      <c r="L2426" t="s">
        <v>26</v>
      </c>
      <c r="N2426" t="s">
        <v>24</v>
      </c>
    </row>
    <row r="2427" spans="1:14" x14ac:dyDescent="0.25">
      <c r="A2427" t="s">
        <v>2440</v>
      </c>
      <c r="B2427" t="s">
        <v>2441</v>
      </c>
      <c r="C2427" t="s">
        <v>29</v>
      </c>
      <c r="D2427" t="s">
        <v>21</v>
      </c>
      <c r="E2427">
        <v>21211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43375</v>
      </c>
      <c r="L2427" t="s">
        <v>26</v>
      </c>
      <c r="N2427" t="s">
        <v>24</v>
      </c>
    </row>
    <row r="2428" spans="1:14" x14ac:dyDescent="0.25">
      <c r="A2428" t="s">
        <v>3738</v>
      </c>
      <c r="B2428" t="s">
        <v>1830</v>
      </c>
      <c r="C2428" t="s">
        <v>29</v>
      </c>
      <c r="D2428" t="s">
        <v>21</v>
      </c>
      <c r="E2428">
        <v>21211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43375</v>
      </c>
      <c r="L2428" t="s">
        <v>26</v>
      </c>
      <c r="N2428" t="s">
        <v>24</v>
      </c>
    </row>
    <row r="2429" spans="1:14" x14ac:dyDescent="0.25">
      <c r="A2429" t="s">
        <v>3739</v>
      </c>
      <c r="B2429" t="s">
        <v>3740</v>
      </c>
      <c r="C2429" t="s">
        <v>67</v>
      </c>
      <c r="D2429" t="s">
        <v>21</v>
      </c>
      <c r="E2429">
        <v>20910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43375</v>
      </c>
      <c r="L2429" t="s">
        <v>26</v>
      </c>
      <c r="N2429" t="s">
        <v>24</v>
      </c>
    </row>
    <row r="2430" spans="1:14" x14ac:dyDescent="0.25">
      <c r="A2430" t="s">
        <v>1101</v>
      </c>
      <c r="B2430" t="s">
        <v>1102</v>
      </c>
      <c r="C2430" t="s">
        <v>1103</v>
      </c>
      <c r="D2430" t="s">
        <v>21</v>
      </c>
      <c r="E2430">
        <v>21811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43372</v>
      </c>
      <c r="L2430" t="s">
        <v>26</v>
      </c>
      <c r="N2430" t="s">
        <v>24</v>
      </c>
    </row>
    <row r="2431" spans="1:14" x14ac:dyDescent="0.25">
      <c r="A2431" t="s">
        <v>2509</v>
      </c>
      <c r="B2431" t="s">
        <v>2510</v>
      </c>
      <c r="C2431" t="s">
        <v>390</v>
      </c>
      <c r="D2431" t="s">
        <v>21</v>
      </c>
      <c r="E2431">
        <v>21613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43372</v>
      </c>
      <c r="L2431" t="s">
        <v>26</v>
      </c>
      <c r="N2431" t="s">
        <v>24</v>
      </c>
    </row>
    <row r="2432" spans="1:14" x14ac:dyDescent="0.25">
      <c r="A2432" t="s">
        <v>2511</v>
      </c>
      <c r="B2432" t="s">
        <v>2512</v>
      </c>
      <c r="C2432" t="s">
        <v>898</v>
      </c>
      <c r="D2432" t="s">
        <v>21</v>
      </c>
      <c r="E2432">
        <v>21601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43372</v>
      </c>
      <c r="L2432" t="s">
        <v>26</v>
      </c>
      <c r="N2432" t="s">
        <v>24</v>
      </c>
    </row>
    <row r="2433" spans="1:14" x14ac:dyDescent="0.25">
      <c r="A2433" t="s">
        <v>3741</v>
      </c>
      <c r="B2433" t="s">
        <v>3742</v>
      </c>
      <c r="C2433" t="s">
        <v>29</v>
      </c>
      <c r="D2433" t="s">
        <v>21</v>
      </c>
      <c r="E2433">
        <v>21225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43371</v>
      </c>
      <c r="L2433" t="s">
        <v>26</v>
      </c>
      <c r="N2433" t="s">
        <v>24</v>
      </c>
    </row>
    <row r="2434" spans="1:14" x14ac:dyDescent="0.25">
      <c r="A2434" t="s">
        <v>2571</v>
      </c>
      <c r="B2434" t="s">
        <v>2572</v>
      </c>
      <c r="C2434" t="s">
        <v>29</v>
      </c>
      <c r="D2434" t="s">
        <v>21</v>
      </c>
      <c r="E2434">
        <v>21230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43371</v>
      </c>
      <c r="L2434" t="s">
        <v>26</v>
      </c>
      <c r="N2434" t="s">
        <v>24</v>
      </c>
    </row>
    <row r="2435" spans="1:14" x14ac:dyDescent="0.25">
      <c r="A2435" t="s">
        <v>3743</v>
      </c>
      <c r="B2435" t="s">
        <v>3744</v>
      </c>
      <c r="C2435" t="s">
        <v>3745</v>
      </c>
      <c r="D2435" t="s">
        <v>21</v>
      </c>
      <c r="E2435">
        <v>21227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43371</v>
      </c>
      <c r="L2435" t="s">
        <v>26</v>
      </c>
      <c r="N2435" t="s">
        <v>24</v>
      </c>
    </row>
    <row r="2436" spans="1:14" x14ac:dyDescent="0.25">
      <c r="A2436" t="s">
        <v>3746</v>
      </c>
      <c r="B2436" t="s">
        <v>3747</v>
      </c>
      <c r="C2436" t="s">
        <v>54</v>
      </c>
      <c r="D2436" t="s">
        <v>21</v>
      </c>
      <c r="E2436">
        <v>21061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43371</v>
      </c>
      <c r="L2436" t="s">
        <v>26</v>
      </c>
      <c r="N2436" t="s">
        <v>24</v>
      </c>
    </row>
    <row r="2437" spans="1:14" x14ac:dyDescent="0.25">
      <c r="A2437" t="s">
        <v>3748</v>
      </c>
      <c r="B2437" t="s">
        <v>3749</v>
      </c>
      <c r="C2437" t="s">
        <v>3249</v>
      </c>
      <c r="D2437" t="s">
        <v>21</v>
      </c>
      <c r="E2437">
        <v>21795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43370</v>
      </c>
      <c r="L2437" t="s">
        <v>26</v>
      </c>
      <c r="N2437" t="s">
        <v>24</v>
      </c>
    </row>
    <row r="2438" spans="1:14" x14ac:dyDescent="0.25">
      <c r="A2438" t="s">
        <v>3750</v>
      </c>
      <c r="B2438" t="s">
        <v>3751</v>
      </c>
      <c r="C2438" t="s">
        <v>3249</v>
      </c>
      <c r="D2438" t="s">
        <v>21</v>
      </c>
      <c r="E2438">
        <v>21795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43370</v>
      </c>
      <c r="L2438" t="s">
        <v>26</v>
      </c>
      <c r="N2438" t="s">
        <v>24</v>
      </c>
    </row>
    <row r="2439" spans="1:14" x14ac:dyDescent="0.25">
      <c r="A2439" t="s">
        <v>3752</v>
      </c>
      <c r="B2439" t="s">
        <v>3753</v>
      </c>
      <c r="C2439" t="s">
        <v>1516</v>
      </c>
      <c r="D2439" t="s">
        <v>21</v>
      </c>
      <c r="E2439">
        <v>21787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43370</v>
      </c>
      <c r="L2439" t="s">
        <v>26</v>
      </c>
      <c r="N2439" t="s">
        <v>24</v>
      </c>
    </row>
    <row r="2440" spans="1:14" x14ac:dyDescent="0.25">
      <c r="A2440" t="s">
        <v>3754</v>
      </c>
      <c r="B2440" t="s">
        <v>3755</v>
      </c>
      <c r="C2440" t="s">
        <v>3756</v>
      </c>
      <c r="D2440" t="s">
        <v>21</v>
      </c>
      <c r="E2440">
        <v>21791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43370</v>
      </c>
      <c r="L2440" t="s">
        <v>26</v>
      </c>
      <c r="N2440" t="s">
        <v>24</v>
      </c>
    </row>
    <row r="2441" spans="1:14" x14ac:dyDescent="0.25">
      <c r="A2441" t="s">
        <v>3757</v>
      </c>
      <c r="B2441" t="s">
        <v>3758</v>
      </c>
      <c r="C2441" t="s">
        <v>912</v>
      </c>
      <c r="D2441" t="s">
        <v>21</v>
      </c>
      <c r="E2441">
        <v>20637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43370</v>
      </c>
      <c r="L2441" t="s">
        <v>26</v>
      </c>
      <c r="N2441" t="s">
        <v>24</v>
      </c>
    </row>
    <row r="2442" spans="1:14" x14ac:dyDescent="0.25">
      <c r="A2442" t="s">
        <v>3759</v>
      </c>
      <c r="B2442" t="s">
        <v>3760</v>
      </c>
      <c r="C2442" t="s">
        <v>778</v>
      </c>
      <c r="D2442" t="s">
        <v>21</v>
      </c>
      <c r="E2442">
        <v>20602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43370</v>
      </c>
      <c r="L2442" t="s">
        <v>26</v>
      </c>
      <c r="N2442" t="s">
        <v>24</v>
      </c>
    </row>
    <row r="2443" spans="1:14" x14ac:dyDescent="0.25">
      <c r="A2443" t="s">
        <v>343</v>
      </c>
      <c r="B2443" t="s">
        <v>344</v>
      </c>
      <c r="C2443" t="s">
        <v>54</v>
      </c>
      <c r="D2443" t="s">
        <v>21</v>
      </c>
      <c r="E2443">
        <v>21061</v>
      </c>
      <c r="F2443" t="s">
        <v>22</v>
      </c>
      <c r="G2443" t="s">
        <v>22</v>
      </c>
      <c r="H2443" t="s">
        <v>101</v>
      </c>
      <c r="I2443" t="s">
        <v>241</v>
      </c>
      <c r="J2443" s="1">
        <v>43318</v>
      </c>
      <c r="K2443" s="1">
        <v>43370</v>
      </c>
      <c r="L2443" t="s">
        <v>103</v>
      </c>
      <c r="N2443" t="s">
        <v>1900</v>
      </c>
    </row>
    <row r="2444" spans="1:14" x14ac:dyDescent="0.25">
      <c r="A2444" t="s">
        <v>657</v>
      </c>
      <c r="B2444" t="s">
        <v>1231</v>
      </c>
      <c r="C2444" t="s">
        <v>86</v>
      </c>
      <c r="D2444" t="s">
        <v>21</v>
      </c>
      <c r="E2444">
        <v>21225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43370</v>
      </c>
      <c r="L2444" t="s">
        <v>26</v>
      </c>
      <c r="N2444" t="s">
        <v>24</v>
      </c>
    </row>
    <row r="2445" spans="1:14" x14ac:dyDescent="0.25">
      <c r="A2445" t="s">
        <v>177</v>
      </c>
      <c r="B2445" t="s">
        <v>1521</v>
      </c>
      <c r="C2445" t="s">
        <v>1522</v>
      </c>
      <c r="D2445" t="s">
        <v>21</v>
      </c>
      <c r="E2445">
        <v>21757</v>
      </c>
      <c r="F2445" t="s">
        <v>22</v>
      </c>
      <c r="G2445" t="s">
        <v>22</v>
      </c>
      <c r="H2445" t="s">
        <v>101</v>
      </c>
      <c r="I2445" t="s">
        <v>241</v>
      </c>
      <c r="J2445" s="1">
        <v>43315</v>
      </c>
      <c r="K2445" s="1">
        <v>43370</v>
      </c>
      <c r="L2445" t="s">
        <v>103</v>
      </c>
      <c r="N2445" t="s">
        <v>1900</v>
      </c>
    </row>
    <row r="2446" spans="1:14" x14ac:dyDescent="0.25">
      <c r="A2446" t="s">
        <v>2428</v>
      </c>
      <c r="B2446" t="s">
        <v>2429</v>
      </c>
      <c r="C2446" t="s">
        <v>29</v>
      </c>
      <c r="D2446" t="s">
        <v>21</v>
      </c>
      <c r="E2446">
        <v>21224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43370</v>
      </c>
      <c r="L2446" t="s">
        <v>26</v>
      </c>
      <c r="N2446" t="s">
        <v>24</v>
      </c>
    </row>
    <row r="2447" spans="1:14" x14ac:dyDescent="0.25">
      <c r="A2447" t="s">
        <v>3761</v>
      </c>
      <c r="B2447" t="s">
        <v>3762</v>
      </c>
      <c r="C2447" t="s">
        <v>3763</v>
      </c>
      <c r="D2447" t="s">
        <v>21</v>
      </c>
      <c r="E2447">
        <v>20664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43370</v>
      </c>
      <c r="L2447" t="s">
        <v>26</v>
      </c>
      <c r="N2447" t="s">
        <v>24</v>
      </c>
    </row>
    <row r="2448" spans="1:14" x14ac:dyDescent="0.25">
      <c r="A2448" t="s">
        <v>1669</v>
      </c>
      <c r="B2448" t="s">
        <v>1670</v>
      </c>
      <c r="C2448" t="s">
        <v>652</v>
      </c>
      <c r="D2448" t="s">
        <v>21</v>
      </c>
      <c r="E2448">
        <v>20743</v>
      </c>
      <c r="F2448" t="s">
        <v>22</v>
      </c>
      <c r="G2448" t="s">
        <v>22</v>
      </c>
      <c r="H2448" t="s">
        <v>101</v>
      </c>
      <c r="I2448" t="s">
        <v>241</v>
      </c>
      <c r="J2448" s="1">
        <v>43320</v>
      </c>
      <c r="K2448" s="1">
        <v>43370</v>
      </c>
      <c r="L2448" t="s">
        <v>103</v>
      </c>
      <c r="N2448" t="s">
        <v>1900</v>
      </c>
    </row>
    <row r="2449" spans="1:14" x14ac:dyDescent="0.25">
      <c r="A2449" t="s">
        <v>348</v>
      </c>
      <c r="B2449" t="s">
        <v>349</v>
      </c>
      <c r="C2449" t="s">
        <v>54</v>
      </c>
      <c r="D2449" t="s">
        <v>21</v>
      </c>
      <c r="E2449">
        <v>21060</v>
      </c>
      <c r="F2449" t="s">
        <v>22</v>
      </c>
      <c r="G2449" t="s">
        <v>22</v>
      </c>
      <c r="H2449" t="s">
        <v>208</v>
      </c>
      <c r="I2449" t="s">
        <v>209</v>
      </c>
      <c r="J2449" s="1">
        <v>43311</v>
      </c>
      <c r="K2449" s="1">
        <v>43370</v>
      </c>
      <c r="L2449" t="s">
        <v>103</v>
      </c>
      <c r="N2449" t="s">
        <v>1583</v>
      </c>
    </row>
    <row r="2450" spans="1:14" x14ac:dyDescent="0.25">
      <c r="A2450" t="s">
        <v>3764</v>
      </c>
      <c r="B2450" t="s">
        <v>3765</v>
      </c>
      <c r="C2450" t="s">
        <v>29</v>
      </c>
      <c r="D2450" t="s">
        <v>21</v>
      </c>
      <c r="E2450">
        <v>21207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43370</v>
      </c>
      <c r="L2450" t="s">
        <v>26</v>
      </c>
      <c r="N2450" t="s">
        <v>24</v>
      </c>
    </row>
    <row r="2451" spans="1:14" x14ac:dyDescent="0.25">
      <c r="A2451" t="s">
        <v>1245</v>
      </c>
      <c r="B2451" t="s">
        <v>1246</v>
      </c>
      <c r="C2451" t="s">
        <v>29</v>
      </c>
      <c r="D2451" t="s">
        <v>21</v>
      </c>
      <c r="E2451">
        <v>21230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43370</v>
      </c>
      <c r="L2451" t="s">
        <v>26</v>
      </c>
      <c r="N2451" t="s">
        <v>24</v>
      </c>
    </row>
    <row r="2452" spans="1:14" x14ac:dyDescent="0.25">
      <c r="A2452" t="s">
        <v>3766</v>
      </c>
      <c r="B2452" t="s">
        <v>3767</v>
      </c>
      <c r="C2452" t="s">
        <v>3768</v>
      </c>
      <c r="D2452" t="s">
        <v>21</v>
      </c>
      <c r="E2452">
        <v>20608</v>
      </c>
      <c r="F2452" t="s">
        <v>22</v>
      </c>
      <c r="G2452" t="s">
        <v>22</v>
      </c>
      <c r="H2452" t="s">
        <v>101</v>
      </c>
      <c r="I2452" t="s">
        <v>102</v>
      </c>
      <c r="J2452" s="1">
        <v>43320</v>
      </c>
      <c r="K2452" s="1">
        <v>43370</v>
      </c>
      <c r="L2452" t="s">
        <v>103</v>
      </c>
      <c r="N2452" t="s">
        <v>1580</v>
      </c>
    </row>
    <row r="2453" spans="1:14" x14ac:dyDescent="0.25">
      <c r="A2453" t="s">
        <v>3769</v>
      </c>
      <c r="B2453" t="s">
        <v>3770</v>
      </c>
      <c r="C2453" t="s">
        <v>1516</v>
      </c>
      <c r="D2453" t="s">
        <v>21</v>
      </c>
      <c r="E2453">
        <v>21787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43370</v>
      </c>
      <c r="L2453" t="s">
        <v>26</v>
      </c>
      <c r="N2453" t="s">
        <v>24</v>
      </c>
    </row>
    <row r="2454" spans="1:14" x14ac:dyDescent="0.25">
      <c r="A2454" t="s">
        <v>3771</v>
      </c>
      <c r="B2454" t="s">
        <v>3772</v>
      </c>
      <c r="C2454" t="s">
        <v>3773</v>
      </c>
      <c r="D2454" t="s">
        <v>21</v>
      </c>
      <c r="E2454">
        <v>20611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43370</v>
      </c>
      <c r="L2454" t="s">
        <v>26</v>
      </c>
      <c r="N2454" t="s">
        <v>24</v>
      </c>
    </row>
    <row r="2455" spans="1:14" x14ac:dyDescent="0.25">
      <c r="A2455" t="s">
        <v>3774</v>
      </c>
      <c r="B2455" t="s">
        <v>3775</v>
      </c>
      <c r="C2455" t="s">
        <v>920</v>
      </c>
      <c r="D2455" t="s">
        <v>21</v>
      </c>
      <c r="E2455">
        <v>20659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43370</v>
      </c>
      <c r="L2455" t="s">
        <v>26</v>
      </c>
      <c r="N2455" t="s">
        <v>24</v>
      </c>
    </row>
    <row r="2456" spans="1:14" x14ac:dyDescent="0.25">
      <c r="A2456" t="s">
        <v>3776</v>
      </c>
      <c r="B2456" t="s">
        <v>3777</v>
      </c>
      <c r="C2456" t="s">
        <v>29</v>
      </c>
      <c r="D2456" t="s">
        <v>21</v>
      </c>
      <c r="E2456">
        <v>21227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43369</v>
      </c>
      <c r="L2456" t="s">
        <v>26</v>
      </c>
      <c r="N2456" t="s">
        <v>24</v>
      </c>
    </row>
    <row r="2457" spans="1:14" x14ac:dyDescent="0.25">
      <c r="A2457" t="s">
        <v>3778</v>
      </c>
      <c r="B2457" t="s">
        <v>3779</v>
      </c>
      <c r="C2457" t="s">
        <v>3780</v>
      </c>
      <c r="D2457" t="s">
        <v>21</v>
      </c>
      <c r="E2457">
        <v>20636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43369</v>
      </c>
      <c r="L2457" t="s">
        <v>26</v>
      </c>
      <c r="N2457" t="s">
        <v>24</v>
      </c>
    </row>
    <row r="2458" spans="1:14" x14ac:dyDescent="0.25">
      <c r="A2458" t="s">
        <v>3781</v>
      </c>
      <c r="B2458" t="s">
        <v>3782</v>
      </c>
      <c r="C2458" t="s">
        <v>3783</v>
      </c>
      <c r="D2458" t="s">
        <v>21</v>
      </c>
      <c r="E2458">
        <v>20618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43369</v>
      </c>
      <c r="L2458" t="s">
        <v>26</v>
      </c>
      <c r="N2458" t="s">
        <v>24</v>
      </c>
    </row>
    <row r="2459" spans="1:14" x14ac:dyDescent="0.25">
      <c r="A2459" t="s">
        <v>3784</v>
      </c>
      <c r="B2459" t="s">
        <v>3785</v>
      </c>
      <c r="C2459" t="s">
        <v>3786</v>
      </c>
      <c r="D2459" t="s">
        <v>21</v>
      </c>
      <c r="E2459">
        <v>20609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43369</v>
      </c>
      <c r="L2459" t="s">
        <v>26</v>
      </c>
      <c r="N2459" t="s">
        <v>24</v>
      </c>
    </row>
    <row r="2460" spans="1:14" x14ac:dyDescent="0.25">
      <c r="A2460" t="s">
        <v>3787</v>
      </c>
      <c r="B2460" t="s">
        <v>3788</v>
      </c>
      <c r="C2460" t="s">
        <v>3789</v>
      </c>
      <c r="D2460" t="s">
        <v>21</v>
      </c>
      <c r="E2460">
        <v>21798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43369</v>
      </c>
      <c r="L2460" t="s">
        <v>26</v>
      </c>
      <c r="N2460" t="s">
        <v>24</v>
      </c>
    </row>
    <row r="2461" spans="1:14" x14ac:dyDescent="0.25">
      <c r="A2461" t="s">
        <v>336</v>
      </c>
      <c r="B2461" t="s">
        <v>3790</v>
      </c>
      <c r="C2461" t="s">
        <v>3756</v>
      </c>
      <c r="D2461" t="s">
        <v>21</v>
      </c>
      <c r="E2461">
        <v>21791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43369</v>
      </c>
      <c r="L2461" t="s">
        <v>26</v>
      </c>
      <c r="N2461" t="s">
        <v>24</v>
      </c>
    </row>
    <row r="2462" spans="1:14" x14ac:dyDescent="0.25">
      <c r="A2462" t="s">
        <v>250</v>
      </c>
      <c r="B2462" t="s">
        <v>3791</v>
      </c>
      <c r="C2462" t="s">
        <v>525</v>
      </c>
      <c r="D2462" t="s">
        <v>21</v>
      </c>
      <c r="E2462">
        <v>20619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43369</v>
      </c>
      <c r="L2462" t="s">
        <v>26</v>
      </c>
      <c r="N2462" t="s">
        <v>24</v>
      </c>
    </row>
    <row r="2463" spans="1:14" x14ac:dyDescent="0.25">
      <c r="A2463" t="s">
        <v>3792</v>
      </c>
      <c r="B2463" t="s">
        <v>3793</v>
      </c>
      <c r="C2463" t="s">
        <v>3794</v>
      </c>
      <c r="D2463" t="s">
        <v>21</v>
      </c>
      <c r="E2463">
        <v>20675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43369</v>
      </c>
      <c r="L2463" t="s">
        <v>26</v>
      </c>
      <c r="N2463" t="s">
        <v>24</v>
      </c>
    </row>
    <row r="2464" spans="1:14" x14ac:dyDescent="0.25">
      <c r="A2464" t="s">
        <v>511</v>
      </c>
      <c r="B2464" t="s">
        <v>3795</v>
      </c>
      <c r="C2464" t="s">
        <v>3789</v>
      </c>
      <c r="D2464" t="s">
        <v>21</v>
      </c>
      <c r="E2464">
        <v>21798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43369</v>
      </c>
      <c r="L2464" t="s">
        <v>26</v>
      </c>
      <c r="N2464" t="s">
        <v>24</v>
      </c>
    </row>
    <row r="2465" spans="1:14" x14ac:dyDescent="0.25">
      <c r="A2465" t="s">
        <v>3796</v>
      </c>
      <c r="B2465" t="s">
        <v>3797</v>
      </c>
      <c r="C2465" t="s">
        <v>2147</v>
      </c>
      <c r="D2465" t="s">
        <v>21</v>
      </c>
      <c r="E2465">
        <v>21227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43369</v>
      </c>
      <c r="L2465" t="s">
        <v>26</v>
      </c>
      <c r="N2465" t="s">
        <v>24</v>
      </c>
    </row>
    <row r="2466" spans="1:14" x14ac:dyDescent="0.25">
      <c r="A2466" t="s">
        <v>3798</v>
      </c>
      <c r="B2466" t="s">
        <v>3799</v>
      </c>
      <c r="C2466" t="s">
        <v>525</v>
      </c>
      <c r="D2466" t="s">
        <v>21</v>
      </c>
      <c r="E2466">
        <v>20619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43369</v>
      </c>
      <c r="L2466" t="s">
        <v>26</v>
      </c>
      <c r="N2466" t="s">
        <v>24</v>
      </c>
    </row>
    <row r="2467" spans="1:14" x14ac:dyDescent="0.25">
      <c r="A2467" t="s">
        <v>3800</v>
      </c>
      <c r="B2467" t="s">
        <v>3801</v>
      </c>
      <c r="C2467" t="s">
        <v>29</v>
      </c>
      <c r="D2467" t="s">
        <v>21</v>
      </c>
      <c r="E2467">
        <v>21228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43369</v>
      </c>
      <c r="L2467" t="s">
        <v>26</v>
      </c>
      <c r="N2467" t="s">
        <v>24</v>
      </c>
    </row>
    <row r="2468" spans="1:14" x14ac:dyDescent="0.25">
      <c r="A2468" t="s">
        <v>2404</v>
      </c>
      <c r="B2468" t="s">
        <v>3802</v>
      </c>
      <c r="C2468" t="s">
        <v>1125</v>
      </c>
      <c r="D2468" t="s">
        <v>21</v>
      </c>
      <c r="E2468">
        <v>21221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43368</v>
      </c>
      <c r="L2468" t="s">
        <v>26</v>
      </c>
      <c r="N2468" t="s">
        <v>24</v>
      </c>
    </row>
    <row r="2469" spans="1:14" x14ac:dyDescent="0.25">
      <c r="A2469" t="s">
        <v>2277</v>
      </c>
      <c r="B2469" t="s">
        <v>2278</v>
      </c>
      <c r="C2469" t="s">
        <v>138</v>
      </c>
      <c r="D2469" t="s">
        <v>21</v>
      </c>
      <c r="E2469">
        <v>21220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43368</v>
      </c>
      <c r="L2469" t="s">
        <v>26</v>
      </c>
      <c r="N2469" t="s">
        <v>24</v>
      </c>
    </row>
    <row r="2470" spans="1:14" x14ac:dyDescent="0.25">
      <c r="A2470" t="s">
        <v>76</v>
      </c>
      <c r="B2470" t="s">
        <v>3803</v>
      </c>
      <c r="C2470" t="s">
        <v>2955</v>
      </c>
      <c r="D2470" t="s">
        <v>21</v>
      </c>
      <c r="E2470">
        <v>21017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43368</v>
      </c>
      <c r="L2470" t="s">
        <v>26</v>
      </c>
      <c r="N2470" t="s">
        <v>24</v>
      </c>
    </row>
    <row r="2471" spans="1:14" x14ac:dyDescent="0.25">
      <c r="A2471" t="s">
        <v>3804</v>
      </c>
      <c r="B2471" t="s">
        <v>3805</v>
      </c>
      <c r="C2471" t="s">
        <v>3806</v>
      </c>
      <c r="D2471" t="s">
        <v>21</v>
      </c>
      <c r="E2471">
        <v>21921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43368</v>
      </c>
      <c r="L2471" t="s">
        <v>26</v>
      </c>
      <c r="N2471" t="s">
        <v>24</v>
      </c>
    </row>
    <row r="2472" spans="1:14" x14ac:dyDescent="0.25">
      <c r="A2472" t="s">
        <v>3807</v>
      </c>
      <c r="B2472" t="s">
        <v>3808</v>
      </c>
      <c r="C2472" t="s">
        <v>2622</v>
      </c>
      <c r="D2472" t="s">
        <v>21</v>
      </c>
      <c r="E2472">
        <v>21531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43368</v>
      </c>
      <c r="L2472" t="s">
        <v>26</v>
      </c>
      <c r="N2472" t="s">
        <v>24</v>
      </c>
    </row>
    <row r="2473" spans="1:14" x14ac:dyDescent="0.25">
      <c r="A2473" t="s">
        <v>336</v>
      </c>
      <c r="B2473" t="s">
        <v>3809</v>
      </c>
      <c r="C2473" t="s">
        <v>3249</v>
      </c>
      <c r="D2473" t="s">
        <v>21</v>
      </c>
      <c r="E2473">
        <v>21795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43368</v>
      </c>
      <c r="L2473" t="s">
        <v>26</v>
      </c>
      <c r="N2473" t="s">
        <v>24</v>
      </c>
    </row>
    <row r="2474" spans="1:14" x14ac:dyDescent="0.25">
      <c r="A2474" t="s">
        <v>87</v>
      </c>
      <c r="B2474" t="s">
        <v>3810</v>
      </c>
      <c r="C2474" t="s">
        <v>755</v>
      </c>
      <c r="D2474" t="s">
        <v>21</v>
      </c>
      <c r="E2474">
        <v>21901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43368</v>
      </c>
      <c r="L2474" t="s">
        <v>26</v>
      </c>
      <c r="N2474" t="s">
        <v>24</v>
      </c>
    </row>
    <row r="2475" spans="1:14" x14ac:dyDescent="0.25">
      <c r="A2475" t="s">
        <v>3811</v>
      </c>
      <c r="B2475" t="s">
        <v>3812</v>
      </c>
      <c r="C2475" t="s">
        <v>3789</v>
      </c>
      <c r="D2475" t="s">
        <v>21</v>
      </c>
      <c r="E2475">
        <v>21798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43368</v>
      </c>
      <c r="L2475" t="s">
        <v>26</v>
      </c>
      <c r="N2475" t="s">
        <v>24</v>
      </c>
    </row>
    <row r="2476" spans="1:14" x14ac:dyDescent="0.25">
      <c r="A2476" t="s">
        <v>3813</v>
      </c>
      <c r="B2476" t="s">
        <v>3814</v>
      </c>
      <c r="C2476" t="s">
        <v>804</v>
      </c>
      <c r="D2476" t="s">
        <v>21</v>
      </c>
      <c r="E2476">
        <v>20816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43367</v>
      </c>
      <c r="L2476" t="s">
        <v>26</v>
      </c>
      <c r="N2476" t="s">
        <v>24</v>
      </c>
    </row>
    <row r="2477" spans="1:14" x14ac:dyDescent="0.25">
      <c r="A2477" t="s">
        <v>3815</v>
      </c>
      <c r="B2477" t="s">
        <v>3816</v>
      </c>
      <c r="C2477" t="s">
        <v>424</v>
      </c>
      <c r="D2477" t="s">
        <v>21</v>
      </c>
      <c r="E2477">
        <v>21043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43367</v>
      </c>
      <c r="L2477" t="s">
        <v>26</v>
      </c>
      <c r="N2477" t="s">
        <v>24</v>
      </c>
    </row>
    <row r="2478" spans="1:14" x14ac:dyDescent="0.25">
      <c r="A2478" t="s">
        <v>3817</v>
      </c>
      <c r="B2478" t="s">
        <v>3818</v>
      </c>
      <c r="C2478" t="s">
        <v>3819</v>
      </c>
      <c r="D2478" t="s">
        <v>21</v>
      </c>
      <c r="E2478">
        <v>20882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43367</v>
      </c>
      <c r="L2478" t="s">
        <v>26</v>
      </c>
      <c r="N2478" t="s">
        <v>24</v>
      </c>
    </row>
    <row r="2479" spans="1:14" x14ac:dyDescent="0.25">
      <c r="A2479" t="s">
        <v>336</v>
      </c>
      <c r="B2479" t="s">
        <v>792</v>
      </c>
      <c r="C2479" t="s">
        <v>378</v>
      </c>
      <c r="D2479" t="s">
        <v>21</v>
      </c>
      <c r="E2479">
        <v>21536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43367</v>
      </c>
      <c r="L2479" t="s">
        <v>26</v>
      </c>
      <c r="N2479" t="s">
        <v>24</v>
      </c>
    </row>
    <row r="2480" spans="1:14" x14ac:dyDescent="0.25">
      <c r="A2480" t="s">
        <v>3820</v>
      </c>
      <c r="B2480" t="s">
        <v>3821</v>
      </c>
      <c r="C2480" t="s">
        <v>154</v>
      </c>
      <c r="D2480" t="s">
        <v>21</v>
      </c>
      <c r="E2480">
        <v>20723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43367</v>
      </c>
      <c r="L2480" t="s">
        <v>26</v>
      </c>
      <c r="N2480" t="s">
        <v>24</v>
      </c>
    </row>
    <row r="2481" spans="1:14" x14ac:dyDescent="0.25">
      <c r="A2481" t="s">
        <v>3822</v>
      </c>
      <c r="B2481" t="s">
        <v>3823</v>
      </c>
      <c r="C2481" t="s">
        <v>3824</v>
      </c>
      <c r="D2481" t="s">
        <v>21</v>
      </c>
      <c r="E2481">
        <v>20759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43367</v>
      </c>
      <c r="L2481" t="s">
        <v>26</v>
      </c>
      <c r="N2481" t="s">
        <v>24</v>
      </c>
    </row>
    <row r="2482" spans="1:14" x14ac:dyDescent="0.25">
      <c r="A2482" t="s">
        <v>3825</v>
      </c>
      <c r="B2482" t="s">
        <v>3826</v>
      </c>
      <c r="C2482" t="s">
        <v>378</v>
      </c>
      <c r="D2482" t="s">
        <v>21</v>
      </c>
      <c r="E2482">
        <v>21536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43367</v>
      </c>
      <c r="L2482" t="s">
        <v>26</v>
      </c>
      <c r="N2482" t="s">
        <v>24</v>
      </c>
    </row>
    <row r="2483" spans="1:14" x14ac:dyDescent="0.25">
      <c r="A2483" t="s">
        <v>3827</v>
      </c>
      <c r="B2483" t="s">
        <v>3828</v>
      </c>
      <c r="C2483" t="s">
        <v>179</v>
      </c>
      <c r="D2483" t="s">
        <v>21</v>
      </c>
      <c r="E2483">
        <v>20878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43367</v>
      </c>
      <c r="L2483" t="s">
        <v>26</v>
      </c>
      <c r="N2483" t="s">
        <v>24</v>
      </c>
    </row>
    <row r="2484" spans="1:14" x14ac:dyDescent="0.25">
      <c r="A2484" t="s">
        <v>3829</v>
      </c>
      <c r="B2484" t="s">
        <v>3830</v>
      </c>
      <c r="C2484" t="s">
        <v>3824</v>
      </c>
      <c r="D2484" t="s">
        <v>21</v>
      </c>
      <c r="E2484">
        <v>20759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43367</v>
      </c>
      <c r="L2484" t="s">
        <v>26</v>
      </c>
      <c r="N2484" t="s">
        <v>24</v>
      </c>
    </row>
    <row r="2485" spans="1:14" x14ac:dyDescent="0.25">
      <c r="A2485" t="s">
        <v>913</v>
      </c>
      <c r="B2485" t="s">
        <v>3831</v>
      </c>
      <c r="C2485" t="s">
        <v>2622</v>
      </c>
      <c r="D2485" t="s">
        <v>21</v>
      </c>
      <c r="E2485">
        <v>21531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43367</v>
      </c>
      <c r="L2485" t="s">
        <v>26</v>
      </c>
      <c r="N2485" t="s">
        <v>24</v>
      </c>
    </row>
    <row r="2486" spans="1:14" x14ac:dyDescent="0.25">
      <c r="A2486" t="s">
        <v>221</v>
      </c>
      <c r="B2486" t="s">
        <v>3832</v>
      </c>
      <c r="C2486" t="s">
        <v>424</v>
      </c>
      <c r="D2486" t="s">
        <v>21</v>
      </c>
      <c r="E2486">
        <v>21043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43367</v>
      </c>
      <c r="L2486" t="s">
        <v>26</v>
      </c>
      <c r="N2486" t="s">
        <v>24</v>
      </c>
    </row>
    <row r="2487" spans="1:14" x14ac:dyDescent="0.25">
      <c r="A2487" t="s">
        <v>155</v>
      </c>
      <c r="B2487" t="s">
        <v>3833</v>
      </c>
      <c r="C2487" t="s">
        <v>2214</v>
      </c>
      <c r="D2487" t="s">
        <v>21</v>
      </c>
      <c r="E2487">
        <v>21532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43365</v>
      </c>
      <c r="L2487" t="s">
        <v>26</v>
      </c>
      <c r="N2487" t="s">
        <v>24</v>
      </c>
    </row>
    <row r="2488" spans="1:14" x14ac:dyDescent="0.25">
      <c r="A2488" t="s">
        <v>3834</v>
      </c>
      <c r="B2488" t="s">
        <v>3835</v>
      </c>
      <c r="C2488" t="s">
        <v>29</v>
      </c>
      <c r="D2488" t="s">
        <v>21</v>
      </c>
      <c r="E2488">
        <v>21206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43365</v>
      </c>
      <c r="L2488" t="s">
        <v>26</v>
      </c>
      <c r="N2488" t="s">
        <v>24</v>
      </c>
    </row>
    <row r="2489" spans="1:14" x14ac:dyDescent="0.25">
      <c r="A2489" t="s">
        <v>3836</v>
      </c>
      <c r="B2489" t="s">
        <v>3837</v>
      </c>
      <c r="C2489" t="s">
        <v>432</v>
      </c>
      <c r="D2489" t="s">
        <v>21</v>
      </c>
      <c r="E2489">
        <v>21502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43365</v>
      </c>
      <c r="L2489" t="s">
        <v>26</v>
      </c>
      <c r="N2489" t="s">
        <v>24</v>
      </c>
    </row>
    <row r="2490" spans="1:14" x14ac:dyDescent="0.25">
      <c r="A2490" t="s">
        <v>3838</v>
      </c>
      <c r="B2490" t="s">
        <v>3839</v>
      </c>
      <c r="C2490" t="s">
        <v>2214</v>
      </c>
      <c r="D2490" t="s">
        <v>21</v>
      </c>
      <c r="E2490">
        <v>21532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43365</v>
      </c>
      <c r="L2490" t="s">
        <v>26</v>
      </c>
      <c r="N2490" t="s">
        <v>24</v>
      </c>
    </row>
    <row r="2491" spans="1:14" x14ac:dyDescent="0.25">
      <c r="A2491" t="s">
        <v>3840</v>
      </c>
      <c r="B2491" t="s">
        <v>3841</v>
      </c>
      <c r="C2491" t="s">
        <v>432</v>
      </c>
      <c r="D2491" t="s">
        <v>21</v>
      </c>
      <c r="E2491">
        <v>21502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43365</v>
      </c>
      <c r="L2491" t="s">
        <v>26</v>
      </c>
      <c r="N2491" t="s">
        <v>24</v>
      </c>
    </row>
    <row r="2492" spans="1:14" x14ac:dyDescent="0.25">
      <c r="A2492" t="s">
        <v>87</v>
      </c>
      <c r="B2492" t="s">
        <v>3842</v>
      </c>
      <c r="C2492" t="s">
        <v>29</v>
      </c>
      <c r="D2492" t="s">
        <v>21</v>
      </c>
      <c r="E2492">
        <v>21213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43365</v>
      </c>
      <c r="L2492" t="s">
        <v>26</v>
      </c>
      <c r="N2492" t="s">
        <v>24</v>
      </c>
    </row>
    <row r="2493" spans="1:14" x14ac:dyDescent="0.25">
      <c r="A2493" t="s">
        <v>87</v>
      </c>
      <c r="B2493" t="s">
        <v>3843</v>
      </c>
      <c r="C2493" t="s">
        <v>29</v>
      </c>
      <c r="D2493" t="s">
        <v>21</v>
      </c>
      <c r="E2493">
        <v>21222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43365</v>
      </c>
      <c r="L2493" t="s">
        <v>26</v>
      </c>
      <c r="N2493" t="s">
        <v>24</v>
      </c>
    </row>
    <row r="2494" spans="1:14" x14ac:dyDescent="0.25">
      <c r="A2494" t="s">
        <v>250</v>
      </c>
      <c r="B2494" t="s">
        <v>3844</v>
      </c>
      <c r="C2494" t="s">
        <v>29</v>
      </c>
      <c r="D2494" t="s">
        <v>21</v>
      </c>
      <c r="E2494">
        <v>21222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43365</v>
      </c>
      <c r="L2494" t="s">
        <v>26</v>
      </c>
      <c r="N2494" t="s">
        <v>24</v>
      </c>
    </row>
    <row r="2495" spans="1:14" x14ac:dyDescent="0.25">
      <c r="A2495" t="s">
        <v>250</v>
      </c>
      <c r="B2495" t="s">
        <v>3845</v>
      </c>
      <c r="C2495" t="s">
        <v>29</v>
      </c>
      <c r="D2495" t="s">
        <v>21</v>
      </c>
      <c r="E2495">
        <v>21204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43365</v>
      </c>
      <c r="L2495" t="s">
        <v>26</v>
      </c>
      <c r="N2495" t="s">
        <v>24</v>
      </c>
    </row>
    <row r="2496" spans="1:14" x14ac:dyDescent="0.25">
      <c r="A2496" t="s">
        <v>3846</v>
      </c>
      <c r="B2496" t="s">
        <v>3847</v>
      </c>
      <c r="C2496" t="s">
        <v>29</v>
      </c>
      <c r="D2496" t="s">
        <v>21</v>
      </c>
      <c r="E2496">
        <v>21222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43365</v>
      </c>
      <c r="L2496" t="s">
        <v>26</v>
      </c>
      <c r="N2496" t="s">
        <v>24</v>
      </c>
    </row>
    <row r="2497" spans="1:14" x14ac:dyDescent="0.25">
      <c r="A2497" t="s">
        <v>3848</v>
      </c>
      <c r="B2497" t="s">
        <v>3849</v>
      </c>
      <c r="C2497" t="s">
        <v>1750</v>
      </c>
      <c r="D2497" t="s">
        <v>21</v>
      </c>
      <c r="E2497">
        <v>21771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43364</v>
      </c>
      <c r="L2497" t="s">
        <v>26</v>
      </c>
      <c r="N2497" t="s">
        <v>24</v>
      </c>
    </row>
    <row r="2498" spans="1:14" x14ac:dyDescent="0.25">
      <c r="A2498" t="s">
        <v>3850</v>
      </c>
      <c r="B2498" t="s">
        <v>3851</v>
      </c>
      <c r="C2498" t="s">
        <v>3852</v>
      </c>
      <c r="D2498" t="s">
        <v>21</v>
      </c>
      <c r="E2498">
        <v>21524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43364</v>
      </c>
      <c r="L2498" t="s">
        <v>26</v>
      </c>
      <c r="N2498" t="s">
        <v>24</v>
      </c>
    </row>
    <row r="2499" spans="1:14" x14ac:dyDescent="0.25">
      <c r="A2499" t="s">
        <v>3853</v>
      </c>
      <c r="B2499" t="s">
        <v>3854</v>
      </c>
      <c r="C2499" t="s">
        <v>546</v>
      </c>
      <c r="D2499" t="s">
        <v>21</v>
      </c>
      <c r="E2499">
        <v>20772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43364</v>
      </c>
      <c r="L2499" t="s">
        <v>26</v>
      </c>
      <c r="N2499" t="s">
        <v>24</v>
      </c>
    </row>
    <row r="2500" spans="1:14" x14ac:dyDescent="0.25">
      <c r="A2500" t="s">
        <v>3855</v>
      </c>
      <c r="B2500" t="s">
        <v>3856</v>
      </c>
      <c r="C2500" t="s">
        <v>1750</v>
      </c>
      <c r="D2500" t="s">
        <v>21</v>
      </c>
      <c r="E2500">
        <v>21771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43364</v>
      </c>
      <c r="L2500" t="s">
        <v>26</v>
      </c>
      <c r="N2500" t="s">
        <v>24</v>
      </c>
    </row>
    <row r="2501" spans="1:14" x14ac:dyDescent="0.25">
      <c r="A2501" t="s">
        <v>3857</v>
      </c>
      <c r="B2501" t="s">
        <v>3858</v>
      </c>
      <c r="C2501" t="s">
        <v>659</v>
      </c>
      <c r="D2501" t="s">
        <v>21</v>
      </c>
      <c r="E2501">
        <v>20747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43364</v>
      </c>
      <c r="L2501" t="s">
        <v>26</v>
      </c>
      <c r="N2501" t="s">
        <v>24</v>
      </c>
    </row>
    <row r="2502" spans="1:14" x14ac:dyDescent="0.25">
      <c r="A2502" t="s">
        <v>3859</v>
      </c>
      <c r="B2502" t="s">
        <v>3860</v>
      </c>
      <c r="C2502" t="s">
        <v>687</v>
      </c>
      <c r="D2502" t="s">
        <v>21</v>
      </c>
      <c r="E2502">
        <v>20747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43364</v>
      </c>
      <c r="L2502" t="s">
        <v>26</v>
      </c>
      <c r="N2502" t="s">
        <v>24</v>
      </c>
    </row>
    <row r="2503" spans="1:14" x14ac:dyDescent="0.25">
      <c r="A2503" t="s">
        <v>221</v>
      </c>
      <c r="B2503" t="s">
        <v>3861</v>
      </c>
      <c r="C2503" t="s">
        <v>1750</v>
      </c>
      <c r="D2503" t="s">
        <v>21</v>
      </c>
      <c r="E2503">
        <v>21771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43364</v>
      </c>
      <c r="L2503" t="s">
        <v>26</v>
      </c>
      <c r="N2503" t="s">
        <v>24</v>
      </c>
    </row>
    <row r="2504" spans="1:14" x14ac:dyDescent="0.25">
      <c r="A2504" t="s">
        <v>341</v>
      </c>
      <c r="B2504" t="s">
        <v>3862</v>
      </c>
      <c r="C2504" t="s">
        <v>54</v>
      </c>
      <c r="D2504" t="s">
        <v>21</v>
      </c>
      <c r="E2504">
        <v>21061</v>
      </c>
      <c r="F2504" t="s">
        <v>22</v>
      </c>
      <c r="G2504" t="s">
        <v>22</v>
      </c>
      <c r="H2504" t="s">
        <v>101</v>
      </c>
      <c r="I2504" t="s">
        <v>241</v>
      </c>
      <c r="J2504" s="1">
        <v>43306</v>
      </c>
      <c r="K2504" s="1">
        <v>43363</v>
      </c>
      <c r="L2504" t="s">
        <v>103</v>
      </c>
      <c r="N2504" t="s">
        <v>1580</v>
      </c>
    </row>
    <row r="2505" spans="1:14" x14ac:dyDescent="0.25">
      <c r="A2505" t="s">
        <v>3863</v>
      </c>
      <c r="B2505" t="s">
        <v>3864</v>
      </c>
      <c r="C2505" t="s">
        <v>642</v>
      </c>
      <c r="D2505" t="s">
        <v>21</v>
      </c>
      <c r="E2505">
        <v>20785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43363</v>
      </c>
      <c r="L2505" t="s">
        <v>26</v>
      </c>
      <c r="N2505" t="s">
        <v>24</v>
      </c>
    </row>
    <row r="2506" spans="1:14" x14ac:dyDescent="0.25">
      <c r="A2506" t="s">
        <v>1833</v>
      </c>
      <c r="B2506" t="s">
        <v>1834</v>
      </c>
      <c r="C2506" t="s">
        <v>455</v>
      </c>
      <c r="D2506" t="s">
        <v>21</v>
      </c>
      <c r="E2506">
        <v>20646</v>
      </c>
      <c r="F2506" t="s">
        <v>22</v>
      </c>
      <c r="G2506" t="s">
        <v>22</v>
      </c>
      <c r="H2506" t="s">
        <v>101</v>
      </c>
      <c r="I2506" t="s">
        <v>241</v>
      </c>
      <c r="J2506" s="1">
        <v>43308</v>
      </c>
      <c r="K2506" s="1">
        <v>43363</v>
      </c>
      <c r="L2506" t="s">
        <v>103</v>
      </c>
      <c r="N2506" t="s">
        <v>1580</v>
      </c>
    </row>
    <row r="2507" spans="1:14" x14ac:dyDescent="0.25">
      <c r="A2507" t="s">
        <v>3865</v>
      </c>
      <c r="B2507" t="s">
        <v>3866</v>
      </c>
      <c r="C2507" t="s">
        <v>2244</v>
      </c>
      <c r="D2507" t="s">
        <v>21</v>
      </c>
      <c r="E2507">
        <v>21061</v>
      </c>
      <c r="F2507" t="s">
        <v>22</v>
      </c>
      <c r="G2507" t="s">
        <v>22</v>
      </c>
      <c r="H2507" t="s">
        <v>101</v>
      </c>
      <c r="I2507" t="s">
        <v>241</v>
      </c>
      <c r="J2507" s="1">
        <v>43306</v>
      </c>
      <c r="K2507" s="1">
        <v>43363</v>
      </c>
      <c r="L2507" t="s">
        <v>103</v>
      </c>
      <c r="N2507" t="s">
        <v>1580</v>
      </c>
    </row>
    <row r="2508" spans="1:14" x14ac:dyDescent="0.25">
      <c r="A2508" t="s">
        <v>155</v>
      </c>
      <c r="B2508" t="s">
        <v>3867</v>
      </c>
      <c r="C2508" t="s">
        <v>642</v>
      </c>
      <c r="D2508" t="s">
        <v>21</v>
      </c>
      <c r="E2508">
        <v>20785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43363</v>
      </c>
      <c r="L2508" t="s">
        <v>26</v>
      </c>
      <c r="N2508" t="s">
        <v>24</v>
      </c>
    </row>
    <row r="2509" spans="1:14" x14ac:dyDescent="0.25">
      <c r="A2509" t="s">
        <v>3868</v>
      </c>
      <c r="B2509" t="s">
        <v>3869</v>
      </c>
      <c r="C2509" t="s">
        <v>523</v>
      </c>
      <c r="D2509" t="s">
        <v>21</v>
      </c>
      <c r="E2509">
        <v>20727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43363</v>
      </c>
      <c r="L2509" t="s">
        <v>26</v>
      </c>
      <c r="N2509" t="s">
        <v>24</v>
      </c>
    </row>
    <row r="2510" spans="1:14" x14ac:dyDescent="0.25">
      <c r="A2510" t="s">
        <v>1159</v>
      </c>
      <c r="B2510" t="s">
        <v>3870</v>
      </c>
      <c r="C2510" t="s">
        <v>29</v>
      </c>
      <c r="D2510" t="s">
        <v>21</v>
      </c>
      <c r="E2510">
        <v>21229</v>
      </c>
      <c r="F2510" t="s">
        <v>22</v>
      </c>
      <c r="G2510" t="s">
        <v>22</v>
      </c>
      <c r="H2510" t="s">
        <v>101</v>
      </c>
      <c r="I2510" t="s">
        <v>241</v>
      </c>
      <c r="J2510" s="1">
        <v>43314</v>
      </c>
      <c r="K2510" s="1">
        <v>43363</v>
      </c>
      <c r="L2510" t="s">
        <v>103</v>
      </c>
      <c r="N2510" t="s">
        <v>1900</v>
      </c>
    </row>
    <row r="2511" spans="1:14" x14ac:dyDescent="0.25">
      <c r="A2511" t="s">
        <v>2066</v>
      </c>
      <c r="B2511" t="s">
        <v>3871</v>
      </c>
      <c r="C2511" t="s">
        <v>276</v>
      </c>
      <c r="D2511" t="s">
        <v>21</v>
      </c>
      <c r="E2511">
        <v>21093</v>
      </c>
      <c r="F2511" t="s">
        <v>22</v>
      </c>
      <c r="G2511" t="s">
        <v>22</v>
      </c>
      <c r="H2511" t="s">
        <v>101</v>
      </c>
      <c r="I2511" t="s">
        <v>241</v>
      </c>
      <c r="J2511" s="1">
        <v>43304</v>
      </c>
      <c r="K2511" s="1">
        <v>43363</v>
      </c>
      <c r="L2511" t="s">
        <v>103</v>
      </c>
      <c r="N2511" t="s">
        <v>1580</v>
      </c>
    </row>
    <row r="2512" spans="1:14" x14ac:dyDescent="0.25">
      <c r="A2512" t="s">
        <v>3872</v>
      </c>
      <c r="B2512" t="s">
        <v>3873</v>
      </c>
      <c r="C2512" t="s">
        <v>317</v>
      </c>
      <c r="D2512" t="s">
        <v>21</v>
      </c>
      <c r="E2512">
        <v>20735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43363</v>
      </c>
      <c r="L2512" t="s">
        <v>26</v>
      </c>
      <c r="N2512" t="s">
        <v>24</v>
      </c>
    </row>
    <row r="2513" spans="1:14" x14ac:dyDescent="0.25">
      <c r="A2513" t="s">
        <v>3874</v>
      </c>
      <c r="B2513" t="s">
        <v>3875</v>
      </c>
      <c r="C2513" t="s">
        <v>642</v>
      </c>
      <c r="D2513" t="s">
        <v>21</v>
      </c>
      <c r="E2513">
        <v>20785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43363</v>
      </c>
      <c r="L2513" t="s">
        <v>26</v>
      </c>
      <c r="N2513" t="s">
        <v>24</v>
      </c>
    </row>
    <row r="2514" spans="1:14" x14ac:dyDescent="0.25">
      <c r="A2514" t="s">
        <v>1677</v>
      </c>
      <c r="B2514" t="s">
        <v>1678</v>
      </c>
      <c r="C2514" t="s">
        <v>735</v>
      </c>
      <c r="D2514" t="s">
        <v>21</v>
      </c>
      <c r="E2514">
        <v>20770</v>
      </c>
      <c r="F2514" t="s">
        <v>22</v>
      </c>
      <c r="G2514" t="s">
        <v>22</v>
      </c>
      <c r="H2514" t="s">
        <v>101</v>
      </c>
      <c r="I2514" t="s">
        <v>241</v>
      </c>
      <c r="J2514" s="1">
        <v>43300</v>
      </c>
      <c r="K2514" s="1">
        <v>43363</v>
      </c>
      <c r="L2514" t="s">
        <v>103</v>
      </c>
      <c r="N2514" t="s">
        <v>1580</v>
      </c>
    </row>
    <row r="2515" spans="1:14" x14ac:dyDescent="0.25">
      <c r="A2515" t="s">
        <v>733</v>
      </c>
      <c r="B2515" t="s">
        <v>734</v>
      </c>
      <c r="C2515" t="s">
        <v>735</v>
      </c>
      <c r="D2515" t="s">
        <v>21</v>
      </c>
      <c r="E2515">
        <v>20770</v>
      </c>
      <c r="F2515" t="s">
        <v>22</v>
      </c>
      <c r="G2515" t="s">
        <v>22</v>
      </c>
      <c r="H2515" t="s">
        <v>101</v>
      </c>
      <c r="I2515" t="s">
        <v>241</v>
      </c>
      <c r="J2515" s="1">
        <v>43300</v>
      </c>
      <c r="K2515" s="1">
        <v>43363</v>
      </c>
      <c r="L2515" t="s">
        <v>103</v>
      </c>
      <c r="N2515" t="s">
        <v>1900</v>
      </c>
    </row>
    <row r="2516" spans="1:14" x14ac:dyDescent="0.25">
      <c r="A2516" t="s">
        <v>2205</v>
      </c>
      <c r="B2516" t="s">
        <v>2206</v>
      </c>
      <c r="C2516" t="s">
        <v>745</v>
      </c>
      <c r="D2516" t="s">
        <v>21</v>
      </c>
      <c r="E2516">
        <v>21001</v>
      </c>
      <c r="F2516" t="s">
        <v>22</v>
      </c>
      <c r="G2516" t="s">
        <v>22</v>
      </c>
      <c r="H2516" t="s">
        <v>101</v>
      </c>
      <c r="I2516" t="s">
        <v>241</v>
      </c>
      <c r="J2516" s="1">
        <v>43307</v>
      </c>
      <c r="K2516" s="1">
        <v>43363</v>
      </c>
      <c r="L2516" t="s">
        <v>103</v>
      </c>
      <c r="N2516" t="s">
        <v>1900</v>
      </c>
    </row>
    <row r="2517" spans="1:14" x14ac:dyDescent="0.25">
      <c r="A2517" t="s">
        <v>3876</v>
      </c>
      <c r="B2517" t="s">
        <v>3877</v>
      </c>
      <c r="C2517" t="s">
        <v>642</v>
      </c>
      <c r="D2517" t="s">
        <v>21</v>
      </c>
      <c r="E2517">
        <v>20784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43363</v>
      </c>
      <c r="L2517" t="s">
        <v>26</v>
      </c>
      <c r="N2517" t="s">
        <v>24</v>
      </c>
    </row>
    <row r="2518" spans="1:14" x14ac:dyDescent="0.25">
      <c r="A2518" t="s">
        <v>196</v>
      </c>
      <c r="B2518" t="s">
        <v>2070</v>
      </c>
      <c r="C2518" t="s">
        <v>326</v>
      </c>
      <c r="D2518" t="s">
        <v>21</v>
      </c>
      <c r="E2518">
        <v>21093</v>
      </c>
      <c r="F2518" t="s">
        <v>22</v>
      </c>
      <c r="G2518" t="s">
        <v>22</v>
      </c>
      <c r="H2518" t="s">
        <v>101</v>
      </c>
      <c r="I2518" t="s">
        <v>129</v>
      </c>
      <c r="J2518" s="1">
        <v>43304</v>
      </c>
      <c r="K2518" s="1">
        <v>43363</v>
      </c>
      <c r="L2518" t="s">
        <v>103</v>
      </c>
      <c r="N2518" t="s">
        <v>1900</v>
      </c>
    </row>
    <row r="2519" spans="1:14" x14ac:dyDescent="0.25">
      <c r="A2519" t="s">
        <v>30</v>
      </c>
      <c r="B2519" t="s">
        <v>2373</v>
      </c>
      <c r="C2519" t="s">
        <v>154</v>
      </c>
      <c r="D2519" t="s">
        <v>21</v>
      </c>
      <c r="E2519">
        <v>20723</v>
      </c>
      <c r="F2519" t="s">
        <v>22</v>
      </c>
      <c r="G2519" t="s">
        <v>22</v>
      </c>
      <c r="H2519" t="s">
        <v>101</v>
      </c>
      <c r="I2519" t="s">
        <v>241</v>
      </c>
      <c r="J2519" s="1">
        <v>43307</v>
      </c>
      <c r="K2519" s="1">
        <v>43363</v>
      </c>
      <c r="L2519" t="s">
        <v>103</v>
      </c>
      <c r="N2519" t="s">
        <v>1900</v>
      </c>
    </row>
    <row r="2520" spans="1:14" x14ac:dyDescent="0.25">
      <c r="A2520" t="s">
        <v>484</v>
      </c>
      <c r="B2520" t="s">
        <v>3878</v>
      </c>
      <c r="C2520" t="s">
        <v>54</v>
      </c>
      <c r="D2520" t="s">
        <v>21</v>
      </c>
      <c r="E2520">
        <v>21060</v>
      </c>
      <c r="F2520" t="s">
        <v>22</v>
      </c>
      <c r="G2520" t="s">
        <v>22</v>
      </c>
      <c r="H2520" t="s">
        <v>101</v>
      </c>
      <c r="I2520" t="s">
        <v>241</v>
      </c>
      <c r="J2520" s="1">
        <v>43311</v>
      </c>
      <c r="K2520" s="1">
        <v>43363</v>
      </c>
      <c r="L2520" t="s">
        <v>103</v>
      </c>
      <c r="N2520" t="s">
        <v>1580</v>
      </c>
    </row>
    <row r="2521" spans="1:14" x14ac:dyDescent="0.25">
      <c r="A2521" t="s">
        <v>743</v>
      </c>
      <c r="B2521" t="s">
        <v>3879</v>
      </c>
      <c r="C2521" t="s">
        <v>745</v>
      </c>
      <c r="D2521" t="s">
        <v>21</v>
      </c>
      <c r="E2521">
        <v>21001</v>
      </c>
      <c r="F2521" t="s">
        <v>22</v>
      </c>
      <c r="G2521" t="s">
        <v>22</v>
      </c>
      <c r="H2521" t="s">
        <v>101</v>
      </c>
      <c r="I2521" t="s">
        <v>241</v>
      </c>
      <c r="J2521" s="1">
        <v>43307</v>
      </c>
      <c r="K2521" s="1">
        <v>43363</v>
      </c>
      <c r="L2521" t="s">
        <v>103</v>
      </c>
      <c r="N2521" t="s">
        <v>1900</v>
      </c>
    </row>
    <row r="2522" spans="1:14" x14ac:dyDescent="0.25">
      <c r="A2522" t="s">
        <v>1816</v>
      </c>
      <c r="B2522" t="s">
        <v>1817</v>
      </c>
      <c r="C2522" t="s">
        <v>735</v>
      </c>
      <c r="D2522" t="s">
        <v>21</v>
      </c>
      <c r="E2522">
        <v>20770</v>
      </c>
      <c r="F2522" t="s">
        <v>22</v>
      </c>
      <c r="G2522" t="s">
        <v>22</v>
      </c>
      <c r="H2522" t="s">
        <v>101</v>
      </c>
      <c r="I2522" t="s">
        <v>241</v>
      </c>
      <c r="J2522" s="1">
        <v>43300</v>
      </c>
      <c r="K2522" s="1">
        <v>43363</v>
      </c>
      <c r="L2522" t="s">
        <v>103</v>
      </c>
      <c r="N2522" t="s">
        <v>1900</v>
      </c>
    </row>
    <row r="2523" spans="1:14" x14ac:dyDescent="0.25">
      <c r="A2523" t="s">
        <v>3880</v>
      </c>
      <c r="B2523" t="s">
        <v>3881</v>
      </c>
      <c r="C2523" t="s">
        <v>642</v>
      </c>
      <c r="D2523" t="s">
        <v>21</v>
      </c>
      <c r="E2523">
        <v>20785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43363</v>
      </c>
      <c r="L2523" t="s">
        <v>26</v>
      </c>
      <c r="N2523" t="s">
        <v>24</v>
      </c>
    </row>
    <row r="2524" spans="1:14" x14ac:dyDescent="0.25">
      <c r="A2524" t="s">
        <v>34</v>
      </c>
      <c r="B2524" t="s">
        <v>3882</v>
      </c>
      <c r="C2524" t="s">
        <v>36</v>
      </c>
      <c r="D2524" t="s">
        <v>21</v>
      </c>
      <c r="E2524">
        <v>21009</v>
      </c>
      <c r="F2524" t="s">
        <v>22</v>
      </c>
      <c r="G2524" t="s">
        <v>22</v>
      </c>
      <c r="H2524" t="s">
        <v>101</v>
      </c>
      <c r="I2524" t="s">
        <v>241</v>
      </c>
      <c r="J2524" s="1">
        <v>43307</v>
      </c>
      <c r="K2524" s="1">
        <v>43363</v>
      </c>
      <c r="L2524" t="s">
        <v>103</v>
      </c>
      <c r="N2524" t="s">
        <v>1900</v>
      </c>
    </row>
    <row r="2525" spans="1:14" x14ac:dyDescent="0.25">
      <c r="A2525" t="s">
        <v>93</v>
      </c>
      <c r="B2525" t="s">
        <v>2020</v>
      </c>
      <c r="C2525" t="s">
        <v>29</v>
      </c>
      <c r="D2525" t="s">
        <v>21</v>
      </c>
      <c r="E2525">
        <v>21230</v>
      </c>
      <c r="F2525" t="s">
        <v>22</v>
      </c>
      <c r="G2525" t="s">
        <v>22</v>
      </c>
      <c r="H2525" t="s">
        <v>208</v>
      </c>
      <c r="I2525" t="s">
        <v>209</v>
      </c>
      <c r="J2525" s="1">
        <v>43314</v>
      </c>
      <c r="K2525" s="1">
        <v>43363</v>
      </c>
      <c r="L2525" t="s">
        <v>103</v>
      </c>
      <c r="N2525" t="s">
        <v>1583</v>
      </c>
    </row>
    <row r="2526" spans="1:14" x14ac:dyDescent="0.25">
      <c r="A2526" t="s">
        <v>3883</v>
      </c>
      <c r="B2526" t="s">
        <v>2687</v>
      </c>
      <c r="C2526" t="s">
        <v>757</v>
      </c>
      <c r="D2526" t="s">
        <v>21</v>
      </c>
      <c r="E2526">
        <v>20740</v>
      </c>
      <c r="F2526" t="s">
        <v>22</v>
      </c>
      <c r="G2526" t="s">
        <v>22</v>
      </c>
      <c r="H2526" t="s">
        <v>110</v>
      </c>
      <c r="I2526" t="s">
        <v>111</v>
      </c>
      <c r="J2526" t="s">
        <v>210</v>
      </c>
      <c r="K2526" s="1">
        <v>43362</v>
      </c>
      <c r="L2526" t="s">
        <v>211</v>
      </c>
      <c r="M2526" t="str">
        <f>HYPERLINK("https://www.regulations.gov/docket?D=FDA-2018-H-3508")</f>
        <v>https://www.regulations.gov/docket?D=FDA-2018-H-3508</v>
      </c>
      <c r="N2526" t="s">
        <v>210</v>
      </c>
    </row>
    <row r="2527" spans="1:14" x14ac:dyDescent="0.25">
      <c r="A2527" t="s">
        <v>2697</v>
      </c>
      <c r="B2527" t="s">
        <v>2698</v>
      </c>
      <c r="C2527" t="s">
        <v>1020</v>
      </c>
      <c r="D2527" t="s">
        <v>21</v>
      </c>
      <c r="E2527">
        <v>21157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43362</v>
      </c>
      <c r="L2527" t="s">
        <v>26</v>
      </c>
      <c r="N2527" t="s">
        <v>24</v>
      </c>
    </row>
    <row r="2528" spans="1:14" x14ac:dyDescent="0.25">
      <c r="A2528" t="s">
        <v>155</v>
      </c>
      <c r="B2528" t="s">
        <v>3884</v>
      </c>
      <c r="C2528" t="s">
        <v>29</v>
      </c>
      <c r="D2528" t="s">
        <v>21</v>
      </c>
      <c r="E2528">
        <v>21208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43362</v>
      </c>
      <c r="L2528" t="s">
        <v>26</v>
      </c>
      <c r="N2528" t="s">
        <v>24</v>
      </c>
    </row>
    <row r="2529" spans="1:14" x14ac:dyDescent="0.25">
      <c r="A2529" t="s">
        <v>3885</v>
      </c>
      <c r="B2529" t="s">
        <v>3886</v>
      </c>
      <c r="C2529" t="s">
        <v>3887</v>
      </c>
      <c r="D2529" t="s">
        <v>21</v>
      </c>
      <c r="E2529">
        <v>20860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43362</v>
      </c>
      <c r="L2529" t="s">
        <v>26</v>
      </c>
      <c r="N2529" t="s">
        <v>24</v>
      </c>
    </row>
    <row r="2530" spans="1:14" x14ac:dyDescent="0.25">
      <c r="A2530" t="s">
        <v>3888</v>
      </c>
      <c r="B2530" t="s">
        <v>3889</v>
      </c>
      <c r="C2530" t="s">
        <v>67</v>
      </c>
      <c r="D2530" t="s">
        <v>21</v>
      </c>
      <c r="E2530">
        <v>20906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43362</v>
      </c>
      <c r="L2530" t="s">
        <v>26</v>
      </c>
      <c r="N2530" t="s">
        <v>24</v>
      </c>
    </row>
    <row r="2531" spans="1:14" x14ac:dyDescent="0.25">
      <c r="A2531" t="s">
        <v>3890</v>
      </c>
      <c r="B2531" t="s">
        <v>3891</v>
      </c>
      <c r="C2531" t="s">
        <v>3892</v>
      </c>
      <c r="D2531" t="s">
        <v>21</v>
      </c>
      <c r="E2531">
        <v>20868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43362</v>
      </c>
      <c r="L2531" t="s">
        <v>26</v>
      </c>
      <c r="N2531" t="s">
        <v>24</v>
      </c>
    </row>
    <row r="2532" spans="1:14" x14ac:dyDescent="0.25">
      <c r="A2532" t="s">
        <v>3893</v>
      </c>
      <c r="B2532" t="s">
        <v>3894</v>
      </c>
      <c r="C2532" t="s">
        <v>67</v>
      </c>
      <c r="D2532" t="s">
        <v>21</v>
      </c>
      <c r="E2532">
        <v>20902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43362</v>
      </c>
      <c r="L2532" t="s">
        <v>26</v>
      </c>
      <c r="N2532" t="s">
        <v>24</v>
      </c>
    </row>
    <row r="2533" spans="1:14" x14ac:dyDescent="0.25">
      <c r="A2533" t="s">
        <v>76</v>
      </c>
      <c r="B2533" t="s">
        <v>3895</v>
      </c>
      <c r="C2533" t="s">
        <v>29</v>
      </c>
      <c r="D2533" t="s">
        <v>21</v>
      </c>
      <c r="E2533">
        <v>21208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43362</v>
      </c>
      <c r="L2533" t="s">
        <v>26</v>
      </c>
      <c r="N2533" t="s">
        <v>24</v>
      </c>
    </row>
    <row r="2534" spans="1:14" x14ac:dyDescent="0.25">
      <c r="A2534" t="s">
        <v>1141</v>
      </c>
      <c r="B2534" t="s">
        <v>1142</v>
      </c>
      <c r="C2534" t="s">
        <v>29</v>
      </c>
      <c r="D2534" t="s">
        <v>21</v>
      </c>
      <c r="E2534">
        <v>21206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43362</v>
      </c>
      <c r="L2534" t="s">
        <v>26</v>
      </c>
      <c r="N2534" t="s">
        <v>24</v>
      </c>
    </row>
    <row r="2535" spans="1:14" x14ac:dyDescent="0.25">
      <c r="A2535" t="s">
        <v>3896</v>
      </c>
      <c r="B2535" t="s">
        <v>3897</v>
      </c>
      <c r="C2535" t="s">
        <v>317</v>
      </c>
      <c r="D2535" t="s">
        <v>21</v>
      </c>
      <c r="E2535">
        <v>20735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43362</v>
      </c>
      <c r="L2535" t="s">
        <v>26</v>
      </c>
      <c r="N2535" t="s">
        <v>24</v>
      </c>
    </row>
    <row r="2536" spans="1:14" x14ac:dyDescent="0.25">
      <c r="A2536" t="s">
        <v>3898</v>
      </c>
      <c r="B2536" t="s">
        <v>3899</v>
      </c>
      <c r="C2536" t="s">
        <v>67</v>
      </c>
      <c r="D2536" t="s">
        <v>21</v>
      </c>
      <c r="E2536">
        <v>20906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43362</v>
      </c>
      <c r="L2536" t="s">
        <v>26</v>
      </c>
      <c r="N2536" t="s">
        <v>24</v>
      </c>
    </row>
    <row r="2537" spans="1:14" x14ac:dyDescent="0.25">
      <c r="A2537" t="s">
        <v>3900</v>
      </c>
      <c r="B2537" t="s">
        <v>3901</v>
      </c>
      <c r="C2537" t="s">
        <v>51</v>
      </c>
      <c r="D2537" t="s">
        <v>21</v>
      </c>
      <c r="E2537">
        <v>21136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43362</v>
      </c>
      <c r="L2537" t="s">
        <v>26</v>
      </c>
      <c r="N2537" t="s">
        <v>24</v>
      </c>
    </row>
    <row r="2538" spans="1:14" x14ac:dyDescent="0.25">
      <c r="A2538" t="s">
        <v>30</v>
      </c>
      <c r="B2538" t="s">
        <v>2668</v>
      </c>
      <c r="C2538" t="s">
        <v>864</v>
      </c>
      <c r="D2538" t="s">
        <v>21</v>
      </c>
      <c r="E2538">
        <v>21784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43362</v>
      </c>
      <c r="L2538" t="s">
        <v>26</v>
      </c>
      <c r="N2538" t="s">
        <v>24</v>
      </c>
    </row>
    <row r="2539" spans="1:14" x14ac:dyDescent="0.25">
      <c r="A2539" t="s">
        <v>212</v>
      </c>
      <c r="B2539" t="s">
        <v>284</v>
      </c>
      <c r="C2539" t="s">
        <v>51</v>
      </c>
      <c r="D2539" t="s">
        <v>21</v>
      </c>
      <c r="E2539">
        <v>21136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43362</v>
      </c>
      <c r="L2539" t="s">
        <v>26</v>
      </c>
      <c r="N2539" t="s">
        <v>24</v>
      </c>
    </row>
    <row r="2540" spans="1:14" x14ac:dyDescent="0.25">
      <c r="A2540" t="s">
        <v>3902</v>
      </c>
      <c r="B2540" t="s">
        <v>3903</v>
      </c>
      <c r="C2540" t="s">
        <v>59</v>
      </c>
      <c r="D2540" t="s">
        <v>21</v>
      </c>
      <c r="E2540">
        <v>21133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43362</v>
      </c>
      <c r="L2540" t="s">
        <v>26</v>
      </c>
      <c r="N2540" t="s">
        <v>24</v>
      </c>
    </row>
    <row r="2541" spans="1:14" x14ac:dyDescent="0.25">
      <c r="A2541" t="s">
        <v>292</v>
      </c>
      <c r="B2541" t="s">
        <v>293</v>
      </c>
      <c r="C2541" t="s">
        <v>51</v>
      </c>
      <c r="D2541" t="s">
        <v>21</v>
      </c>
      <c r="E2541">
        <v>21136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43362</v>
      </c>
      <c r="L2541" t="s">
        <v>26</v>
      </c>
      <c r="N2541" t="s">
        <v>24</v>
      </c>
    </row>
    <row r="2542" spans="1:14" x14ac:dyDescent="0.25">
      <c r="A2542" t="s">
        <v>3904</v>
      </c>
      <c r="B2542" t="s">
        <v>3905</v>
      </c>
      <c r="C2542" t="s">
        <v>804</v>
      </c>
      <c r="D2542" t="s">
        <v>21</v>
      </c>
      <c r="E2542">
        <v>20815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43361</v>
      </c>
      <c r="L2542" t="s">
        <v>26</v>
      </c>
      <c r="N2542" t="s">
        <v>24</v>
      </c>
    </row>
    <row r="2543" spans="1:14" x14ac:dyDescent="0.25">
      <c r="A2543" t="s">
        <v>3906</v>
      </c>
      <c r="B2543" t="s">
        <v>3907</v>
      </c>
      <c r="C2543" t="s">
        <v>1750</v>
      </c>
      <c r="D2543" t="s">
        <v>21</v>
      </c>
      <c r="E2543">
        <v>21771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43361</v>
      </c>
      <c r="L2543" t="s">
        <v>26</v>
      </c>
      <c r="N2543" t="s">
        <v>24</v>
      </c>
    </row>
    <row r="2544" spans="1:14" x14ac:dyDescent="0.25">
      <c r="A2544" t="s">
        <v>3908</v>
      </c>
      <c r="B2544" t="s">
        <v>3909</v>
      </c>
      <c r="C2544" t="s">
        <v>67</v>
      </c>
      <c r="D2544" t="s">
        <v>21</v>
      </c>
      <c r="E2544">
        <v>20901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43361</v>
      </c>
      <c r="L2544" t="s">
        <v>26</v>
      </c>
      <c r="N2544" t="s">
        <v>24</v>
      </c>
    </row>
    <row r="2545" spans="1:14" x14ac:dyDescent="0.25">
      <c r="A2545" t="s">
        <v>3910</v>
      </c>
      <c r="B2545" t="s">
        <v>3911</v>
      </c>
      <c r="C2545" t="s">
        <v>67</v>
      </c>
      <c r="D2545" t="s">
        <v>21</v>
      </c>
      <c r="E2545">
        <v>20906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43361</v>
      </c>
      <c r="L2545" t="s">
        <v>26</v>
      </c>
      <c r="N2545" t="s">
        <v>24</v>
      </c>
    </row>
    <row r="2546" spans="1:14" x14ac:dyDescent="0.25">
      <c r="A2546" t="s">
        <v>3912</v>
      </c>
      <c r="B2546" t="s">
        <v>3913</v>
      </c>
      <c r="C2546" t="s">
        <v>804</v>
      </c>
      <c r="D2546" t="s">
        <v>21</v>
      </c>
      <c r="E2546">
        <v>20814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43361</v>
      </c>
      <c r="L2546" t="s">
        <v>26</v>
      </c>
      <c r="N2546" t="s">
        <v>24</v>
      </c>
    </row>
    <row r="2547" spans="1:14" x14ac:dyDescent="0.25">
      <c r="A2547" t="s">
        <v>3914</v>
      </c>
      <c r="B2547" t="s">
        <v>3915</v>
      </c>
      <c r="C2547" t="s">
        <v>804</v>
      </c>
      <c r="D2547" t="s">
        <v>21</v>
      </c>
      <c r="E2547">
        <v>20814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43361</v>
      </c>
      <c r="L2547" t="s">
        <v>26</v>
      </c>
      <c r="N2547" t="s">
        <v>24</v>
      </c>
    </row>
    <row r="2548" spans="1:14" x14ac:dyDescent="0.25">
      <c r="A2548" t="s">
        <v>3916</v>
      </c>
      <c r="B2548" t="s">
        <v>3917</v>
      </c>
      <c r="C2548" t="s">
        <v>804</v>
      </c>
      <c r="D2548" t="s">
        <v>21</v>
      </c>
      <c r="E2548">
        <v>20814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43361</v>
      </c>
      <c r="L2548" t="s">
        <v>26</v>
      </c>
      <c r="N2548" t="s">
        <v>24</v>
      </c>
    </row>
    <row r="2549" spans="1:14" x14ac:dyDescent="0.25">
      <c r="A2549" t="s">
        <v>3918</v>
      </c>
      <c r="B2549" t="s">
        <v>3919</v>
      </c>
      <c r="C2549" t="s">
        <v>804</v>
      </c>
      <c r="D2549" t="s">
        <v>21</v>
      </c>
      <c r="E2549">
        <v>20814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43361</v>
      </c>
      <c r="L2549" t="s">
        <v>26</v>
      </c>
      <c r="N2549" t="s">
        <v>24</v>
      </c>
    </row>
    <row r="2550" spans="1:14" x14ac:dyDescent="0.25">
      <c r="A2550" t="s">
        <v>3920</v>
      </c>
      <c r="B2550" t="s">
        <v>3921</v>
      </c>
      <c r="C2550" t="s">
        <v>1750</v>
      </c>
      <c r="D2550" t="s">
        <v>21</v>
      </c>
      <c r="E2550">
        <v>21771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43361</v>
      </c>
      <c r="L2550" t="s">
        <v>26</v>
      </c>
      <c r="N2550" t="s">
        <v>24</v>
      </c>
    </row>
    <row r="2551" spans="1:14" x14ac:dyDescent="0.25">
      <c r="A2551" t="s">
        <v>3922</v>
      </c>
      <c r="B2551" t="s">
        <v>3923</v>
      </c>
      <c r="C2551" t="s">
        <v>432</v>
      </c>
      <c r="D2551" t="s">
        <v>21</v>
      </c>
      <c r="E2551">
        <v>21502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43361</v>
      </c>
      <c r="L2551" t="s">
        <v>26</v>
      </c>
      <c r="N2551" t="s">
        <v>24</v>
      </c>
    </row>
    <row r="2552" spans="1:14" x14ac:dyDescent="0.25">
      <c r="A2552" t="s">
        <v>3924</v>
      </c>
      <c r="B2552" t="s">
        <v>3925</v>
      </c>
      <c r="C2552" t="s">
        <v>190</v>
      </c>
      <c r="D2552" t="s">
        <v>21</v>
      </c>
      <c r="E2552">
        <v>20852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43361</v>
      </c>
      <c r="L2552" t="s">
        <v>26</v>
      </c>
      <c r="N2552" t="s">
        <v>24</v>
      </c>
    </row>
    <row r="2553" spans="1:14" x14ac:dyDescent="0.25">
      <c r="A2553" t="s">
        <v>3926</v>
      </c>
      <c r="B2553" t="s">
        <v>3927</v>
      </c>
      <c r="C2553" t="s">
        <v>1750</v>
      </c>
      <c r="D2553" t="s">
        <v>21</v>
      </c>
      <c r="E2553">
        <v>21771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43361</v>
      </c>
      <c r="L2553" t="s">
        <v>26</v>
      </c>
      <c r="N2553" t="s">
        <v>24</v>
      </c>
    </row>
    <row r="2554" spans="1:14" x14ac:dyDescent="0.25">
      <c r="A2554" t="s">
        <v>3409</v>
      </c>
      <c r="B2554" t="s">
        <v>3928</v>
      </c>
      <c r="C2554" t="s">
        <v>190</v>
      </c>
      <c r="D2554" t="s">
        <v>21</v>
      </c>
      <c r="E2554">
        <v>20852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43361</v>
      </c>
      <c r="L2554" t="s">
        <v>26</v>
      </c>
      <c r="N2554" t="s">
        <v>24</v>
      </c>
    </row>
    <row r="2555" spans="1:14" x14ac:dyDescent="0.25">
      <c r="A2555" t="s">
        <v>3929</v>
      </c>
      <c r="B2555" t="s">
        <v>3930</v>
      </c>
      <c r="C2555" t="s">
        <v>190</v>
      </c>
      <c r="D2555" t="s">
        <v>21</v>
      </c>
      <c r="E2555">
        <v>20852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43361</v>
      </c>
      <c r="L2555" t="s">
        <v>26</v>
      </c>
      <c r="N2555" t="s">
        <v>24</v>
      </c>
    </row>
    <row r="2556" spans="1:14" x14ac:dyDescent="0.25">
      <c r="A2556" t="s">
        <v>511</v>
      </c>
      <c r="B2556" t="s">
        <v>3931</v>
      </c>
      <c r="C2556" t="s">
        <v>1750</v>
      </c>
      <c r="D2556" t="s">
        <v>21</v>
      </c>
      <c r="E2556">
        <v>21771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43361</v>
      </c>
      <c r="L2556" t="s">
        <v>26</v>
      </c>
      <c r="N2556" t="s">
        <v>24</v>
      </c>
    </row>
    <row r="2557" spans="1:14" x14ac:dyDescent="0.25">
      <c r="A2557" t="s">
        <v>221</v>
      </c>
      <c r="B2557" t="s">
        <v>3932</v>
      </c>
      <c r="C2557" t="s">
        <v>3933</v>
      </c>
      <c r="D2557" t="s">
        <v>21</v>
      </c>
      <c r="E2557">
        <v>20905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43361</v>
      </c>
      <c r="L2557" t="s">
        <v>26</v>
      </c>
      <c r="N2557" t="s">
        <v>24</v>
      </c>
    </row>
    <row r="2558" spans="1:14" x14ac:dyDescent="0.25">
      <c r="A2558" t="s">
        <v>3934</v>
      </c>
      <c r="B2558" t="s">
        <v>3935</v>
      </c>
      <c r="C2558" t="s">
        <v>745</v>
      </c>
      <c r="D2558" t="s">
        <v>21</v>
      </c>
      <c r="E2558">
        <v>21001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43360</v>
      </c>
      <c r="L2558" t="s">
        <v>26</v>
      </c>
      <c r="N2558" t="s">
        <v>24</v>
      </c>
    </row>
    <row r="2559" spans="1:14" x14ac:dyDescent="0.25">
      <c r="A2559" t="s">
        <v>3936</v>
      </c>
      <c r="B2559" t="s">
        <v>3937</v>
      </c>
      <c r="C2559" t="s">
        <v>54</v>
      </c>
      <c r="D2559" t="s">
        <v>21</v>
      </c>
      <c r="E2559">
        <v>21061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43360</v>
      </c>
      <c r="L2559" t="s">
        <v>26</v>
      </c>
      <c r="N2559" t="s">
        <v>24</v>
      </c>
    </row>
    <row r="2560" spans="1:14" x14ac:dyDescent="0.25">
      <c r="A2560" t="s">
        <v>212</v>
      </c>
      <c r="B2560" t="s">
        <v>3938</v>
      </c>
      <c r="C2560" t="s">
        <v>54</v>
      </c>
      <c r="D2560" t="s">
        <v>21</v>
      </c>
      <c r="E2560">
        <v>21061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43360</v>
      </c>
      <c r="L2560" t="s">
        <v>26</v>
      </c>
      <c r="N2560" t="s">
        <v>24</v>
      </c>
    </row>
    <row r="2561" spans="1:14" x14ac:dyDescent="0.25">
      <c r="A2561" t="s">
        <v>155</v>
      </c>
      <c r="B2561" t="s">
        <v>3939</v>
      </c>
      <c r="C2561" t="s">
        <v>1647</v>
      </c>
      <c r="D2561" t="s">
        <v>21</v>
      </c>
      <c r="E2561">
        <v>21162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43358</v>
      </c>
      <c r="L2561" t="s">
        <v>26</v>
      </c>
      <c r="N2561" t="s">
        <v>24</v>
      </c>
    </row>
    <row r="2562" spans="1:14" x14ac:dyDescent="0.25">
      <c r="A2562" t="s">
        <v>155</v>
      </c>
      <c r="B2562" t="s">
        <v>3940</v>
      </c>
      <c r="C2562" t="s">
        <v>354</v>
      </c>
      <c r="D2562" t="s">
        <v>21</v>
      </c>
      <c r="E2562">
        <v>20688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43358</v>
      </c>
      <c r="L2562" t="s">
        <v>26</v>
      </c>
      <c r="N2562" t="s">
        <v>24</v>
      </c>
    </row>
    <row r="2563" spans="1:14" x14ac:dyDescent="0.25">
      <c r="A2563" t="s">
        <v>3941</v>
      </c>
      <c r="B2563" t="s">
        <v>3942</v>
      </c>
      <c r="C2563" t="s">
        <v>3503</v>
      </c>
      <c r="D2563" t="s">
        <v>21</v>
      </c>
      <c r="E2563">
        <v>20732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43358</v>
      </c>
      <c r="L2563" t="s">
        <v>26</v>
      </c>
      <c r="N2563" t="s">
        <v>24</v>
      </c>
    </row>
    <row r="2564" spans="1:14" x14ac:dyDescent="0.25">
      <c r="A2564" t="s">
        <v>3943</v>
      </c>
      <c r="B2564" t="s">
        <v>3944</v>
      </c>
      <c r="C2564" t="s">
        <v>525</v>
      </c>
      <c r="D2564" t="s">
        <v>21</v>
      </c>
      <c r="E2564">
        <v>20619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43358</v>
      </c>
      <c r="L2564" t="s">
        <v>26</v>
      </c>
      <c r="N2564" t="s">
        <v>24</v>
      </c>
    </row>
    <row r="2565" spans="1:14" x14ac:dyDescent="0.25">
      <c r="A2565" t="s">
        <v>3945</v>
      </c>
      <c r="B2565" t="s">
        <v>3946</v>
      </c>
      <c r="C2565" t="s">
        <v>354</v>
      </c>
      <c r="D2565" t="s">
        <v>21</v>
      </c>
      <c r="E2565">
        <v>20688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43358</v>
      </c>
      <c r="L2565" t="s">
        <v>26</v>
      </c>
      <c r="N2565" t="s">
        <v>24</v>
      </c>
    </row>
    <row r="2566" spans="1:14" x14ac:dyDescent="0.25">
      <c r="A2566" t="s">
        <v>3947</v>
      </c>
      <c r="B2566" t="s">
        <v>3948</v>
      </c>
      <c r="C2566" t="s">
        <v>29</v>
      </c>
      <c r="D2566" t="s">
        <v>21</v>
      </c>
      <c r="E2566">
        <v>21162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43358</v>
      </c>
      <c r="L2566" t="s">
        <v>26</v>
      </c>
      <c r="N2566" t="s">
        <v>24</v>
      </c>
    </row>
    <row r="2567" spans="1:14" x14ac:dyDescent="0.25">
      <c r="A2567" t="s">
        <v>345</v>
      </c>
      <c r="B2567" t="s">
        <v>3949</v>
      </c>
      <c r="C2567" t="s">
        <v>3503</v>
      </c>
      <c r="D2567" t="s">
        <v>21</v>
      </c>
      <c r="E2567">
        <v>20732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43358</v>
      </c>
      <c r="L2567" t="s">
        <v>26</v>
      </c>
      <c r="N2567" t="s">
        <v>24</v>
      </c>
    </row>
    <row r="2568" spans="1:14" x14ac:dyDescent="0.25">
      <c r="A2568" t="s">
        <v>177</v>
      </c>
      <c r="B2568" t="s">
        <v>3950</v>
      </c>
      <c r="C2568" t="s">
        <v>354</v>
      </c>
      <c r="D2568" t="s">
        <v>21</v>
      </c>
      <c r="E2568">
        <v>20688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43358</v>
      </c>
      <c r="L2568" t="s">
        <v>26</v>
      </c>
      <c r="N2568" t="s">
        <v>24</v>
      </c>
    </row>
    <row r="2569" spans="1:14" x14ac:dyDescent="0.25">
      <c r="A2569" t="s">
        <v>3951</v>
      </c>
      <c r="B2569" t="s">
        <v>3952</v>
      </c>
      <c r="C2569" t="s">
        <v>3953</v>
      </c>
      <c r="D2569" t="s">
        <v>21</v>
      </c>
      <c r="E2569">
        <v>21034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43358</v>
      </c>
      <c r="L2569" t="s">
        <v>26</v>
      </c>
      <c r="N2569" t="s">
        <v>24</v>
      </c>
    </row>
    <row r="2570" spans="1:14" x14ac:dyDescent="0.25">
      <c r="A2570" t="s">
        <v>3954</v>
      </c>
      <c r="B2570" t="s">
        <v>3955</v>
      </c>
      <c r="C2570" t="s">
        <v>3956</v>
      </c>
      <c r="D2570" t="s">
        <v>21</v>
      </c>
      <c r="E2570">
        <v>21161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43358</v>
      </c>
      <c r="L2570" t="s">
        <v>26</v>
      </c>
      <c r="N2570" t="s">
        <v>24</v>
      </c>
    </row>
    <row r="2571" spans="1:14" x14ac:dyDescent="0.25">
      <c r="A2571" t="s">
        <v>87</v>
      </c>
      <c r="B2571" t="s">
        <v>3957</v>
      </c>
      <c r="C2571" t="s">
        <v>1647</v>
      </c>
      <c r="D2571" t="s">
        <v>21</v>
      </c>
      <c r="E2571">
        <v>21162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43358</v>
      </c>
      <c r="L2571" t="s">
        <v>26</v>
      </c>
      <c r="N2571" t="s">
        <v>24</v>
      </c>
    </row>
    <row r="2572" spans="1:14" x14ac:dyDescent="0.25">
      <c r="A2572" t="s">
        <v>3958</v>
      </c>
      <c r="B2572" t="s">
        <v>3959</v>
      </c>
      <c r="C2572" t="s">
        <v>354</v>
      </c>
      <c r="D2572" t="s">
        <v>21</v>
      </c>
      <c r="E2572">
        <v>20688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43358</v>
      </c>
      <c r="L2572" t="s">
        <v>26</v>
      </c>
      <c r="N2572" t="s">
        <v>24</v>
      </c>
    </row>
    <row r="2573" spans="1:14" x14ac:dyDescent="0.25">
      <c r="A2573" t="s">
        <v>3960</v>
      </c>
      <c r="B2573" t="s">
        <v>3961</v>
      </c>
      <c r="C2573" t="s">
        <v>29</v>
      </c>
      <c r="D2573" t="s">
        <v>21</v>
      </c>
      <c r="E2573">
        <v>21206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43358</v>
      </c>
      <c r="L2573" t="s">
        <v>26</v>
      </c>
      <c r="N2573" t="s">
        <v>24</v>
      </c>
    </row>
    <row r="2574" spans="1:14" x14ac:dyDescent="0.25">
      <c r="A2574" t="s">
        <v>3962</v>
      </c>
      <c r="B2574" t="s">
        <v>3963</v>
      </c>
      <c r="C2574" t="s">
        <v>67</v>
      </c>
      <c r="D2574" t="s">
        <v>21</v>
      </c>
      <c r="E2574">
        <v>20906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43357</v>
      </c>
      <c r="L2574" t="s">
        <v>26</v>
      </c>
      <c r="N2574" t="s">
        <v>24</v>
      </c>
    </row>
    <row r="2575" spans="1:14" x14ac:dyDescent="0.25">
      <c r="A2575" t="s">
        <v>3964</v>
      </c>
      <c r="B2575" t="s">
        <v>3965</v>
      </c>
      <c r="C2575" t="s">
        <v>67</v>
      </c>
      <c r="D2575" t="s">
        <v>21</v>
      </c>
      <c r="E2575">
        <v>20906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43357</v>
      </c>
      <c r="L2575" t="s">
        <v>26</v>
      </c>
      <c r="N2575" t="s">
        <v>24</v>
      </c>
    </row>
    <row r="2576" spans="1:14" x14ac:dyDescent="0.25">
      <c r="A2576" t="s">
        <v>155</v>
      </c>
      <c r="B2576" t="s">
        <v>2748</v>
      </c>
      <c r="C2576" t="s">
        <v>176</v>
      </c>
      <c r="D2576" t="s">
        <v>21</v>
      </c>
      <c r="E2576">
        <v>21740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43357</v>
      </c>
      <c r="L2576" t="s">
        <v>26</v>
      </c>
      <c r="N2576" t="s">
        <v>24</v>
      </c>
    </row>
    <row r="2577" spans="1:14" x14ac:dyDescent="0.25">
      <c r="A2577" t="s">
        <v>155</v>
      </c>
      <c r="B2577" t="s">
        <v>3966</v>
      </c>
      <c r="C2577" t="s">
        <v>67</v>
      </c>
      <c r="D2577" t="s">
        <v>21</v>
      </c>
      <c r="E2577">
        <v>20901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43357</v>
      </c>
      <c r="L2577" t="s">
        <v>26</v>
      </c>
      <c r="N2577" t="s">
        <v>24</v>
      </c>
    </row>
    <row r="2578" spans="1:14" x14ac:dyDescent="0.25">
      <c r="A2578" t="s">
        <v>1915</v>
      </c>
      <c r="B2578" t="s">
        <v>3967</v>
      </c>
      <c r="C2578" t="s">
        <v>804</v>
      </c>
      <c r="D2578" t="s">
        <v>21</v>
      </c>
      <c r="E2578">
        <v>20814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43357</v>
      </c>
      <c r="L2578" t="s">
        <v>26</v>
      </c>
      <c r="N2578" t="s">
        <v>24</v>
      </c>
    </row>
    <row r="2579" spans="1:14" x14ac:dyDescent="0.25">
      <c r="A2579" t="s">
        <v>3968</v>
      </c>
      <c r="B2579" t="s">
        <v>3969</v>
      </c>
      <c r="C2579" t="s">
        <v>804</v>
      </c>
      <c r="D2579" t="s">
        <v>21</v>
      </c>
      <c r="E2579">
        <v>20814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43357</v>
      </c>
      <c r="L2579" t="s">
        <v>26</v>
      </c>
      <c r="N2579" t="s">
        <v>24</v>
      </c>
    </row>
    <row r="2580" spans="1:14" x14ac:dyDescent="0.25">
      <c r="A2580" t="s">
        <v>3970</v>
      </c>
      <c r="B2580" t="s">
        <v>3971</v>
      </c>
      <c r="C2580" t="s">
        <v>67</v>
      </c>
      <c r="D2580" t="s">
        <v>21</v>
      </c>
      <c r="E2580">
        <v>20904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43357</v>
      </c>
      <c r="L2580" t="s">
        <v>26</v>
      </c>
      <c r="N2580" t="s">
        <v>24</v>
      </c>
    </row>
    <row r="2581" spans="1:14" x14ac:dyDescent="0.25">
      <c r="A2581" t="s">
        <v>3972</v>
      </c>
      <c r="B2581" t="s">
        <v>3973</v>
      </c>
      <c r="C2581" t="s">
        <v>67</v>
      </c>
      <c r="D2581" t="s">
        <v>21</v>
      </c>
      <c r="E2581">
        <v>20906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43357</v>
      </c>
      <c r="L2581" t="s">
        <v>26</v>
      </c>
      <c r="N2581" t="s">
        <v>24</v>
      </c>
    </row>
    <row r="2582" spans="1:14" x14ac:dyDescent="0.25">
      <c r="A2582" t="s">
        <v>3974</v>
      </c>
      <c r="B2582" t="s">
        <v>3975</v>
      </c>
      <c r="C2582" t="s">
        <v>804</v>
      </c>
      <c r="D2582" t="s">
        <v>21</v>
      </c>
      <c r="E2582">
        <v>20814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43357</v>
      </c>
      <c r="L2582" t="s">
        <v>26</v>
      </c>
      <c r="N2582" t="s">
        <v>24</v>
      </c>
    </row>
    <row r="2583" spans="1:14" x14ac:dyDescent="0.25">
      <c r="A2583" t="s">
        <v>3976</v>
      </c>
      <c r="B2583" t="s">
        <v>3977</v>
      </c>
      <c r="C2583" t="s">
        <v>29</v>
      </c>
      <c r="D2583" t="s">
        <v>21</v>
      </c>
      <c r="E2583">
        <v>21204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43357</v>
      </c>
      <c r="L2583" t="s">
        <v>26</v>
      </c>
      <c r="N2583" t="s">
        <v>24</v>
      </c>
    </row>
    <row r="2584" spans="1:14" x14ac:dyDescent="0.25">
      <c r="A2584" t="s">
        <v>1641</v>
      </c>
      <c r="B2584" t="s">
        <v>3978</v>
      </c>
      <c r="C2584" t="s">
        <v>54</v>
      </c>
      <c r="D2584" t="s">
        <v>21</v>
      </c>
      <c r="E2584">
        <v>21061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43357</v>
      </c>
      <c r="L2584" t="s">
        <v>26</v>
      </c>
      <c r="N2584" t="s">
        <v>24</v>
      </c>
    </row>
    <row r="2585" spans="1:14" x14ac:dyDescent="0.25">
      <c r="A2585" t="s">
        <v>87</v>
      </c>
      <c r="B2585" t="s">
        <v>3979</v>
      </c>
      <c r="C2585" t="s">
        <v>29</v>
      </c>
      <c r="D2585" t="s">
        <v>21</v>
      </c>
      <c r="E2585">
        <v>21204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43357</v>
      </c>
      <c r="L2585" t="s">
        <v>26</v>
      </c>
      <c r="N2585" t="s">
        <v>24</v>
      </c>
    </row>
    <row r="2586" spans="1:14" x14ac:dyDescent="0.25">
      <c r="A2586" t="s">
        <v>250</v>
      </c>
      <c r="B2586" t="s">
        <v>3967</v>
      </c>
      <c r="C2586" t="s">
        <v>804</v>
      </c>
      <c r="D2586" t="s">
        <v>21</v>
      </c>
      <c r="E2586">
        <v>20814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43357</v>
      </c>
      <c r="L2586" t="s">
        <v>26</v>
      </c>
      <c r="N2586" t="s">
        <v>24</v>
      </c>
    </row>
    <row r="2587" spans="1:14" x14ac:dyDescent="0.25">
      <c r="A2587" t="s">
        <v>93</v>
      </c>
      <c r="B2587" t="s">
        <v>3980</v>
      </c>
      <c r="C2587" t="s">
        <v>67</v>
      </c>
      <c r="D2587" t="s">
        <v>21</v>
      </c>
      <c r="E2587">
        <v>20906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43357</v>
      </c>
      <c r="L2587" t="s">
        <v>26</v>
      </c>
      <c r="N2587" t="s">
        <v>24</v>
      </c>
    </row>
    <row r="2588" spans="1:14" x14ac:dyDescent="0.25">
      <c r="A2588" t="s">
        <v>97</v>
      </c>
      <c r="B2588" t="s">
        <v>3981</v>
      </c>
      <c r="C2588" t="s">
        <v>67</v>
      </c>
      <c r="D2588" t="s">
        <v>21</v>
      </c>
      <c r="E2588">
        <v>20904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43357</v>
      </c>
      <c r="L2588" t="s">
        <v>26</v>
      </c>
      <c r="N2588" t="s">
        <v>24</v>
      </c>
    </row>
    <row r="2589" spans="1:14" x14ac:dyDescent="0.25">
      <c r="A2589" t="s">
        <v>3982</v>
      </c>
      <c r="B2589" t="s">
        <v>3983</v>
      </c>
      <c r="C2589" t="s">
        <v>54</v>
      </c>
      <c r="D2589" t="s">
        <v>21</v>
      </c>
      <c r="E2589">
        <v>21061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43356</v>
      </c>
      <c r="L2589" t="s">
        <v>26</v>
      </c>
      <c r="N2589" t="s">
        <v>24</v>
      </c>
    </row>
    <row r="2590" spans="1:14" x14ac:dyDescent="0.25">
      <c r="A2590" t="s">
        <v>155</v>
      </c>
      <c r="B2590" t="s">
        <v>2235</v>
      </c>
      <c r="C2590" t="s">
        <v>173</v>
      </c>
      <c r="D2590" t="s">
        <v>21</v>
      </c>
      <c r="E2590">
        <v>20745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43356</v>
      </c>
      <c r="L2590" t="s">
        <v>26</v>
      </c>
      <c r="N2590" t="s">
        <v>24</v>
      </c>
    </row>
    <row r="2591" spans="1:14" x14ac:dyDescent="0.25">
      <c r="A2591" t="s">
        <v>3984</v>
      </c>
      <c r="B2591" t="s">
        <v>3985</v>
      </c>
      <c r="C2591" t="s">
        <v>190</v>
      </c>
      <c r="D2591" t="s">
        <v>21</v>
      </c>
      <c r="E2591">
        <v>20852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43356</v>
      </c>
      <c r="L2591" t="s">
        <v>26</v>
      </c>
      <c r="N2591" t="s">
        <v>24</v>
      </c>
    </row>
    <row r="2592" spans="1:14" x14ac:dyDescent="0.25">
      <c r="A2592" t="s">
        <v>3986</v>
      </c>
      <c r="B2592" t="s">
        <v>3987</v>
      </c>
      <c r="C2592" t="s">
        <v>190</v>
      </c>
      <c r="D2592" t="s">
        <v>21</v>
      </c>
      <c r="E2592">
        <v>20852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43356</v>
      </c>
      <c r="L2592" t="s">
        <v>26</v>
      </c>
      <c r="N2592" t="s">
        <v>24</v>
      </c>
    </row>
    <row r="2593" spans="1:14" x14ac:dyDescent="0.25">
      <c r="A2593" t="s">
        <v>3988</v>
      </c>
      <c r="B2593" t="s">
        <v>3989</v>
      </c>
      <c r="C2593" t="s">
        <v>70</v>
      </c>
      <c r="D2593" t="s">
        <v>21</v>
      </c>
      <c r="E2593">
        <v>21401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43356</v>
      </c>
      <c r="L2593" t="s">
        <v>26</v>
      </c>
      <c r="N2593" t="s">
        <v>24</v>
      </c>
    </row>
    <row r="2594" spans="1:14" x14ac:dyDescent="0.25">
      <c r="A2594" t="s">
        <v>3990</v>
      </c>
      <c r="B2594" t="s">
        <v>3991</v>
      </c>
      <c r="C2594" t="s">
        <v>190</v>
      </c>
      <c r="D2594" t="s">
        <v>21</v>
      </c>
      <c r="E2594">
        <v>20852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43356</v>
      </c>
      <c r="L2594" t="s">
        <v>26</v>
      </c>
      <c r="N2594" t="s">
        <v>24</v>
      </c>
    </row>
    <row r="2595" spans="1:14" x14ac:dyDescent="0.25">
      <c r="A2595" t="s">
        <v>3992</v>
      </c>
      <c r="B2595" t="s">
        <v>3993</v>
      </c>
      <c r="C2595" t="s">
        <v>190</v>
      </c>
      <c r="D2595" t="s">
        <v>21</v>
      </c>
      <c r="E2595">
        <v>20852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43356</v>
      </c>
      <c r="L2595" t="s">
        <v>26</v>
      </c>
      <c r="N2595" t="s">
        <v>24</v>
      </c>
    </row>
    <row r="2596" spans="1:14" x14ac:dyDescent="0.25">
      <c r="A2596" t="s">
        <v>2704</v>
      </c>
      <c r="B2596" t="s">
        <v>2705</v>
      </c>
      <c r="C2596" t="s">
        <v>29</v>
      </c>
      <c r="D2596" t="s">
        <v>21</v>
      </c>
      <c r="E2596">
        <v>21230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43356</v>
      </c>
      <c r="L2596" t="s">
        <v>26</v>
      </c>
      <c r="N2596" t="s">
        <v>24</v>
      </c>
    </row>
    <row r="2597" spans="1:14" x14ac:dyDescent="0.25">
      <c r="A2597" t="s">
        <v>126</v>
      </c>
      <c r="B2597" t="s">
        <v>1106</v>
      </c>
      <c r="C2597" t="s">
        <v>154</v>
      </c>
      <c r="D2597" t="s">
        <v>21</v>
      </c>
      <c r="E2597">
        <v>20707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43356</v>
      </c>
      <c r="L2597" t="s">
        <v>26</v>
      </c>
      <c r="N2597" t="s">
        <v>24</v>
      </c>
    </row>
    <row r="2598" spans="1:14" x14ac:dyDescent="0.25">
      <c r="A2598" t="s">
        <v>3994</v>
      </c>
      <c r="B2598" t="s">
        <v>3995</v>
      </c>
      <c r="C2598" t="s">
        <v>190</v>
      </c>
      <c r="D2598" t="s">
        <v>21</v>
      </c>
      <c r="E2598">
        <v>20852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43356</v>
      </c>
      <c r="L2598" t="s">
        <v>26</v>
      </c>
      <c r="N2598" t="s">
        <v>24</v>
      </c>
    </row>
    <row r="2599" spans="1:14" x14ac:dyDescent="0.25">
      <c r="A2599" t="s">
        <v>3996</v>
      </c>
      <c r="B2599" t="s">
        <v>3997</v>
      </c>
      <c r="C2599" t="s">
        <v>687</v>
      </c>
      <c r="D2599" t="s">
        <v>21</v>
      </c>
      <c r="E2599">
        <v>20747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43356</v>
      </c>
      <c r="L2599" t="s">
        <v>26</v>
      </c>
      <c r="N2599" t="s">
        <v>24</v>
      </c>
    </row>
    <row r="2600" spans="1:14" x14ac:dyDescent="0.25">
      <c r="A2600" t="s">
        <v>2608</v>
      </c>
      <c r="B2600" t="s">
        <v>2609</v>
      </c>
      <c r="C2600" t="s">
        <v>173</v>
      </c>
      <c r="D2600" t="s">
        <v>21</v>
      </c>
      <c r="E2600">
        <v>20745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43356</v>
      </c>
      <c r="L2600" t="s">
        <v>26</v>
      </c>
      <c r="N2600" t="s">
        <v>24</v>
      </c>
    </row>
    <row r="2601" spans="1:14" x14ac:dyDescent="0.25">
      <c r="A2601" t="s">
        <v>212</v>
      </c>
      <c r="B2601" t="s">
        <v>3998</v>
      </c>
      <c r="C2601" t="s">
        <v>652</v>
      </c>
      <c r="D2601" t="s">
        <v>21</v>
      </c>
      <c r="E2601">
        <v>20743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43356</v>
      </c>
      <c r="L2601" t="s">
        <v>26</v>
      </c>
      <c r="N2601" t="s">
        <v>24</v>
      </c>
    </row>
    <row r="2602" spans="1:14" x14ac:dyDescent="0.25">
      <c r="A2602" t="s">
        <v>1147</v>
      </c>
      <c r="B2602" t="s">
        <v>2625</v>
      </c>
      <c r="C2602" t="s">
        <v>317</v>
      </c>
      <c r="D2602" t="s">
        <v>21</v>
      </c>
      <c r="E2602">
        <v>20735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43356</v>
      </c>
      <c r="L2602" t="s">
        <v>26</v>
      </c>
      <c r="N2602" t="s">
        <v>24</v>
      </c>
    </row>
    <row r="2603" spans="1:14" x14ac:dyDescent="0.25">
      <c r="A2603" t="s">
        <v>913</v>
      </c>
      <c r="B2603" t="s">
        <v>3999</v>
      </c>
      <c r="C2603" t="s">
        <v>190</v>
      </c>
      <c r="D2603" t="s">
        <v>21</v>
      </c>
      <c r="E2603">
        <v>20852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43356</v>
      </c>
      <c r="L2603" t="s">
        <v>26</v>
      </c>
      <c r="N2603" t="s">
        <v>24</v>
      </c>
    </row>
    <row r="2604" spans="1:14" x14ac:dyDescent="0.25">
      <c r="A2604" t="s">
        <v>4000</v>
      </c>
      <c r="B2604" t="s">
        <v>4001</v>
      </c>
      <c r="C2604" t="s">
        <v>652</v>
      </c>
      <c r="D2604" t="s">
        <v>21</v>
      </c>
      <c r="E2604">
        <v>20743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43356</v>
      </c>
      <c r="L2604" t="s">
        <v>26</v>
      </c>
      <c r="N2604" t="s">
        <v>24</v>
      </c>
    </row>
    <row r="2605" spans="1:14" x14ac:dyDescent="0.25">
      <c r="A2605" t="s">
        <v>201</v>
      </c>
      <c r="B2605" t="s">
        <v>4002</v>
      </c>
      <c r="C2605" t="s">
        <v>190</v>
      </c>
      <c r="D2605" t="s">
        <v>21</v>
      </c>
      <c r="E2605">
        <v>20852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43356</v>
      </c>
      <c r="L2605" t="s">
        <v>26</v>
      </c>
      <c r="N2605" t="s">
        <v>24</v>
      </c>
    </row>
    <row r="2606" spans="1:14" x14ac:dyDescent="0.25">
      <c r="A2606" t="s">
        <v>63</v>
      </c>
      <c r="B2606" t="s">
        <v>4003</v>
      </c>
      <c r="C2606" t="s">
        <v>652</v>
      </c>
      <c r="D2606" t="s">
        <v>21</v>
      </c>
      <c r="E2606">
        <v>20743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43356</v>
      </c>
      <c r="L2606" t="s">
        <v>26</v>
      </c>
      <c r="N2606" t="s">
        <v>24</v>
      </c>
    </row>
    <row r="2607" spans="1:14" x14ac:dyDescent="0.25">
      <c r="A2607" t="s">
        <v>93</v>
      </c>
      <c r="B2607" t="s">
        <v>4004</v>
      </c>
      <c r="C2607" t="s">
        <v>190</v>
      </c>
      <c r="D2607" t="s">
        <v>21</v>
      </c>
      <c r="E2607">
        <v>20852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43356</v>
      </c>
      <c r="L2607" t="s">
        <v>26</v>
      </c>
      <c r="N2607" t="s">
        <v>24</v>
      </c>
    </row>
    <row r="2608" spans="1:14" x14ac:dyDescent="0.25">
      <c r="A2608" t="s">
        <v>4005</v>
      </c>
      <c r="B2608" t="s">
        <v>4006</v>
      </c>
      <c r="C2608" t="s">
        <v>54</v>
      </c>
      <c r="D2608" t="s">
        <v>21</v>
      </c>
      <c r="E2608">
        <v>21060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43355</v>
      </c>
      <c r="L2608" t="s">
        <v>26</v>
      </c>
      <c r="N2608" t="s">
        <v>24</v>
      </c>
    </row>
    <row r="2609" spans="1:14" x14ac:dyDescent="0.25">
      <c r="A2609" t="s">
        <v>4007</v>
      </c>
      <c r="B2609" t="s">
        <v>4008</v>
      </c>
      <c r="C2609" t="s">
        <v>1509</v>
      </c>
      <c r="D2609" t="s">
        <v>21</v>
      </c>
      <c r="E2609">
        <v>21032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43355</v>
      </c>
      <c r="L2609" t="s">
        <v>26</v>
      </c>
      <c r="N2609" t="s">
        <v>24</v>
      </c>
    </row>
    <row r="2610" spans="1:14" x14ac:dyDescent="0.25">
      <c r="A2610" t="s">
        <v>76</v>
      </c>
      <c r="B2610" t="s">
        <v>4009</v>
      </c>
      <c r="C2610" t="s">
        <v>1171</v>
      </c>
      <c r="D2610" t="s">
        <v>21</v>
      </c>
      <c r="E2610">
        <v>20705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43355</v>
      </c>
      <c r="L2610" t="s">
        <v>26</v>
      </c>
      <c r="N2610" t="s">
        <v>24</v>
      </c>
    </row>
    <row r="2611" spans="1:14" x14ac:dyDescent="0.25">
      <c r="A2611" t="s">
        <v>4010</v>
      </c>
      <c r="B2611" t="s">
        <v>4011</v>
      </c>
      <c r="C2611" t="s">
        <v>154</v>
      </c>
      <c r="D2611" t="s">
        <v>21</v>
      </c>
      <c r="E2611">
        <v>20708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43355</v>
      </c>
      <c r="L2611" t="s">
        <v>26</v>
      </c>
      <c r="N2611" t="s">
        <v>24</v>
      </c>
    </row>
    <row r="2612" spans="1:14" x14ac:dyDescent="0.25">
      <c r="A2612" t="s">
        <v>2635</v>
      </c>
      <c r="B2612" t="s">
        <v>2636</v>
      </c>
      <c r="C2612" t="s">
        <v>546</v>
      </c>
      <c r="D2612" t="s">
        <v>21</v>
      </c>
      <c r="E2612">
        <v>20774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43355</v>
      </c>
      <c r="L2612" t="s">
        <v>26</v>
      </c>
      <c r="N2612" t="s">
        <v>24</v>
      </c>
    </row>
    <row r="2613" spans="1:14" x14ac:dyDescent="0.25">
      <c r="A2613" t="s">
        <v>4012</v>
      </c>
      <c r="B2613" t="s">
        <v>4013</v>
      </c>
      <c r="C2613" t="s">
        <v>54</v>
      </c>
      <c r="D2613" t="s">
        <v>21</v>
      </c>
      <c r="E2613">
        <v>21060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43355</v>
      </c>
      <c r="L2613" t="s">
        <v>26</v>
      </c>
      <c r="N2613" t="s">
        <v>24</v>
      </c>
    </row>
    <row r="2614" spans="1:14" x14ac:dyDescent="0.25">
      <c r="A2614" t="s">
        <v>93</v>
      </c>
      <c r="B2614" t="s">
        <v>4014</v>
      </c>
      <c r="C2614" t="s">
        <v>659</v>
      </c>
      <c r="D2614" t="s">
        <v>21</v>
      </c>
      <c r="E2614">
        <v>20747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43355</v>
      </c>
      <c r="L2614" t="s">
        <v>26</v>
      </c>
      <c r="N2614" t="s">
        <v>24</v>
      </c>
    </row>
    <row r="2615" spans="1:14" x14ac:dyDescent="0.25">
      <c r="A2615" t="s">
        <v>4015</v>
      </c>
      <c r="B2615" t="s">
        <v>4016</v>
      </c>
      <c r="C2615" t="s">
        <v>757</v>
      </c>
      <c r="D2615" t="s">
        <v>21</v>
      </c>
      <c r="E2615">
        <v>20740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43354</v>
      </c>
      <c r="L2615" t="s">
        <v>26</v>
      </c>
      <c r="N2615" t="s">
        <v>24</v>
      </c>
    </row>
    <row r="2616" spans="1:14" x14ac:dyDescent="0.25">
      <c r="A2616" t="s">
        <v>76</v>
      </c>
      <c r="B2616" t="s">
        <v>2760</v>
      </c>
      <c r="C2616" t="s">
        <v>1882</v>
      </c>
      <c r="D2616" t="s">
        <v>21</v>
      </c>
      <c r="E2616">
        <v>21769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43354</v>
      </c>
      <c r="L2616" t="s">
        <v>26</v>
      </c>
      <c r="N2616" t="s">
        <v>24</v>
      </c>
    </row>
    <row r="2617" spans="1:14" x14ac:dyDescent="0.25">
      <c r="A2617" t="s">
        <v>2701</v>
      </c>
      <c r="B2617" t="s">
        <v>2702</v>
      </c>
      <c r="C2617" t="s">
        <v>2703</v>
      </c>
      <c r="D2617" t="s">
        <v>21</v>
      </c>
      <c r="E2617">
        <v>21502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43354</v>
      </c>
      <c r="L2617" t="s">
        <v>26</v>
      </c>
      <c r="N2617" t="s">
        <v>24</v>
      </c>
    </row>
    <row r="2618" spans="1:14" x14ac:dyDescent="0.25">
      <c r="A2618" t="s">
        <v>4017</v>
      </c>
      <c r="B2618" t="s">
        <v>4018</v>
      </c>
      <c r="C2618" t="s">
        <v>757</v>
      </c>
      <c r="D2618" t="s">
        <v>21</v>
      </c>
      <c r="E2618">
        <v>20740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43354</v>
      </c>
      <c r="L2618" t="s">
        <v>26</v>
      </c>
      <c r="N2618" t="s">
        <v>24</v>
      </c>
    </row>
    <row r="2619" spans="1:14" x14ac:dyDescent="0.25">
      <c r="A2619" t="s">
        <v>4019</v>
      </c>
      <c r="B2619" t="s">
        <v>4020</v>
      </c>
      <c r="C2619" t="s">
        <v>757</v>
      </c>
      <c r="D2619" t="s">
        <v>21</v>
      </c>
      <c r="E2619">
        <v>20740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43354</v>
      </c>
      <c r="L2619" t="s">
        <v>26</v>
      </c>
      <c r="N2619" t="s">
        <v>24</v>
      </c>
    </row>
    <row r="2620" spans="1:14" x14ac:dyDescent="0.25">
      <c r="A2620" t="s">
        <v>30</v>
      </c>
      <c r="B2620" t="s">
        <v>4021</v>
      </c>
      <c r="C2620" t="s">
        <v>291</v>
      </c>
      <c r="D2620" t="s">
        <v>21</v>
      </c>
      <c r="E2620">
        <v>21701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43354</v>
      </c>
      <c r="L2620" t="s">
        <v>26</v>
      </c>
      <c r="N2620" t="s">
        <v>24</v>
      </c>
    </row>
    <row r="2621" spans="1:14" x14ac:dyDescent="0.25">
      <c r="A2621" t="s">
        <v>4022</v>
      </c>
      <c r="B2621" t="s">
        <v>4023</v>
      </c>
      <c r="C2621" t="s">
        <v>3562</v>
      </c>
      <c r="D2621" t="s">
        <v>21</v>
      </c>
      <c r="E2621">
        <v>20783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43354</v>
      </c>
      <c r="L2621" t="s">
        <v>26</v>
      </c>
      <c r="N2621" t="s">
        <v>24</v>
      </c>
    </row>
    <row r="2622" spans="1:14" x14ac:dyDescent="0.25">
      <c r="A2622" t="s">
        <v>2055</v>
      </c>
      <c r="B2622" t="s">
        <v>4024</v>
      </c>
      <c r="C2622" t="s">
        <v>487</v>
      </c>
      <c r="D2622" t="s">
        <v>21</v>
      </c>
      <c r="E2622">
        <v>20783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43354</v>
      </c>
      <c r="L2622" t="s">
        <v>26</v>
      </c>
      <c r="N2622" t="s">
        <v>24</v>
      </c>
    </row>
    <row r="2623" spans="1:14" x14ac:dyDescent="0.25">
      <c r="A2623" t="s">
        <v>2420</v>
      </c>
      <c r="B2623" t="s">
        <v>2421</v>
      </c>
      <c r="C2623" t="s">
        <v>29</v>
      </c>
      <c r="D2623" t="s">
        <v>21</v>
      </c>
      <c r="E2623">
        <v>21223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43354</v>
      </c>
      <c r="L2623" t="s">
        <v>26</v>
      </c>
      <c r="N2623" t="s">
        <v>24</v>
      </c>
    </row>
    <row r="2624" spans="1:14" x14ac:dyDescent="0.25">
      <c r="A2624" t="s">
        <v>2036</v>
      </c>
      <c r="B2624" t="s">
        <v>2037</v>
      </c>
      <c r="C2624" t="s">
        <v>707</v>
      </c>
      <c r="D2624" t="s">
        <v>21</v>
      </c>
      <c r="E2624">
        <v>21755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43354</v>
      </c>
      <c r="L2624" t="s">
        <v>26</v>
      </c>
      <c r="N2624" t="s">
        <v>24</v>
      </c>
    </row>
    <row r="2625" spans="1:14" x14ac:dyDescent="0.25">
      <c r="A2625" t="s">
        <v>1427</v>
      </c>
      <c r="B2625" t="s">
        <v>1428</v>
      </c>
      <c r="C2625" t="s">
        <v>70</v>
      </c>
      <c r="D2625" t="s">
        <v>21</v>
      </c>
      <c r="E2625">
        <v>21409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43354</v>
      </c>
      <c r="L2625" t="s">
        <v>26</v>
      </c>
      <c r="N2625" t="s">
        <v>24</v>
      </c>
    </row>
    <row r="2626" spans="1:14" x14ac:dyDescent="0.25">
      <c r="A2626" t="s">
        <v>296</v>
      </c>
      <c r="B2626" t="s">
        <v>297</v>
      </c>
      <c r="C2626" t="s">
        <v>173</v>
      </c>
      <c r="D2626" t="s">
        <v>21</v>
      </c>
      <c r="E2626">
        <v>20745</v>
      </c>
      <c r="F2626" t="s">
        <v>22</v>
      </c>
      <c r="G2626" t="s">
        <v>22</v>
      </c>
      <c r="H2626" t="s">
        <v>101</v>
      </c>
      <c r="I2626" t="s">
        <v>129</v>
      </c>
      <c r="J2626" t="s">
        <v>210</v>
      </c>
      <c r="K2626" s="1">
        <v>43353</v>
      </c>
      <c r="L2626" t="s">
        <v>211</v>
      </c>
      <c r="M2626" t="str">
        <f>HYPERLINK("https://www.regulations.gov/docket?D=FDA-2018-H-3396")</f>
        <v>https://www.regulations.gov/docket?D=FDA-2018-H-3396</v>
      </c>
      <c r="N2626" t="s">
        <v>210</v>
      </c>
    </row>
    <row r="2627" spans="1:14" x14ac:dyDescent="0.25">
      <c r="A2627" t="s">
        <v>155</v>
      </c>
      <c r="B2627" t="s">
        <v>4025</v>
      </c>
      <c r="C2627" t="s">
        <v>176</v>
      </c>
      <c r="D2627" t="s">
        <v>21</v>
      </c>
      <c r="E2627">
        <v>21740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43353</v>
      </c>
      <c r="L2627" t="s">
        <v>26</v>
      </c>
      <c r="N2627" t="s">
        <v>24</v>
      </c>
    </row>
    <row r="2628" spans="1:14" x14ac:dyDescent="0.25">
      <c r="A2628" t="s">
        <v>4026</v>
      </c>
      <c r="B2628" t="s">
        <v>4027</v>
      </c>
      <c r="C2628" t="s">
        <v>70</v>
      </c>
      <c r="D2628" t="s">
        <v>21</v>
      </c>
      <c r="E2628">
        <v>21403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43353</v>
      </c>
      <c r="L2628" t="s">
        <v>26</v>
      </c>
      <c r="N2628" t="s">
        <v>24</v>
      </c>
    </row>
    <row r="2629" spans="1:14" x14ac:dyDescent="0.25">
      <c r="A2629" t="s">
        <v>459</v>
      </c>
      <c r="B2629" t="s">
        <v>460</v>
      </c>
      <c r="C2629" t="s">
        <v>70</v>
      </c>
      <c r="D2629" t="s">
        <v>21</v>
      </c>
      <c r="E2629">
        <v>21403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43353</v>
      </c>
      <c r="L2629" t="s">
        <v>26</v>
      </c>
      <c r="N2629" t="s">
        <v>24</v>
      </c>
    </row>
    <row r="2630" spans="1:14" x14ac:dyDescent="0.25">
      <c r="A2630" t="s">
        <v>2550</v>
      </c>
      <c r="B2630" t="s">
        <v>2551</v>
      </c>
      <c r="C2630" t="s">
        <v>39</v>
      </c>
      <c r="D2630" t="s">
        <v>21</v>
      </c>
      <c r="E2630">
        <v>21046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43353</v>
      </c>
      <c r="L2630" t="s">
        <v>26</v>
      </c>
      <c r="N2630" t="s">
        <v>24</v>
      </c>
    </row>
    <row r="2631" spans="1:14" x14ac:dyDescent="0.25">
      <c r="A2631" t="s">
        <v>4028</v>
      </c>
      <c r="B2631" t="s">
        <v>4029</v>
      </c>
      <c r="C2631" t="s">
        <v>70</v>
      </c>
      <c r="D2631" t="s">
        <v>21</v>
      </c>
      <c r="E2631">
        <v>21401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43353</v>
      </c>
      <c r="L2631" t="s">
        <v>26</v>
      </c>
      <c r="N2631" t="s">
        <v>24</v>
      </c>
    </row>
    <row r="2632" spans="1:14" x14ac:dyDescent="0.25">
      <c r="A2632" t="s">
        <v>322</v>
      </c>
      <c r="B2632" t="s">
        <v>2663</v>
      </c>
      <c r="C2632" t="s">
        <v>154</v>
      </c>
      <c r="D2632" t="s">
        <v>21</v>
      </c>
      <c r="E2632">
        <v>20707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43350</v>
      </c>
      <c r="L2632" t="s">
        <v>26</v>
      </c>
      <c r="N2632" t="s">
        <v>24</v>
      </c>
    </row>
    <row r="2633" spans="1:14" x14ac:dyDescent="0.25">
      <c r="A2633" t="s">
        <v>2497</v>
      </c>
      <c r="B2633" t="s">
        <v>2589</v>
      </c>
      <c r="C2633" t="s">
        <v>154</v>
      </c>
      <c r="D2633" t="s">
        <v>21</v>
      </c>
      <c r="E2633">
        <v>20707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43350</v>
      </c>
      <c r="L2633" t="s">
        <v>26</v>
      </c>
      <c r="N2633" t="s">
        <v>24</v>
      </c>
    </row>
    <row r="2634" spans="1:14" x14ac:dyDescent="0.25">
      <c r="A2634" t="s">
        <v>2573</v>
      </c>
      <c r="B2634" t="s">
        <v>2574</v>
      </c>
      <c r="C2634" t="s">
        <v>29</v>
      </c>
      <c r="D2634" t="s">
        <v>21</v>
      </c>
      <c r="E2634">
        <v>21230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43350</v>
      </c>
      <c r="L2634" t="s">
        <v>26</v>
      </c>
      <c r="N2634" t="s">
        <v>24</v>
      </c>
    </row>
    <row r="2635" spans="1:14" x14ac:dyDescent="0.25">
      <c r="A2635" t="s">
        <v>1874</v>
      </c>
      <c r="B2635" t="s">
        <v>2678</v>
      </c>
      <c r="C2635" t="s">
        <v>833</v>
      </c>
      <c r="D2635" t="s">
        <v>21</v>
      </c>
      <c r="E2635">
        <v>20720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43350</v>
      </c>
      <c r="L2635" t="s">
        <v>26</v>
      </c>
      <c r="N2635" t="s">
        <v>24</v>
      </c>
    </row>
    <row r="2636" spans="1:14" x14ac:dyDescent="0.25">
      <c r="A2636" t="s">
        <v>2548</v>
      </c>
      <c r="B2636" t="s">
        <v>2549</v>
      </c>
      <c r="C2636" t="s">
        <v>29</v>
      </c>
      <c r="D2636" t="s">
        <v>21</v>
      </c>
      <c r="E2636">
        <v>21218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43349</v>
      </c>
      <c r="L2636" t="s">
        <v>26</v>
      </c>
      <c r="N2636" t="s">
        <v>24</v>
      </c>
    </row>
    <row r="2637" spans="1:14" x14ac:dyDescent="0.25">
      <c r="A2637" t="s">
        <v>2569</v>
      </c>
      <c r="B2637" t="s">
        <v>2570</v>
      </c>
      <c r="C2637" t="s">
        <v>29</v>
      </c>
      <c r="D2637" t="s">
        <v>21</v>
      </c>
      <c r="E2637">
        <v>21230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43349</v>
      </c>
      <c r="L2637" t="s">
        <v>26</v>
      </c>
      <c r="N2637" t="s">
        <v>24</v>
      </c>
    </row>
    <row r="2638" spans="1:14" x14ac:dyDescent="0.25">
      <c r="A2638" t="s">
        <v>1725</v>
      </c>
      <c r="B2638" t="s">
        <v>4030</v>
      </c>
      <c r="C2638" t="s">
        <v>29</v>
      </c>
      <c r="D2638" t="s">
        <v>21</v>
      </c>
      <c r="E2638">
        <v>21214</v>
      </c>
      <c r="F2638" t="s">
        <v>22</v>
      </c>
      <c r="G2638" t="s">
        <v>22</v>
      </c>
      <c r="H2638" t="s">
        <v>101</v>
      </c>
      <c r="I2638" t="s">
        <v>241</v>
      </c>
      <c r="J2638" s="1">
        <v>43221</v>
      </c>
      <c r="K2638" s="1">
        <v>43349</v>
      </c>
      <c r="L2638" t="s">
        <v>103</v>
      </c>
      <c r="N2638" t="s">
        <v>1900</v>
      </c>
    </row>
    <row r="2639" spans="1:14" x14ac:dyDescent="0.25">
      <c r="A2639" t="s">
        <v>2457</v>
      </c>
      <c r="B2639" t="s">
        <v>2458</v>
      </c>
      <c r="C2639" t="s">
        <v>804</v>
      </c>
      <c r="D2639" t="s">
        <v>21</v>
      </c>
      <c r="E2639">
        <v>20817</v>
      </c>
      <c r="F2639" t="s">
        <v>22</v>
      </c>
      <c r="G2639" t="s">
        <v>22</v>
      </c>
      <c r="H2639" t="s">
        <v>110</v>
      </c>
      <c r="I2639" t="s">
        <v>111</v>
      </c>
      <c r="J2639" s="1">
        <v>43336</v>
      </c>
      <c r="K2639" s="1">
        <v>43349</v>
      </c>
      <c r="L2639" t="s">
        <v>103</v>
      </c>
      <c r="N2639" t="s">
        <v>1562</v>
      </c>
    </row>
    <row r="2640" spans="1:14" x14ac:dyDescent="0.25">
      <c r="A2640" t="s">
        <v>2459</v>
      </c>
      <c r="B2640" t="s">
        <v>4031</v>
      </c>
      <c r="C2640" t="s">
        <v>761</v>
      </c>
      <c r="D2640" t="s">
        <v>21</v>
      </c>
      <c r="E2640">
        <v>20912</v>
      </c>
      <c r="F2640" t="s">
        <v>22</v>
      </c>
      <c r="G2640" t="s">
        <v>22</v>
      </c>
      <c r="H2640" t="s">
        <v>101</v>
      </c>
      <c r="I2640" t="s">
        <v>241</v>
      </c>
      <c r="J2640" s="1">
        <v>43294</v>
      </c>
      <c r="K2640" s="1">
        <v>43349</v>
      </c>
      <c r="L2640" t="s">
        <v>103</v>
      </c>
      <c r="N2640" t="s">
        <v>1580</v>
      </c>
    </row>
    <row r="2641" spans="1:14" x14ac:dyDescent="0.25">
      <c r="A2641" t="s">
        <v>93</v>
      </c>
      <c r="B2641" t="s">
        <v>1819</v>
      </c>
      <c r="C2641" t="s">
        <v>1171</v>
      </c>
      <c r="D2641" t="s">
        <v>21</v>
      </c>
      <c r="E2641">
        <v>20705</v>
      </c>
      <c r="F2641" t="s">
        <v>22</v>
      </c>
      <c r="G2641" t="s">
        <v>22</v>
      </c>
      <c r="H2641" t="s">
        <v>101</v>
      </c>
      <c r="I2641" t="s">
        <v>102</v>
      </c>
      <c r="J2641" s="1">
        <v>43294</v>
      </c>
      <c r="K2641" s="1">
        <v>43349</v>
      </c>
      <c r="L2641" t="s">
        <v>103</v>
      </c>
      <c r="N2641" t="s">
        <v>1580</v>
      </c>
    </row>
    <row r="2642" spans="1:14" x14ac:dyDescent="0.25">
      <c r="A2642" t="s">
        <v>484</v>
      </c>
      <c r="B2642" t="s">
        <v>485</v>
      </c>
      <c r="C2642" t="s">
        <v>29</v>
      </c>
      <c r="D2642" t="s">
        <v>21</v>
      </c>
      <c r="E2642">
        <v>21220</v>
      </c>
      <c r="F2642" t="s">
        <v>22</v>
      </c>
      <c r="G2642" t="s">
        <v>22</v>
      </c>
      <c r="H2642" t="s">
        <v>101</v>
      </c>
      <c r="I2642" t="s">
        <v>241</v>
      </c>
      <c r="J2642" t="s">
        <v>210</v>
      </c>
      <c r="K2642" s="1">
        <v>43348</v>
      </c>
      <c r="L2642" t="s">
        <v>211</v>
      </c>
      <c r="M2642" t="str">
        <f>HYPERLINK("https://www.regulations.gov/docket?D=FDA-2018-H-3340")</f>
        <v>https://www.regulations.gov/docket?D=FDA-2018-H-3340</v>
      </c>
      <c r="N2642" t="s">
        <v>210</v>
      </c>
    </row>
    <row r="2643" spans="1:14" x14ac:dyDescent="0.25">
      <c r="A2643" t="s">
        <v>2863</v>
      </c>
      <c r="B2643" t="s">
        <v>2864</v>
      </c>
      <c r="C2643" t="s">
        <v>1509</v>
      </c>
      <c r="D2643" t="s">
        <v>21</v>
      </c>
      <c r="E2643">
        <v>21032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43348</v>
      </c>
      <c r="L2643" t="s">
        <v>26</v>
      </c>
      <c r="N2643" t="s">
        <v>24</v>
      </c>
    </row>
    <row r="2644" spans="1:14" x14ac:dyDescent="0.25">
      <c r="A2644" t="s">
        <v>4032</v>
      </c>
      <c r="B2644" t="s">
        <v>4033</v>
      </c>
      <c r="C2644" t="s">
        <v>317</v>
      </c>
      <c r="D2644" t="s">
        <v>21</v>
      </c>
      <c r="E2644">
        <v>20735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43343</v>
      </c>
      <c r="L2644" t="s">
        <v>26</v>
      </c>
      <c r="N2644" t="s">
        <v>24</v>
      </c>
    </row>
    <row r="2645" spans="1:14" x14ac:dyDescent="0.25">
      <c r="A2645" t="s">
        <v>4034</v>
      </c>
      <c r="B2645" t="s">
        <v>4035</v>
      </c>
      <c r="C2645" t="s">
        <v>642</v>
      </c>
      <c r="D2645" t="s">
        <v>21</v>
      </c>
      <c r="E2645">
        <v>20785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43343</v>
      </c>
      <c r="L2645" t="s">
        <v>26</v>
      </c>
      <c r="N2645" t="s">
        <v>24</v>
      </c>
    </row>
    <row r="2646" spans="1:14" x14ac:dyDescent="0.25">
      <c r="A2646" t="s">
        <v>4036</v>
      </c>
      <c r="B2646" t="s">
        <v>4037</v>
      </c>
      <c r="C2646" t="s">
        <v>546</v>
      </c>
      <c r="D2646" t="s">
        <v>21</v>
      </c>
      <c r="E2646">
        <v>20870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43343</v>
      </c>
      <c r="L2646" t="s">
        <v>26</v>
      </c>
      <c r="N2646" t="s">
        <v>24</v>
      </c>
    </row>
    <row r="2647" spans="1:14" x14ac:dyDescent="0.25">
      <c r="A2647" t="s">
        <v>2886</v>
      </c>
      <c r="B2647" t="s">
        <v>2887</v>
      </c>
      <c r="C2647" t="s">
        <v>190</v>
      </c>
      <c r="D2647" t="s">
        <v>21</v>
      </c>
      <c r="E2647">
        <v>20850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43343</v>
      </c>
      <c r="L2647" t="s">
        <v>26</v>
      </c>
      <c r="N2647" t="s">
        <v>24</v>
      </c>
    </row>
    <row r="2648" spans="1:14" x14ac:dyDescent="0.25">
      <c r="A2648" t="s">
        <v>1831</v>
      </c>
      <c r="B2648" t="s">
        <v>4038</v>
      </c>
      <c r="C2648" t="s">
        <v>455</v>
      </c>
      <c r="D2648" t="s">
        <v>21</v>
      </c>
      <c r="E2648">
        <v>20646</v>
      </c>
      <c r="F2648" t="s">
        <v>22</v>
      </c>
      <c r="G2648" t="s">
        <v>22</v>
      </c>
      <c r="H2648" t="s">
        <v>110</v>
      </c>
      <c r="I2648" t="s">
        <v>132</v>
      </c>
      <c r="J2648" s="1">
        <v>43332</v>
      </c>
      <c r="K2648" s="1">
        <v>43342</v>
      </c>
      <c r="L2648" t="s">
        <v>103</v>
      </c>
      <c r="N2648" t="s">
        <v>1583</v>
      </c>
    </row>
    <row r="2649" spans="1:14" x14ac:dyDescent="0.25">
      <c r="A2649" t="s">
        <v>4039</v>
      </c>
      <c r="B2649" t="s">
        <v>4040</v>
      </c>
      <c r="C2649" t="s">
        <v>1661</v>
      </c>
      <c r="D2649" t="s">
        <v>21</v>
      </c>
      <c r="E2649">
        <v>21085</v>
      </c>
      <c r="F2649" t="s">
        <v>22</v>
      </c>
      <c r="G2649" t="s">
        <v>22</v>
      </c>
      <c r="H2649" t="s">
        <v>110</v>
      </c>
      <c r="I2649" t="s">
        <v>2174</v>
      </c>
      <c r="J2649" s="1">
        <v>43334</v>
      </c>
      <c r="K2649" s="1">
        <v>43342</v>
      </c>
      <c r="L2649" t="s">
        <v>103</v>
      </c>
      <c r="N2649" t="s">
        <v>1562</v>
      </c>
    </row>
    <row r="2650" spans="1:14" x14ac:dyDescent="0.25">
      <c r="A2650" t="s">
        <v>4041</v>
      </c>
      <c r="B2650" t="s">
        <v>4042</v>
      </c>
      <c r="C2650" t="s">
        <v>29</v>
      </c>
      <c r="D2650" t="s">
        <v>21</v>
      </c>
      <c r="E2650">
        <v>21234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43342</v>
      </c>
      <c r="L2650" t="s">
        <v>26</v>
      </c>
      <c r="N2650" t="s">
        <v>24</v>
      </c>
    </row>
    <row r="2651" spans="1:14" x14ac:dyDescent="0.25">
      <c r="A2651" t="s">
        <v>155</v>
      </c>
      <c r="B2651" t="s">
        <v>4043</v>
      </c>
      <c r="C2651" t="s">
        <v>3662</v>
      </c>
      <c r="D2651" t="s">
        <v>21</v>
      </c>
      <c r="E2651">
        <v>21776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43342</v>
      </c>
      <c r="L2651" t="s">
        <v>26</v>
      </c>
      <c r="N2651" t="s">
        <v>24</v>
      </c>
    </row>
    <row r="2652" spans="1:14" x14ac:dyDescent="0.25">
      <c r="A2652" t="s">
        <v>155</v>
      </c>
      <c r="B2652" t="s">
        <v>4044</v>
      </c>
      <c r="C2652" t="s">
        <v>29</v>
      </c>
      <c r="D2652" t="s">
        <v>21</v>
      </c>
      <c r="E2652">
        <v>21234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43342</v>
      </c>
      <c r="L2652" t="s">
        <v>26</v>
      </c>
      <c r="N2652" t="s">
        <v>24</v>
      </c>
    </row>
    <row r="2653" spans="1:14" x14ac:dyDescent="0.25">
      <c r="A2653" t="s">
        <v>155</v>
      </c>
      <c r="B2653" t="s">
        <v>4045</v>
      </c>
      <c r="C2653" t="s">
        <v>3756</v>
      </c>
      <c r="D2653" t="s">
        <v>21</v>
      </c>
      <c r="E2653">
        <v>21791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43342</v>
      </c>
      <c r="L2653" t="s">
        <v>26</v>
      </c>
      <c r="N2653" t="s">
        <v>24</v>
      </c>
    </row>
    <row r="2654" spans="1:14" x14ac:dyDescent="0.25">
      <c r="A2654" t="s">
        <v>4046</v>
      </c>
      <c r="B2654" t="s">
        <v>4047</v>
      </c>
      <c r="C2654" t="s">
        <v>659</v>
      </c>
      <c r="D2654" t="s">
        <v>21</v>
      </c>
      <c r="E2654">
        <v>20747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43342</v>
      </c>
      <c r="L2654" t="s">
        <v>26</v>
      </c>
      <c r="N2654" t="s">
        <v>24</v>
      </c>
    </row>
    <row r="2655" spans="1:14" x14ac:dyDescent="0.25">
      <c r="A2655" t="s">
        <v>4048</v>
      </c>
      <c r="B2655" t="s">
        <v>4049</v>
      </c>
      <c r="C2655" t="s">
        <v>154</v>
      </c>
      <c r="D2655" t="s">
        <v>21</v>
      </c>
      <c r="E2655">
        <v>20708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43342</v>
      </c>
      <c r="L2655" t="s">
        <v>26</v>
      </c>
      <c r="N2655" t="s">
        <v>24</v>
      </c>
    </row>
    <row r="2656" spans="1:14" x14ac:dyDescent="0.25">
      <c r="A2656" t="s">
        <v>4050</v>
      </c>
      <c r="B2656" t="s">
        <v>4051</v>
      </c>
      <c r="C2656" t="s">
        <v>1516</v>
      </c>
      <c r="D2656" t="s">
        <v>21</v>
      </c>
      <c r="E2656">
        <v>21787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43342</v>
      </c>
      <c r="L2656" t="s">
        <v>26</v>
      </c>
      <c r="N2656" t="s">
        <v>24</v>
      </c>
    </row>
    <row r="2657" spans="1:14" x14ac:dyDescent="0.25">
      <c r="A2657" t="s">
        <v>4052</v>
      </c>
      <c r="B2657" t="s">
        <v>4053</v>
      </c>
      <c r="C2657" t="s">
        <v>487</v>
      </c>
      <c r="D2657" t="s">
        <v>21</v>
      </c>
      <c r="E2657">
        <v>20783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43342</v>
      </c>
      <c r="L2657" t="s">
        <v>26</v>
      </c>
      <c r="N2657" t="s">
        <v>24</v>
      </c>
    </row>
    <row r="2658" spans="1:14" x14ac:dyDescent="0.25">
      <c r="A2658" t="s">
        <v>4054</v>
      </c>
      <c r="B2658" t="s">
        <v>4055</v>
      </c>
      <c r="C2658" t="s">
        <v>532</v>
      </c>
      <c r="D2658" t="s">
        <v>21</v>
      </c>
      <c r="E2658">
        <v>21234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43342</v>
      </c>
      <c r="L2658" t="s">
        <v>26</v>
      </c>
      <c r="N2658" t="s">
        <v>24</v>
      </c>
    </row>
    <row r="2659" spans="1:14" x14ac:dyDescent="0.25">
      <c r="A2659" t="s">
        <v>2506</v>
      </c>
      <c r="B2659" t="s">
        <v>2507</v>
      </c>
      <c r="C2659" t="s">
        <v>551</v>
      </c>
      <c r="D2659" t="s">
        <v>21</v>
      </c>
      <c r="E2659">
        <v>21804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43342</v>
      </c>
      <c r="L2659" t="s">
        <v>26</v>
      </c>
      <c r="N2659" t="s">
        <v>24</v>
      </c>
    </row>
    <row r="2660" spans="1:14" x14ac:dyDescent="0.25">
      <c r="A2660" t="s">
        <v>4056</v>
      </c>
      <c r="B2660" t="s">
        <v>4057</v>
      </c>
      <c r="C2660" t="s">
        <v>29</v>
      </c>
      <c r="D2660" t="s">
        <v>21</v>
      </c>
      <c r="E2660">
        <v>21234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43342</v>
      </c>
      <c r="L2660" t="s">
        <v>26</v>
      </c>
      <c r="N2660" t="s">
        <v>24</v>
      </c>
    </row>
    <row r="2661" spans="1:14" x14ac:dyDescent="0.25">
      <c r="A2661" t="s">
        <v>600</v>
      </c>
      <c r="B2661" t="s">
        <v>4058</v>
      </c>
      <c r="C2661" t="s">
        <v>29</v>
      </c>
      <c r="D2661" t="s">
        <v>21</v>
      </c>
      <c r="E2661">
        <v>21234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43342</v>
      </c>
      <c r="L2661" t="s">
        <v>26</v>
      </c>
      <c r="N2661" t="s">
        <v>24</v>
      </c>
    </row>
    <row r="2662" spans="1:14" x14ac:dyDescent="0.25">
      <c r="A2662" t="s">
        <v>122</v>
      </c>
      <c r="B2662" t="s">
        <v>4059</v>
      </c>
      <c r="C2662" t="s">
        <v>29</v>
      </c>
      <c r="D2662" t="s">
        <v>21</v>
      </c>
      <c r="E2662">
        <v>21234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43342</v>
      </c>
      <c r="L2662" t="s">
        <v>26</v>
      </c>
      <c r="N2662" t="s">
        <v>24</v>
      </c>
    </row>
    <row r="2663" spans="1:14" x14ac:dyDescent="0.25">
      <c r="A2663" t="s">
        <v>194</v>
      </c>
      <c r="B2663" t="s">
        <v>1686</v>
      </c>
      <c r="C2663" t="s">
        <v>39</v>
      </c>
      <c r="D2663" t="s">
        <v>21</v>
      </c>
      <c r="E2663">
        <v>21044</v>
      </c>
      <c r="F2663" t="s">
        <v>22</v>
      </c>
      <c r="G2663" t="s">
        <v>22</v>
      </c>
      <c r="H2663" t="s">
        <v>101</v>
      </c>
      <c r="I2663" t="s">
        <v>241</v>
      </c>
      <c r="J2663" s="1">
        <v>43283</v>
      </c>
      <c r="K2663" s="1">
        <v>43342</v>
      </c>
      <c r="L2663" t="s">
        <v>103</v>
      </c>
      <c r="N2663" t="s">
        <v>1900</v>
      </c>
    </row>
    <row r="2664" spans="1:14" x14ac:dyDescent="0.25">
      <c r="A2664" t="s">
        <v>336</v>
      </c>
      <c r="B2664" t="s">
        <v>4060</v>
      </c>
      <c r="C2664" t="s">
        <v>291</v>
      </c>
      <c r="D2664" t="s">
        <v>21</v>
      </c>
      <c r="E2664">
        <v>21701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43342</v>
      </c>
      <c r="L2664" t="s">
        <v>26</v>
      </c>
      <c r="N2664" t="s">
        <v>24</v>
      </c>
    </row>
    <row r="2665" spans="1:14" x14ac:dyDescent="0.25">
      <c r="A2665" t="s">
        <v>87</v>
      </c>
      <c r="B2665" t="s">
        <v>4061</v>
      </c>
      <c r="C2665" t="s">
        <v>4062</v>
      </c>
      <c r="D2665" t="s">
        <v>21</v>
      </c>
      <c r="E2665">
        <v>21048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43342</v>
      </c>
      <c r="L2665" t="s">
        <v>26</v>
      </c>
      <c r="N2665" t="s">
        <v>24</v>
      </c>
    </row>
    <row r="2666" spans="1:14" x14ac:dyDescent="0.25">
      <c r="A2666" t="s">
        <v>87</v>
      </c>
      <c r="B2666" t="s">
        <v>4063</v>
      </c>
      <c r="C2666" t="s">
        <v>1661</v>
      </c>
      <c r="D2666" t="s">
        <v>21</v>
      </c>
      <c r="E2666">
        <v>21085</v>
      </c>
      <c r="F2666" t="s">
        <v>22</v>
      </c>
      <c r="G2666" t="s">
        <v>22</v>
      </c>
      <c r="H2666" t="s">
        <v>110</v>
      </c>
      <c r="I2666" t="s">
        <v>132</v>
      </c>
      <c r="J2666" s="1">
        <v>43334</v>
      </c>
      <c r="K2666" s="1">
        <v>43342</v>
      </c>
      <c r="L2666" t="s">
        <v>103</v>
      </c>
      <c r="N2666" t="s">
        <v>1583</v>
      </c>
    </row>
    <row r="2667" spans="1:14" x14ac:dyDescent="0.25">
      <c r="A2667" t="s">
        <v>4064</v>
      </c>
      <c r="B2667" t="s">
        <v>4065</v>
      </c>
      <c r="C2667" t="s">
        <v>1764</v>
      </c>
      <c r="D2667" t="s">
        <v>21</v>
      </c>
      <c r="E2667">
        <v>21047</v>
      </c>
      <c r="F2667" t="s">
        <v>22</v>
      </c>
      <c r="G2667" t="s">
        <v>22</v>
      </c>
      <c r="H2667" t="s">
        <v>101</v>
      </c>
      <c r="I2667" t="s">
        <v>241</v>
      </c>
      <c r="J2667" s="1">
        <v>43287</v>
      </c>
      <c r="K2667" s="1">
        <v>43342</v>
      </c>
      <c r="L2667" t="s">
        <v>103</v>
      </c>
      <c r="N2667" t="s">
        <v>1900</v>
      </c>
    </row>
    <row r="2668" spans="1:14" x14ac:dyDescent="0.25">
      <c r="A2668" t="s">
        <v>2099</v>
      </c>
      <c r="B2668" t="s">
        <v>4066</v>
      </c>
      <c r="C2668" t="s">
        <v>114</v>
      </c>
      <c r="D2668" t="s">
        <v>21</v>
      </c>
      <c r="E2668">
        <v>21228</v>
      </c>
      <c r="F2668" t="s">
        <v>22</v>
      </c>
      <c r="G2668" t="s">
        <v>22</v>
      </c>
      <c r="H2668" t="s">
        <v>101</v>
      </c>
      <c r="I2668" t="s">
        <v>241</v>
      </c>
      <c r="J2668" s="1">
        <v>43278</v>
      </c>
      <c r="K2668" s="1">
        <v>43342</v>
      </c>
      <c r="L2668" t="s">
        <v>103</v>
      </c>
      <c r="N2668" t="s">
        <v>1580</v>
      </c>
    </row>
    <row r="2669" spans="1:14" x14ac:dyDescent="0.25">
      <c r="A2669" t="s">
        <v>4067</v>
      </c>
      <c r="B2669" t="s">
        <v>4068</v>
      </c>
      <c r="C2669" t="s">
        <v>390</v>
      </c>
      <c r="D2669" t="s">
        <v>21</v>
      </c>
      <c r="E2669">
        <v>21613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43342</v>
      </c>
      <c r="L2669" t="s">
        <v>26</v>
      </c>
      <c r="N2669" t="s">
        <v>24</v>
      </c>
    </row>
    <row r="2670" spans="1:14" x14ac:dyDescent="0.25">
      <c r="A2670" t="s">
        <v>1424</v>
      </c>
      <c r="B2670" t="s">
        <v>4069</v>
      </c>
      <c r="C2670" t="s">
        <v>1426</v>
      </c>
      <c r="D2670" t="s">
        <v>21</v>
      </c>
      <c r="E2670">
        <v>21084</v>
      </c>
      <c r="F2670" t="s">
        <v>22</v>
      </c>
      <c r="G2670" t="s">
        <v>22</v>
      </c>
      <c r="H2670" t="s">
        <v>101</v>
      </c>
      <c r="I2670" t="s">
        <v>241</v>
      </c>
      <c r="J2670" s="1">
        <v>43287</v>
      </c>
      <c r="K2670" s="1">
        <v>43342</v>
      </c>
      <c r="L2670" t="s">
        <v>103</v>
      </c>
      <c r="N2670" t="s">
        <v>1900</v>
      </c>
    </row>
    <row r="2671" spans="1:14" x14ac:dyDescent="0.25">
      <c r="A2671" t="s">
        <v>4070</v>
      </c>
      <c r="B2671" t="s">
        <v>4071</v>
      </c>
      <c r="C2671" t="s">
        <v>532</v>
      </c>
      <c r="D2671" t="s">
        <v>21</v>
      </c>
      <c r="E2671">
        <v>21234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43342</v>
      </c>
      <c r="L2671" t="s">
        <v>26</v>
      </c>
      <c r="N2671" t="s">
        <v>24</v>
      </c>
    </row>
    <row r="2672" spans="1:14" x14ac:dyDescent="0.25">
      <c r="A2672" t="s">
        <v>2916</v>
      </c>
      <c r="B2672" t="s">
        <v>2917</v>
      </c>
      <c r="C2672" t="s">
        <v>702</v>
      </c>
      <c r="D2672" t="s">
        <v>21</v>
      </c>
      <c r="E2672">
        <v>20874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43342</v>
      </c>
      <c r="L2672" t="s">
        <v>26</v>
      </c>
      <c r="N2672" t="s">
        <v>24</v>
      </c>
    </row>
    <row r="2673" spans="1:14" x14ac:dyDescent="0.25">
      <c r="A2673" t="s">
        <v>4072</v>
      </c>
      <c r="B2673" t="s">
        <v>4073</v>
      </c>
      <c r="C2673" t="s">
        <v>390</v>
      </c>
      <c r="D2673" t="s">
        <v>21</v>
      </c>
      <c r="E2673">
        <v>21613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43342</v>
      </c>
      <c r="L2673" t="s">
        <v>26</v>
      </c>
      <c r="N2673" t="s">
        <v>24</v>
      </c>
    </row>
    <row r="2674" spans="1:14" x14ac:dyDescent="0.25">
      <c r="A2674" t="s">
        <v>201</v>
      </c>
      <c r="B2674" t="s">
        <v>4074</v>
      </c>
      <c r="C2674" t="s">
        <v>114</v>
      </c>
      <c r="D2674" t="s">
        <v>21</v>
      </c>
      <c r="E2674">
        <v>21228</v>
      </c>
      <c r="F2674" t="s">
        <v>22</v>
      </c>
      <c r="G2674" t="s">
        <v>22</v>
      </c>
      <c r="H2674" t="s">
        <v>101</v>
      </c>
      <c r="I2674" t="s">
        <v>241</v>
      </c>
      <c r="J2674" s="1">
        <v>43278</v>
      </c>
      <c r="K2674" s="1">
        <v>43342</v>
      </c>
      <c r="L2674" t="s">
        <v>103</v>
      </c>
      <c r="N2674" t="s">
        <v>1900</v>
      </c>
    </row>
    <row r="2675" spans="1:14" x14ac:dyDescent="0.25">
      <c r="A2675" t="s">
        <v>4075</v>
      </c>
      <c r="B2675" t="s">
        <v>4076</v>
      </c>
      <c r="C2675" t="s">
        <v>390</v>
      </c>
      <c r="D2675" t="s">
        <v>21</v>
      </c>
      <c r="E2675">
        <v>21613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43342</v>
      </c>
      <c r="L2675" t="s">
        <v>26</v>
      </c>
      <c r="N2675" t="s">
        <v>24</v>
      </c>
    </row>
    <row r="2676" spans="1:14" x14ac:dyDescent="0.25">
      <c r="A2676" t="s">
        <v>4077</v>
      </c>
      <c r="B2676" t="s">
        <v>4078</v>
      </c>
      <c r="C2676" t="s">
        <v>551</v>
      </c>
      <c r="D2676" t="s">
        <v>21</v>
      </c>
      <c r="E2676">
        <v>21801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43342</v>
      </c>
      <c r="L2676" t="s">
        <v>26</v>
      </c>
      <c r="N2676" t="s">
        <v>24</v>
      </c>
    </row>
    <row r="2677" spans="1:14" x14ac:dyDescent="0.25">
      <c r="A2677" t="s">
        <v>4079</v>
      </c>
      <c r="B2677" t="s">
        <v>4080</v>
      </c>
      <c r="C2677" t="s">
        <v>523</v>
      </c>
      <c r="D2677" t="s">
        <v>21</v>
      </c>
      <c r="E2677">
        <v>20737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43341</v>
      </c>
      <c r="L2677" t="s">
        <v>26</v>
      </c>
      <c r="N2677" t="s">
        <v>24</v>
      </c>
    </row>
    <row r="2678" spans="1:14" x14ac:dyDescent="0.25">
      <c r="A2678" t="s">
        <v>4081</v>
      </c>
      <c r="B2678" t="s">
        <v>4082</v>
      </c>
      <c r="C2678" t="s">
        <v>580</v>
      </c>
      <c r="D2678" t="s">
        <v>21</v>
      </c>
      <c r="E2678">
        <v>21783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43341</v>
      </c>
      <c r="L2678" t="s">
        <v>26</v>
      </c>
      <c r="N2678" t="s">
        <v>24</v>
      </c>
    </row>
    <row r="2679" spans="1:14" x14ac:dyDescent="0.25">
      <c r="A2679" t="s">
        <v>588</v>
      </c>
      <c r="B2679" t="s">
        <v>4083</v>
      </c>
      <c r="C2679" t="s">
        <v>880</v>
      </c>
      <c r="D2679" t="s">
        <v>21</v>
      </c>
      <c r="E2679">
        <v>21784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43341</v>
      </c>
      <c r="L2679" t="s">
        <v>26</v>
      </c>
      <c r="N2679" t="s">
        <v>24</v>
      </c>
    </row>
    <row r="2680" spans="1:14" x14ac:dyDescent="0.25">
      <c r="A2680" t="s">
        <v>4084</v>
      </c>
      <c r="B2680" t="s">
        <v>4085</v>
      </c>
      <c r="C2680" t="s">
        <v>1855</v>
      </c>
      <c r="D2680" t="s">
        <v>21</v>
      </c>
      <c r="E2680">
        <v>20784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43341</v>
      </c>
      <c r="L2680" t="s">
        <v>26</v>
      </c>
      <c r="N2680" t="s">
        <v>24</v>
      </c>
    </row>
    <row r="2681" spans="1:14" x14ac:dyDescent="0.25">
      <c r="A2681" t="s">
        <v>4086</v>
      </c>
      <c r="B2681" t="s">
        <v>4087</v>
      </c>
      <c r="C2681" t="s">
        <v>3084</v>
      </c>
      <c r="D2681" t="s">
        <v>21</v>
      </c>
      <c r="E2681">
        <v>20861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43341</v>
      </c>
      <c r="L2681" t="s">
        <v>26</v>
      </c>
      <c r="N2681" t="s">
        <v>24</v>
      </c>
    </row>
    <row r="2682" spans="1:14" x14ac:dyDescent="0.25">
      <c r="A2682" t="s">
        <v>4088</v>
      </c>
      <c r="B2682" t="s">
        <v>4089</v>
      </c>
      <c r="C2682" t="s">
        <v>29</v>
      </c>
      <c r="D2682" t="s">
        <v>21</v>
      </c>
      <c r="E2682">
        <v>21227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43341</v>
      </c>
      <c r="L2682" t="s">
        <v>26</v>
      </c>
      <c r="N2682" t="s">
        <v>24</v>
      </c>
    </row>
    <row r="2683" spans="1:14" x14ac:dyDescent="0.25">
      <c r="A2683" t="s">
        <v>2819</v>
      </c>
      <c r="B2683" t="s">
        <v>4090</v>
      </c>
      <c r="C2683" t="s">
        <v>2211</v>
      </c>
      <c r="D2683" t="s">
        <v>21</v>
      </c>
      <c r="E2683">
        <v>20855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43341</v>
      </c>
      <c r="L2683" t="s">
        <v>26</v>
      </c>
      <c r="N2683" t="s">
        <v>24</v>
      </c>
    </row>
    <row r="2684" spans="1:14" x14ac:dyDescent="0.25">
      <c r="A2684" t="s">
        <v>2819</v>
      </c>
      <c r="B2684" t="s">
        <v>4091</v>
      </c>
      <c r="C2684" t="s">
        <v>190</v>
      </c>
      <c r="D2684" t="s">
        <v>21</v>
      </c>
      <c r="E2684">
        <v>20855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43341</v>
      </c>
      <c r="L2684" t="s">
        <v>26</v>
      </c>
      <c r="N2684" t="s">
        <v>24</v>
      </c>
    </row>
    <row r="2685" spans="1:14" x14ac:dyDescent="0.25">
      <c r="A2685" t="s">
        <v>1436</v>
      </c>
      <c r="B2685" t="s">
        <v>4092</v>
      </c>
      <c r="C2685" t="s">
        <v>864</v>
      </c>
      <c r="D2685" t="s">
        <v>21</v>
      </c>
      <c r="E2685">
        <v>21784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43341</v>
      </c>
      <c r="L2685" t="s">
        <v>26</v>
      </c>
      <c r="N2685" t="s">
        <v>24</v>
      </c>
    </row>
    <row r="2686" spans="1:14" x14ac:dyDescent="0.25">
      <c r="A2686" t="s">
        <v>1841</v>
      </c>
      <c r="B2686" t="s">
        <v>4093</v>
      </c>
      <c r="C2686" t="s">
        <v>29</v>
      </c>
      <c r="D2686" t="s">
        <v>21</v>
      </c>
      <c r="E2686">
        <v>21207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43341</v>
      </c>
      <c r="L2686" t="s">
        <v>26</v>
      </c>
      <c r="N2686" t="s">
        <v>24</v>
      </c>
    </row>
    <row r="2687" spans="1:14" x14ac:dyDescent="0.25">
      <c r="A2687" t="s">
        <v>4094</v>
      </c>
      <c r="B2687" t="s">
        <v>3797</v>
      </c>
      <c r="C2687" t="s">
        <v>1537</v>
      </c>
      <c r="D2687" t="s">
        <v>21</v>
      </c>
      <c r="E2687">
        <v>21227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43341</v>
      </c>
      <c r="L2687" t="s">
        <v>26</v>
      </c>
      <c r="N2687" t="s">
        <v>24</v>
      </c>
    </row>
    <row r="2688" spans="1:14" x14ac:dyDescent="0.25">
      <c r="A2688" t="s">
        <v>4095</v>
      </c>
      <c r="B2688" t="s">
        <v>4096</v>
      </c>
      <c r="C2688" t="s">
        <v>154</v>
      </c>
      <c r="D2688" t="s">
        <v>21</v>
      </c>
      <c r="E2688">
        <v>20708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43341</v>
      </c>
      <c r="L2688" t="s">
        <v>26</v>
      </c>
      <c r="N2688" t="s">
        <v>24</v>
      </c>
    </row>
    <row r="2689" spans="1:14" x14ac:dyDescent="0.25">
      <c r="A2689" t="s">
        <v>4097</v>
      </c>
      <c r="B2689" t="s">
        <v>4098</v>
      </c>
      <c r="C2689" t="s">
        <v>190</v>
      </c>
      <c r="D2689" t="s">
        <v>21</v>
      </c>
      <c r="E2689">
        <v>20855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43341</v>
      </c>
      <c r="L2689" t="s">
        <v>26</v>
      </c>
      <c r="N2689" t="s">
        <v>24</v>
      </c>
    </row>
    <row r="2690" spans="1:14" x14ac:dyDescent="0.25">
      <c r="A2690" t="s">
        <v>3992</v>
      </c>
      <c r="B2690" t="s">
        <v>4099</v>
      </c>
      <c r="C2690" t="s">
        <v>864</v>
      </c>
      <c r="D2690" t="s">
        <v>21</v>
      </c>
      <c r="E2690">
        <v>21784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43341</v>
      </c>
      <c r="L2690" t="s">
        <v>26</v>
      </c>
      <c r="N2690" t="s">
        <v>24</v>
      </c>
    </row>
    <row r="2691" spans="1:14" x14ac:dyDescent="0.25">
      <c r="A2691" t="s">
        <v>4100</v>
      </c>
      <c r="B2691" t="s">
        <v>4101</v>
      </c>
      <c r="C2691" t="s">
        <v>29</v>
      </c>
      <c r="D2691" t="s">
        <v>21</v>
      </c>
      <c r="E2691">
        <v>21207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43341</v>
      </c>
      <c r="L2691" t="s">
        <v>26</v>
      </c>
      <c r="N2691" t="s">
        <v>24</v>
      </c>
    </row>
    <row r="2692" spans="1:14" x14ac:dyDescent="0.25">
      <c r="A2692" t="s">
        <v>4102</v>
      </c>
      <c r="B2692" t="s">
        <v>4103</v>
      </c>
      <c r="C2692" t="s">
        <v>29</v>
      </c>
      <c r="D2692" t="s">
        <v>21</v>
      </c>
      <c r="E2692">
        <v>21227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43341</v>
      </c>
      <c r="L2692" t="s">
        <v>26</v>
      </c>
      <c r="N2692" t="s">
        <v>24</v>
      </c>
    </row>
    <row r="2693" spans="1:14" x14ac:dyDescent="0.25">
      <c r="A2693" t="s">
        <v>336</v>
      </c>
      <c r="B2693" t="s">
        <v>4104</v>
      </c>
      <c r="C2693" t="s">
        <v>187</v>
      </c>
      <c r="D2693" t="s">
        <v>21</v>
      </c>
      <c r="E2693">
        <v>21788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43341</v>
      </c>
      <c r="L2693" t="s">
        <v>26</v>
      </c>
      <c r="N2693" t="s">
        <v>24</v>
      </c>
    </row>
    <row r="2694" spans="1:14" x14ac:dyDescent="0.25">
      <c r="A2694" t="s">
        <v>2269</v>
      </c>
      <c r="B2694" t="s">
        <v>4105</v>
      </c>
      <c r="C2694" t="s">
        <v>154</v>
      </c>
      <c r="D2694" t="s">
        <v>21</v>
      </c>
      <c r="E2694">
        <v>20708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43341</v>
      </c>
      <c r="L2694" t="s">
        <v>26</v>
      </c>
      <c r="N2694" t="s">
        <v>24</v>
      </c>
    </row>
    <row r="2695" spans="1:14" x14ac:dyDescent="0.25">
      <c r="A2695" t="s">
        <v>4106</v>
      </c>
      <c r="B2695" t="s">
        <v>4107</v>
      </c>
      <c r="C2695" t="s">
        <v>4108</v>
      </c>
      <c r="D2695" t="s">
        <v>21</v>
      </c>
      <c r="E2695">
        <v>20737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43341</v>
      </c>
      <c r="L2695" t="s">
        <v>26</v>
      </c>
      <c r="N2695" t="s">
        <v>24</v>
      </c>
    </row>
    <row r="2696" spans="1:14" x14ac:dyDescent="0.25">
      <c r="A2696" t="s">
        <v>4109</v>
      </c>
      <c r="B2696" t="s">
        <v>4110</v>
      </c>
      <c r="C2696" t="s">
        <v>487</v>
      </c>
      <c r="D2696" t="s">
        <v>21</v>
      </c>
      <c r="E2696">
        <v>20783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43341</v>
      </c>
      <c r="L2696" t="s">
        <v>26</v>
      </c>
      <c r="N2696" t="s">
        <v>24</v>
      </c>
    </row>
    <row r="2697" spans="1:14" x14ac:dyDescent="0.25">
      <c r="A2697" t="s">
        <v>4111</v>
      </c>
      <c r="B2697" t="s">
        <v>4112</v>
      </c>
      <c r="C2697" t="s">
        <v>637</v>
      </c>
      <c r="D2697" t="s">
        <v>21</v>
      </c>
      <c r="E2697">
        <v>20743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43341</v>
      </c>
      <c r="L2697" t="s">
        <v>26</v>
      </c>
      <c r="N2697" t="s">
        <v>24</v>
      </c>
    </row>
    <row r="2698" spans="1:14" x14ac:dyDescent="0.25">
      <c r="A2698" t="s">
        <v>4113</v>
      </c>
      <c r="B2698" t="s">
        <v>4114</v>
      </c>
      <c r="C2698" t="s">
        <v>687</v>
      </c>
      <c r="D2698" t="s">
        <v>21</v>
      </c>
      <c r="E2698">
        <v>20747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43341</v>
      </c>
      <c r="L2698" t="s">
        <v>26</v>
      </c>
      <c r="N2698" t="s">
        <v>24</v>
      </c>
    </row>
    <row r="2699" spans="1:14" x14ac:dyDescent="0.25">
      <c r="A2699" t="s">
        <v>4115</v>
      </c>
      <c r="B2699" t="s">
        <v>4116</v>
      </c>
      <c r="C2699" t="s">
        <v>29</v>
      </c>
      <c r="D2699" t="s">
        <v>21</v>
      </c>
      <c r="E2699">
        <v>21207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43341</v>
      </c>
      <c r="L2699" t="s">
        <v>26</v>
      </c>
      <c r="N2699" t="s">
        <v>24</v>
      </c>
    </row>
    <row r="2700" spans="1:14" x14ac:dyDescent="0.25">
      <c r="A2700" t="s">
        <v>4117</v>
      </c>
      <c r="B2700" t="s">
        <v>4118</v>
      </c>
      <c r="C2700" t="s">
        <v>487</v>
      </c>
      <c r="D2700" t="s">
        <v>21</v>
      </c>
      <c r="E2700">
        <v>20712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43341</v>
      </c>
      <c r="L2700" t="s">
        <v>26</v>
      </c>
      <c r="N2700" t="s">
        <v>24</v>
      </c>
    </row>
    <row r="2701" spans="1:14" x14ac:dyDescent="0.25">
      <c r="A2701" t="s">
        <v>168</v>
      </c>
      <c r="B2701" t="s">
        <v>4119</v>
      </c>
      <c r="C2701" t="s">
        <v>2102</v>
      </c>
      <c r="D2701" t="s">
        <v>21</v>
      </c>
      <c r="E2701">
        <v>20784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43341</v>
      </c>
      <c r="L2701" t="s">
        <v>26</v>
      </c>
      <c r="N2701" t="s">
        <v>24</v>
      </c>
    </row>
    <row r="2702" spans="1:14" x14ac:dyDescent="0.25">
      <c r="A2702" t="s">
        <v>93</v>
      </c>
      <c r="B2702" t="s">
        <v>4120</v>
      </c>
      <c r="C2702" t="s">
        <v>207</v>
      </c>
      <c r="D2702" t="s">
        <v>21</v>
      </c>
      <c r="E2702">
        <v>20712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43341</v>
      </c>
      <c r="L2702" t="s">
        <v>26</v>
      </c>
      <c r="N2702" t="s">
        <v>24</v>
      </c>
    </row>
    <row r="2703" spans="1:14" x14ac:dyDescent="0.25">
      <c r="A2703" t="s">
        <v>588</v>
      </c>
      <c r="B2703" t="s">
        <v>4121</v>
      </c>
      <c r="C2703" t="s">
        <v>580</v>
      </c>
      <c r="D2703" t="s">
        <v>21</v>
      </c>
      <c r="E2703">
        <v>21783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43340</v>
      </c>
      <c r="L2703" t="s">
        <v>26</v>
      </c>
      <c r="N2703" t="s">
        <v>24</v>
      </c>
    </row>
    <row r="2704" spans="1:14" x14ac:dyDescent="0.25">
      <c r="A2704" t="s">
        <v>4122</v>
      </c>
      <c r="B2704" t="s">
        <v>4123</v>
      </c>
      <c r="C2704" t="s">
        <v>67</v>
      </c>
      <c r="D2704" t="s">
        <v>21</v>
      </c>
      <c r="E2704">
        <v>20904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43340</v>
      </c>
      <c r="L2704" t="s">
        <v>26</v>
      </c>
      <c r="N2704" t="s">
        <v>24</v>
      </c>
    </row>
    <row r="2705" spans="1:14" x14ac:dyDescent="0.25">
      <c r="A2705" t="s">
        <v>4124</v>
      </c>
      <c r="B2705" t="s">
        <v>4125</v>
      </c>
      <c r="C2705" t="s">
        <v>67</v>
      </c>
      <c r="D2705" t="s">
        <v>21</v>
      </c>
      <c r="E2705">
        <v>20906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43340</v>
      </c>
      <c r="L2705" t="s">
        <v>26</v>
      </c>
      <c r="N2705" t="s">
        <v>24</v>
      </c>
    </row>
    <row r="2706" spans="1:14" x14ac:dyDescent="0.25">
      <c r="A2706" t="s">
        <v>600</v>
      </c>
      <c r="B2706" t="s">
        <v>4126</v>
      </c>
      <c r="C2706" t="s">
        <v>4127</v>
      </c>
      <c r="D2706" t="s">
        <v>21</v>
      </c>
      <c r="E2706">
        <v>21765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43340</v>
      </c>
      <c r="L2706" t="s">
        <v>26</v>
      </c>
      <c r="N2706" t="s">
        <v>24</v>
      </c>
    </row>
    <row r="2707" spans="1:14" x14ac:dyDescent="0.25">
      <c r="A2707" t="s">
        <v>4128</v>
      </c>
      <c r="B2707" t="s">
        <v>4129</v>
      </c>
      <c r="C2707" t="s">
        <v>2172</v>
      </c>
      <c r="D2707" t="s">
        <v>21</v>
      </c>
      <c r="E2707">
        <v>21719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43340</v>
      </c>
      <c r="L2707" t="s">
        <v>26</v>
      </c>
      <c r="N2707" t="s">
        <v>24</v>
      </c>
    </row>
    <row r="2708" spans="1:14" x14ac:dyDescent="0.25">
      <c r="A2708" t="s">
        <v>4130</v>
      </c>
      <c r="B2708" t="s">
        <v>4131</v>
      </c>
      <c r="C2708" t="s">
        <v>1171</v>
      </c>
      <c r="D2708" t="s">
        <v>21</v>
      </c>
      <c r="E2708">
        <v>20705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43340</v>
      </c>
      <c r="L2708" t="s">
        <v>26</v>
      </c>
      <c r="N2708" t="s">
        <v>24</v>
      </c>
    </row>
    <row r="2709" spans="1:14" x14ac:dyDescent="0.25">
      <c r="A2709" t="s">
        <v>4132</v>
      </c>
      <c r="B2709" t="s">
        <v>4133</v>
      </c>
      <c r="C2709" t="s">
        <v>2172</v>
      </c>
      <c r="D2709" t="s">
        <v>21</v>
      </c>
      <c r="E2709">
        <v>21719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43340</v>
      </c>
      <c r="L2709" t="s">
        <v>26</v>
      </c>
      <c r="N2709" t="s">
        <v>24</v>
      </c>
    </row>
    <row r="2710" spans="1:14" x14ac:dyDescent="0.25">
      <c r="A2710" t="s">
        <v>456</v>
      </c>
      <c r="B2710" t="s">
        <v>4134</v>
      </c>
      <c r="C2710" t="s">
        <v>36</v>
      </c>
      <c r="D2710" t="s">
        <v>21</v>
      </c>
      <c r="E2710">
        <v>21014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43340</v>
      </c>
      <c r="L2710" t="s">
        <v>26</v>
      </c>
      <c r="N2710" t="s">
        <v>24</v>
      </c>
    </row>
    <row r="2711" spans="1:14" x14ac:dyDescent="0.25">
      <c r="A2711" t="s">
        <v>4135</v>
      </c>
      <c r="B2711" t="s">
        <v>4136</v>
      </c>
      <c r="C2711" t="s">
        <v>369</v>
      </c>
      <c r="D2711" t="s">
        <v>21</v>
      </c>
      <c r="E2711">
        <v>21040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43339</v>
      </c>
      <c r="L2711" t="s">
        <v>26</v>
      </c>
      <c r="N2711" t="s">
        <v>24</v>
      </c>
    </row>
    <row r="2712" spans="1:14" x14ac:dyDescent="0.25">
      <c r="A2712" t="s">
        <v>4137</v>
      </c>
      <c r="B2712" t="s">
        <v>4138</v>
      </c>
      <c r="C2712" t="s">
        <v>1171</v>
      </c>
      <c r="D2712" t="s">
        <v>21</v>
      </c>
      <c r="E2712">
        <v>20705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43339</v>
      </c>
      <c r="L2712" t="s">
        <v>26</v>
      </c>
      <c r="N2712" t="s">
        <v>24</v>
      </c>
    </row>
    <row r="2713" spans="1:14" x14ac:dyDescent="0.25">
      <c r="A2713" t="s">
        <v>4139</v>
      </c>
      <c r="B2713" t="s">
        <v>4140</v>
      </c>
      <c r="C2713" t="s">
        <v>1171</v>
      </c>
      <c r="D2713" t="s">
        <v>21</v>
      </c>
      <c r="E2713">
        <v>20705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43339</v>
      </c>
      <c r="L2713" t="s">
        <v>26</v>
      </c>
      <c r="N2713" t="s">
        <v>24</v>
      </c>
    </row>
    <row r="2714" spans="1:14" x14ac:dyDescent="0.25">
      <c r="A2714" t="s">
        <v>4141</v>
      </c>
      <c r="B2714" t="s">
        <v>4142</v>
      </c>
      <c r="C2714" t="s">
        <v>369</v>
      </c>
      <c r="D2714" t="s">
        <v>21</v>
      </c>
      <c r="E2714">
        <v>21040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43339</v>
      </c>
      <c r="L2714" t="s">
        <v>26</v>
      </c>
      <c r="N2714" t="s">
        <v>24</v>
      </c>
    </row>
    <row r="2715" spans="1:14" x14ac:dyDescent="0.25">
      <c r="A2715" t="s">
        <v>87</v>
      </c>
      <c r="B2715" t="s">
        <v>4143</v>
      </c>
      <c r="C2715" t="s">
        <v>369</v>
      </c>
      <c r="D2715" t="s">
        <v>21</v>
      </c>
      <c r="E2715">
        <v>21040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43339</v>
      </c>
      <c r="L2715" t="s">
        <v>26</v>
      </c>
      <c r="N2715" t="s">
        <v>24</v>
      </c>
    </row>
    <row r="2716" spans="1:14" x14ac:dyDescent="0.25">
      <c r="A2716" t="s">
        <v>4144</v>
      </c>
      <c r="B2716" t="s">
        <v>4145</v>
      </c>
      <c r="C2716" t="s">
        <v>1661</v>
      </c>
      <c r="D2716" t="s">
        <v>21</v>
      </c>
      <c r="E2716">
        <v>21085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43339</v>
      </c>
      <c r="L2716" t="s">
        <v>26</v>
      </c>
      <c r="N2716" t="s">
        <v>24</v>
      </c>
    </row>
    <row r="2717" spans="1:14" x14ac:dyDescent="0.25">
      <c r="A2717" t="s">
        <v>940</v>
      </c>
      <c r="B2717" t="s">
        <v>4146</v>
      </c>
      <c r="C2717" t="s">
        <v>369</v>
      </c>
      <c r="D2717" t="s">
        <v>21</v>
      </c>
      <c r="E2717">
        <v>21040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43339</v>
      </c>
      <c r="L2717" t="s">
        <v>26</v>
      </c>
      <c r="N2717" t="s">
        <v>24</v>
      </c>
    </row>
    <row r="2718" spans="1:14" x14ac:dyDescent="0.25">
      <c r="A2718" t="s">
        <v>250</v>
      </c>
      <c r="B2718" t="s">
        <v>4147</v>
      </c>
      <c r="C2718" t="s">
        <v>36</v>
      </c>
      <c r="D2718" t="s">
        <v>21</v>
      </c>
      <c r="E2718">
        <v>21009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43339</v>
      </c>
      <c r="L2718" t="s">
        <v>26</v>
      </c>
      <c r="N2718" t="s">
        <v>24</v>
      </c>
    </row>
    <row r="2719" spans="1:14" x14ac:dyDescent="0.25">
      <c r="A2719" t="s">
        <v>155</v>
      </c>
      <c r="B2719" t="s">
        <v>4148</v>
      </c>
      <c r="C2719" t="s">
        <v>1688</v>
      </c>
      <c r="D2719" t="s">
        <v>21</v>
      </c>
      <c r="E2719">
        <v>21030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43336</v>
      </c>
      <c r="L2719" t="s">
        <v>26</v>
      </c>
      <c r="N2719" t="s">
        <v>24</v>
      </c>
    </row>
    <row r="2720" spans="1:14" x14ac:dyDescent="0.25">
      <c r="A2720" t="s">
        <v>995</v>
      </c>
      <c r="B2720" t="s">
        <v>4149</v>
      </c>
      <c r="C2720" t="s">
        <v>326</v>
      </c>
      <c r="D2720" t="s">
        <v>21</v>
      </c>
      <c r="E2720">
        <v>21093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43336</v>
      </c>
      <c r="L2720" t="s">
        <v>26</v>
      </c>
      <c r="N2720" t="s">
        <v>24</v>
      </c>
    </row>
    <row r="2721" spans="1:14" x14ac:dyDescent="0.25">
      <c r="A2721" t="s">
        <v>588</v>
      </c>
      <c r="B2721" t="s">
        <v>4150</v>
      </c>
      <c r="C2721" t="s">
        <v>1688</v>
      </c>
      <c r="D2721" t="s">
        <v>21</v>
      </c>
      <c r="E2721">
        <v>21030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43336</v>
      </c>
      <c r="L2721" t="s">
        <v>26</v>
      </c>
      <c r="N2721" t="s">
        <v>24</v>
      </c>
    </row>
    <row r="2722" spans="1:14" x14ac:dyDescent="0.25">
      <c r="A2722" t="s">
        <v>995</v>
      </c>
      <c r="B2722" t="s">
        <v>4151</v>
      </c>
      <c r="C2722" t="s">
        <v>326</v>
      </c>
      <c r="D2722" t="s">
        <v>21</v>
      </c>
      <c r="E2722">
        <v>21093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43336</v>
      </c>
      <c r="L2722" t="s">
        <v>26</v>
      </c>
      <c r="N2722" t="s">
        <v>24</v>
      </c>
    </row>
    <row r="2723" spans="1:14" x14ac:dyDescent="0.25">
      <c r="A2723" t="s">
        <v>4152</v>
      </c>
      <c r="B2723" t="s">
        <v>4153</v>
      </c>
      <c r="C2723" t="s">
        <v>804</v>
      </c>
      <c r="D2723" t="s">
        <v>21</v>
      </c>
      <c r="E2723">
        <v>20814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43336</v>
      </c>
      <c r="L2723" t="s">
        <v>26</v>
      </c>
      <c r="N2723" t="s">
        <v>24</v>
      </c>
    </row>
    <row r="2724" spans="1:14" x14ac:dyDescent="0.25">
      <c r="A2724" t="s">
        <v>4154</v>
      </c>
      <c r="B2724" t="s">
        <v>4155</v>
      </c>
      <c r="C2724" t="s">
        <v>4156</v>
      </c>
      <c r="D2724" t="s">
        <v>21</v>
      </c>
      <c r="E2724">
        <v>20818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43336</v>
      </c>
      <c r="L2724" t="s">
        <v>26</v>
      </c>
      <c r="N2724" t="s">
        <v>24</v>
      </c>
    </row>
    <row r="2725" spans="1:14" x14ac:dyDescent="0.25">
      <c r="A2725" t="s">
        <v>4157</v>
      </c>
      <c r="B2725" t="s">
        <v>4158</v>
      </c>
      <c r="C2725" t="s">
        <v>4156</v>
      </c>
      <c r="D2725" t="s">
        <v>21</v>
      </c>
      <c r="E2725">
        <v>20818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43336</v>
      </c>
      <c r="L2725" t="s">
        <v>26</v>
      </c>
      <c r="N2725" t="s">
        <v>24</v>
      </c>
    </row>
    <row r="2726" spans="1:14" x14ac:dyDescent="0.25">
      <c r="A2726" t="s">
        <v>4159</v>
      </c>
      <c r="B2726" t="s">
        <v>4160</v>
      </c>
      <c r="C2726" t="s">
        <v>1688</v>
      </c>
      <c r="D2726" t="s">
        <v>21</v>
      </c>
      <c r="E2726">
        <v>21030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43336</v>
      </c>
      <c r="L2726" t="s">
        <v>26</v>
      </c>
      <c r="N2726" t="s">
        <v>24</v>
      </c>
    </row>
    <row r="2727" spans="1:14" x14ac:dyDescent="0.25">
      <c r="A2727" t="s">
        <v>4161</v>
      </c>
      <c r="B2727" t="s">
        <v>4162</v>
      </c>
      <c r="C2727" t="s">
        <v>804</v>
      </c>
      <c r="D2727" t="s">
        <v>21</v>
      </c>
      <c r="E2727">
        <v>20817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43336</v>
      </c>
      <c r="L2727" t="s">
        <v>26</v>
      </c>
      <c r="N2727" t="s">
        <v>24</v>
      </c>
    </row>
    <row r="2728" spans="1:14" x14ac:dyDescent="0.25">
      <c r="A2728" t="s">
        <v>126</v>
      </c>
      <c r="B2728" t="s">
        <v>2138</v>
      </c>
      <c r="C2728" t="s">
        <v>29</v>
      </c>
      <c r="D2728" t="s">
        <v>21</v>
      </c>
      <c r="E2728">
        <v>21212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43336</v>
      </c>
      <c r="L2728" t="s">
        <v>26</v>
      </c>
      <c r="N2728" t="s">
        <v>24</v>
      </c>
    </row>
    <row r="2729" spans="1:14" x14ac:dyDescent="0.25">
      <c r="A2729" t="s">
        <v>87</v>
      </c>
      <c r="B2729" t="s">
        <v>4163</v>
      </c>
      <c r="C2729" t="s">
        <v>2062</v>
      </c>
      <c r="D2729" t="s">
        <v>21</v>
      </c>
      <c r="E2729">
        <v>21093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43336</v>
      </c>
      <c r="L2729" t="s">
        <v>26</v>
      </c>
      <c r="N2729" t="s">
        <v>24</v>
      </c>
    </row>
    <row r="2730" spans="1:14" x14ac:dyDescent="0.25">
      <c r="A2730" t="s">
        <v>250</v>
      </c>
      <c r="B2730" t="s">
        <v>4164</v>
      </c>
      <c r="C2730" t="s">
        <v>2062</v>
      </c>
      <c r="D2730" t="s">
        <v>21</v>
      </c>
      <c r="E2730">
        <v>21093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43336</v>
      </c>
      <c r="L2730" t="s">
        <v>26</v>
      </c>
      <c r="N2730" t="s">
        <v>24</v>
      </c>
    </row>
    <row r="2731" spans="1:14" x14ac:dyDescent="0.25">
      <c r="A2731" t="s">
        <v>511</v>
      </c>
      <c r="B2731" t="s">
        <v>4165</v>
      </c>
      <c r="C2731" t="s">
        <v>4166</v>
      </c>
      <c r="D2731" t="s">
        <v>21</v>
      </c>
      <c r="E2731">
        <v>21030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43336</v>
      </c>
      <c r="L2731" t="s">
        <v>26</v>
      </c>
      <c r="N2731" t="s">
        <v>24</v>
      </c>
    </row>
    <row r="2732" spans="1:14" x14ac:dyDescent="0.25">
      <c r="A2732" t="s">
        <v>4167</v>
      </c>
      <c r="B2732" t="s">
        <v>4168</v>
      </c>
      <c r="C2732" t="s">
        <v>67</v>
      </c>
      <c r="D2732" t="s">
        <v>21</v>
      </c>
      <c r="E2732">
        <v>20910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43336</v>
      </c>
      <c r="L2732" t="s">
        <v>26</v>
      </c>
      <c r="N2732" t="s">
        <v>24</v>
      </c>
    </row>
    <row r="2733" spans="1:14" x14ac:dyDescent="0.25">
      <c r="A2733" t="s">
        <v>4169</v>
      </c>
      <c r="B2733" t="s">
        <v>4170</v>
      </c>
      <c r="C2733" t="s">
        <v>775</v>
      </c>
      <c r="D2733" t="s">
        <v>21</v>
      </c>
      <c r="E2733">
        <v>21014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43336</v>
      </c>
      <c r="L2733" t="s">
        <v>26</v>
      </c>
      <c r="N2733" t="s">
        <v>24</v>
      </c>
    </row>
    <row r="2734" spans="1:14" x14ac:dyDescent="0.25">
      <c r="A2734" t="s">
        <v>4171</v>
      </c>
      <c r="B2734" t="s">
        <v>4172</v>
      </c>
      <c r="C2734" t="s">
        <v>326</v>
      </c>
      <c r="D2734" t="s">
        <v>21</v>
      </c>
      <c r="E2734">
        <v>21093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43336</v>
      </c>
      <c r="L2734" t="s">
        <v>26</v>
      </c>
      <c r="N2734" t="s">
        <v>24</v>
      </c>
    </row>
    <row r="2735" spans="1:14" x14ac:dyDescent="0.25">
      <c r="A2735" t="s">
        <v>4173</v>
      </c>
      <c r="B2735" t="s">
        <v>4174</v>
      </c>
      <c r="C2735" t="s">
        <v>775</v>
      </c>
      <c r="D2735" t="s">
        <v>21</v>
      </c>
      <c r="E2735">
        <v>21014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43335</v>
      </c>
      <c r="L2735" t="s">
        <v>26</v>
      </c>
      <c r="N2735" t="s">
        <v>24</v>
      </c>
    </row>
    <row r="2736" spans="1:14" x14ac:dyDescent="0.25">
      <c r="A2736" t="s">
        <v>4175</v>
      </c>
      <c r="B2736" t="s">
        <v>4176</v>
      </c>
      <c r="C2736" t="s">
        <v>775</v>
      </c>
      <c r="D2736" t="s">
        <v>21</v>
      </c>
      <c r="E2736">
        <v>21014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43335</v>
      </c>
      <c r="L2736" t="s">
        <v>26</v>
      </c>
      <c r="N2736" t="s">
        <v>24</v>
      </c>
    </row>
    <row r="2737" spans="1:14" x14ac:dyDescent="0.25">
      <c r="A2737" t="s">
        <v>1531</v>
      </c>
      <c r="B2737" t="s">
        <v>1532</v>
      </c>
      <c r="C2737" t="s">
        <v>54</v>
      </c>
      <c r="D2737" t="s">
        <v>21</v>
      </c>
      <c r="E2737">
        <v>21061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43335</v>
      </c>
      <c r="L2737" t="s">
        <v>26</v>
      </c>
      <c r="N2737" t="s">
        <v>24</v>
      </c>
    </row>
    <row r="2738" spans="1:14" x14ac:dyDescent="0.25">
      <c r="A2738" t="s">
        <v>155</v>
      </c>
      <c r="B2738" t="s">
        <v>4177</v>
      </c>
      <c r="C2738" t="s">
        <v>778</v>
      </c>
      <c r="D2738" t="s">
        <v>21</v>
      </c>
      <c r="E2738">
        <v>20602</v>
      </c>
      <c r="F2738" t="s">
        <v>22</v>
      </c>
      <c r="G2738" t="s">
        <v>22</v>
      </c>
      <c r="H2738" t="s">
        <v>110</v>
      </c>
      <c r="I2738" t="s">
        <v>132</v>
      </c>
      <c r="J2738" s="1">
        <v>43327</v>
      </c>
      <c r="K2738" s="1">
        <v>43335</v>
      </c>
      <c r="L2738" t="s">
        <v>103</v>
      </c>
      <c r="N2738" t="s">
        <v>1562</v>
      </c>
    </row>
    <row r="2739" spans="1:14" x14ac:dyDescent="0.25">
      <c r="A2739" t="s">
        <v>155</v>
      </c>
      <c r="B2739" t="s">
        <v>4178</v>
      </c>
      <c r="C2739" t="s">
        <v>109</v>
      </c>
      <c r="D2739" t="s">
        <v>21</v>
      </c>
      <c r="E2739">
        <v>21048</v>
      </c>
      <c r="F2739" t="s">
        <v>22</v>
      </c>
      <c r="G2739" t="s">
        <v>22</v>
      </c>
      <c r="H2739" t="s">
        <v>110</v>
      </c>
      <c r="I2739" t="s">
        <v>2174</v>
      </c>
      <c r="J2739" s="1">
        <v>43328</v>
      </c>
      <c r="K2739" s="1">
        <v>43335</v>
      </c>
      <c r="L2739" t="s">
        <v>103</v>
      </c>
      <c r="N2739" t="s">
        <v>1562</v>
      </c>
    </row>
    <row r="2740" spans="1:14" x14ac:dyDescent="0.25">
      <c r="A2740" t="s">
        <v>4179</v>
      </c>
      <c r="B2740" t="s">
        <v>4180</v>
      </c>
      <c r="C2740" t="s">
        <v>775</v>
      </c>
      <c r="D2740" t="s">
        <v>21</v>
      </c>
      <c r="E2740">
        <v>21014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43335</v>
      </c>
      <c r="L2740" t="s">
        <v>26</v>
      </c>
      <c r="N2740" t="s">
        <v>24</v>
      </c>
    </row>
    <row r="2741" spans="1:14" x14ac:dyDescent="0.25">
      <c r="A2741" t="s">
        <v>4181</v>
      </c>
      <c r="B2741" t="s">
        <v>4182</v>
      </c>
      <c r="C2741" t="s">
        <v>3723</v>
      </c>
      <c r="D2741" t="s">
        <v>21</v>
      </c>
      <c r="E2741">
        <v>21733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43335</v>
      </c>
      <c r="L2741" t="s">
        <v>26</v>
      </c>
      <c r="N2741" t="s">
        <v>24</v>
      </c>
    </row>
    <row r="2742" spans="1:14" x14ac:dyDescent="0.25">
      <c r="A2742" t="s">
        <v>4183</v>
      </c>
      <c r="B2742" t="s">
        <v>4184</v>
      </c>
      <c r="C2742" t="s">
        <v>29</v>
      </c>
      <c r="D2742" t="s">
        <v>21</v>
      </c>
      <c r="E2742">
        <v>21206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43335</v>
      </c>
      <c r="L2742" t="s">
        <v>26</v>
      </c>
      <c r="N2742" t="s">
        <v>24</v>
      </c>
    </row>
    <row r="2743" spans="1:14" x14ac:dyDescent="0.25">
      <c r="A2743" t="s">
        <v>76</v>
      </c>
      <c r="B2743" t="s">
        <v>1993</v>
      </c>
      <c r="C2743" t="s">
        <v>29</v>
      </c>
      <c r="D2743" t="s">
        <v>21</v>
      </c>
      <c r="E2743">
        <v>21206</v>
      </c>
      <c r="F2743" t="s">
        <v>22</v>
      </c>
      <c r="G2743" t="s">
        <v>22</v>
      </c>
      <c r="H2743" t="s">
        <v>101</v>
      </c>
      <c r="I2743" t="s">
        <v>241</v>
      </c>
      <c r="J2743" s="1">
        <v>43214</v>
      </c>
      <c r="K2743" s="1">
        <v>43335</v>
      </c>
      <c r="L2743" t="s">
        <v>103</v>
      </c>
      <c r="N2743" t="s">
        <v>1900</v>
      </c>
    </row>
    <row r="2744" spans="1:14" x14ac:dyDescent="0.25">
      <c r="A2744" t="s">
        <v>367</v>
      </c>
      <c r="B2744" t="s">
        <v>368</v>
      </c>
      <c r="C2744" t="s">
        <v>369</v>
      </c>
      <c r="D2744" t="s">
        <v>21</v>
      </c>
      <c r="E2744">
        <v>21040</v>
      </c>
      <c r="F2744" t="s">
        <v>22</v>
      </c>
      <c r="G2744" t="s">
        <v>22</v>
      </c>
      <c r="H2744" t="s">
        <v>208</v>
      </c>
      <c r="I2744" t="s">
        <v>209</v>
      </c>
      <c r="J2744" s="1">
        <v>43277</v>
      </c>
      <c r="K2744" s="1">
        <v>43335</v>
      </c>
      <c r="L2744" t="s">
        <v>103</v>
      </c>
      <c r="N2744" t="s">
        <v>1583</v>
      </c>
    </row>
    <row r="2745" spans="1:14" x14ac:dyDescent="0.25">
      <c r="A2745" t="s">
        <v>4185</v>
      </c>
      <c r="B2745" t="s">
        <v>4186</v>
      </c>
      <c r="C2745" t="s">
        <v>4187</v>
      </c>
      <c r="D2745" t="s">
        <v>21</v>
      </c>
      <c r="E2745">
        <v>20640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43335</v>
      </c>
      <c r="L2745" t="s">
        <v>26</v>
      </c>
      <c r="N2745" t="s">
        <v>24</v>
      </c>
    </row>
    <row r="2746" spans="1:14" x14ac:dyDescent="0.25">
      <c r="A2746" t="s">
        <v>4188</v>
      </c>
      <c r="B2746" t="s">
        <v>4189</v>
      </c>
      <c r="C2746" t="s">
        <v>4190</v>
      </c>
      <c r="D2746" t="s">
        <v>21</v>
      </c>
      <c r="E2746">
        <v>20687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43335</v>
      </c>
      <c r="L2746" t="s">
        <v>26</v>
      </c>
      <c r="N2746" t="s">
        <v>24</v>
      </c>
    </row>
    <row r="2747" spans="1:14" x14ac:dyDescent="0.25">
      <c r="A2747" t="s">
        <v>2311</v>
      </c>
      <c r="B2747" t="s">
        <v>2312</v>
      </c>
      <c r="C2747" t="s">
        <v>369</v>
      </c>
      <c r="D2747" t="s">
        <v>21</v>
      </c>
      <c r="E2747">
        <v>21040</v>
      </c>
      <c r="F2747" t="s">
        <v>22</v>
      </c>
      <c r="G2747" t="s">
        <v>22</v>
      </c>
      <c r="H2747" t="s">
        <v>101</v>
      </c>
      <c r="I2747" t="s">
        <v>241</v>
      </c>
      <c r="J2747" s="1">
        <v>43277</v>
      </c>
      <c r="K2747" s="1">
        <v>43335</v>
      </c>
      <c r="L2747" t="s">
        <v>103</v>
      </c>
      <c r="N2747" t="s">
        <v>1580</v>
      </c>
    </row>
    <row r="2748" spans="1:14" x14ac:dyDescent="0.25">
      <c r="A2748" t="s">
        <v>4191</v>
      </c>
      <c r="B2748" t="s">
        <v>4192</v>
      </c>
      <c r="C2748" t="s">
        <v>1310</v>
      </c>
      <c r="D2748" t="s">
        <v>21</v>
      </c>
      <c r="E2748">
        <v>21750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43335</v>
      </c>
      <c r="L2748" t="s">
        <v>26</v>
      </c>
      <c r="N2748" t="s">
        <v>24</v>
      </c>
    </row>
    <row r="2749" spans="1:14" x14ac:dyDescent="0.25">
      <c r="A2749" t="s">
        <v>30</v>
      </c>
      <c r="B2749" t="s">
        <v>1812</v>
      </c>
      <c r="C2749" t="s">
        <v>501</v>
      </c>
      <c r="D2749" t="s">
        <v>21</v>
      </c>
      <c r="E2749">
        <v>20710</v>
      </c>
      <c r="F2749" t="s">
        <v>22</v>
      </c>
      <c r="G2749" t="s">
        <v>22</v>
      </c>
      <c r="H2749" t="s">
        <v>110</v>
      </c>
      <c r="I2749" t="s">
        <v>111</v>
      </c>
      <c r="J2749" s="1">
        <v>43329</v>
      </c>
      <c r="K2749" s="1">
        <v>43335</v>
      </c>
      <c r="L2749" t="s">
        <v>103</v>
      </c>
      <c r="N2749" t="s">
        <v>1583</v>
      </c>
    </row>
    <row r="2750" spans="1:14" x14ac:dyDescent="0.25">
      <c r="A2750" t="s">
        <v>4193</v>
      </c>
      <c r="B2750" t="s">
        <v>4194</v>
      </c>
      <c r="C2750" t="s">
        <v>4166</v>
      </c>
      <c r="D2750" t="s">
        <v>21</v>
      </c>
      <c r="E2750">
        <v>21030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43335</v>
      </c>
      <c r="L2750" t="s">
        <v>26</v>
      </c>
      <c r="N2750" t="s">
        <v>24</v>
      </c>
    </row>
    <row r="2751" spans="1:14" x14ac:dyDescent="0.25">
      <c r="A2751" t="s">
        <v>940</v>
      </c>
      <c r="B2751" t="s">
        <v>4195</v>
      </c>
      <c r="C2751" t="s">
        <v>1310</v>
      </c>
      <c r="D2751" t="s">
        <v>21</v>
      </c>
      <c r="E2751">
        <v>21750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43335</v>
      </c>
      <c r="L2751" t="s">
        <v>26</v>
      </c>
      <c r="N2751" t="s">
        <v>24</v>
      </c>
    </row>
    <row r="2752" spans="1:14" x14ac:dyDescent="0.25">
      <c r="A2752" t="s">
        <v>4196</v>
      </c>
      <c r="B2752" t="s">
        <v>4197</v>
      </c>
      <c r="C2752" t="s">
        <v>4187</v>
      </c>
      <c r="D2752" t="s">
        <v>21</v>
      </c>
      <c r="E2752">
        <v>20640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43335</v>
      </c>
      <c r="L2752" t="s">
        <v>26</v>
      </c>
      <c r="N2752" t="s">
        <v>24</v>
      </c>
    </row>
    <row r="2753" spans="1:14" x14ac:dyDescent="0.25">
      <c r="A2753" t="s">
        <v>1181</v>
      </c>
      <c r="B2753" t="s">
        <v>4198</v>
      </c>
      <c r="C2753" t="s">
        <v>775</v>
      </c>
      <c r="D2753" t="s">
        <v>21</v>
      </c>
      <c r="E2753">
        <v>21014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43335</v>
      </c>
      <c r="L2753" t="s">
        <v>26</v>
      </c>
      <c r="N2753" t="s">
        <v>24</v>
      </c>
    </row>
    <row r="2754" spans="1:14" x14ac:dyDescent="0.25">
      <c r="A2754" t="s">
        <v>4199</v>
      </c>
      <c r="B2754" t="s">
        <v>4200</v>
      </c>
      <c r="C2754" t="s">
        <v>4187</v>
      </c>
      <c r="D2754" t="s">
        <v>21</v>
      </c>
      <c r="E2754">
        <v>20640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43335</v>
      </c>
      <c r="L2754" t="s">
        <v>26</v>
      </c>
      <c r="N2754" t="s">
        <v>24</v>
      </c>
    </row>
    <row r="2755" spans="1:14" x14ac:dyDescent="0.25">
      <c r="A2755" t="s">
        <v>4201</v>
      </c>
      <c r="B2755" t="s">
        <v>4202</v>
      </c>
      <c r="C2755" t="s">
        <v>770</v>
      </c>
      <c r="D2755" t="s">
        <v>21</v>
      </c>
      <c r="E2755">
        <v>20653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43335</v>
      </c>
      <c r="L2755" t="s">
        <v>26</v>
      </c>
      <c r="N2755" t="s">
        <v>24</v>
      </c>
    </row>
    <row r="2756" spans="1:14" x14ac:dyDescent="0.25">
      <c r="A2756" t="s">
        <v>93</v>
      </c>
      <c r="B2756" t="s">
        <v>4203</v>
      </c>
      <c r="C2756" t="s">
        <v>3249</v>
      </c>
      <c r="D2756" t="s">
        <v>21</v>
      </c>
      <c r="E2756">
        <v>21795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43335</v>
      </c>
      <c r="L2756" t="s">
        <v>26</v>
      </c>
      <c r="N2756" t="s">
        <v>24</v>
      </c>
    </row>
    <row r="2757" spans="1:14" x14ac:dyDescent="0.25">
      <c r="A2757" t="s">
        <v>456</v>
      </c>
      <c r="B2757" t="s">
        <v>4204</v>
      </c>
      <c r="C2757" t="s">
        <v>775</v>
      </c>
      <c r="D2757" t="s">
        <v>21</v>
      </c>
      <c r="E2757">
        <v>21014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43335</v>
      </c>
      <c r="L2757" t="s">
        <v>26</v>
      </c>
      <c r="N2757" t="s">
        <v>24</v>
      </c>
    </row>
    <row r="2758" spans="1:14" x14ac:dyDescent="0.25">
      <c r="A2758" t="s">
        <v>1099</v>
      </c>
      <c r="B2758" t="s">
        <v>4205</v>
      </c>
      <c r="C2758" t="s">
        <v>1047</v>
      </c>
      <c r="D2758" t="s">
        <v>21</v>
      </c>
      <c r="E2758">
        <v>21128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43335</v>
      </c>
      <c r="L2758" t="s">
        <v>26</v>
      </c>
      <c r="N2758" t="s">
        <v>24</v>
      </c>
    </row>
    <row r="2759" spans="1:14" x14ac:dyDescent="0.25">
      <c r="A2759" t="s">
        <v>1099</v>
      </c>
      <c r="B2759" t="s">
        <v>4206</v>
      </c>
      <c r="C2759" t="s">
        <v>1047</v>
      </c>
      <c r="D2759" t="s">
        <v>21</v>
      </c>
      <c r="E2759">
        <v>21128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43335</v>
      </c>
      <c r="L2759" t="s">
        <v>26</v>
      </c>
      <c r="N2759" t="s">
        <v>24</v>
      </c>
    </row>
    <row r="2760" spans="1:14" x14ac:dyDescent="0.25">
      <c r="A2760" t="s">
        <v>4207</v>
      </c>
      <c r="B2760" t="s">
        <v>4208</v>
      </c>
      <c r="C2760" t="s">
        <v>1310</v>
      </c>
      <c r="D2760" t="s">
        <v>21</v>
      </c>
      <c r="E2760">
        <v>21750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43334</v>
      </c>
      <c r="L2760" t="s">
        <v>26</v>
      </c>
      <c r="N2760" t="s">
        <v>24</v>
      </c>
    </row>
    <row r="2761" spans="1:14" x14ac:dyDescent="0.25">
      <c r="A2761" t="s">
        <v>995</v>
      </c>
      <c r="B2761" t="s">
        <v>4209</v>
      </c>
      <c r="C2761" t="s">
        <v>1661</v>
      </c>
      <c r="D2761" t="s">
        <v>21</v>
      </c>
      <c r="E2761">
        <v>21085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43334</v>
      </c>
      <c r="L2761" t="s">
        <v>26</v>
      </c>
      <c r="N2761" t="s">
        <v>24</v>
      </c>
    </row>
    <row r="2762" spans="1:14" x14ac:dyDescent="0.25">
      <c r="A2762" t="s">
        <v>4210</v>
      </c>
      <c r="B2762" t="s">
        <v>4211</v>
      </c>
      <c r="C2762" t="s">
        <v>1116</v>
      </c>
      <c r="D2762" t="s">
        <v>21</v>
      </c>
      <c r="E2762">
        <v>20748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43334</v>
      </c>
      <c r="L2762" t="s">
        <v>26</v>
      </c>
      <c r="N2762" t="s">
        <v>24</v>
      </c>
    </row>
    <row r="2763" spans="1:14" x14ac:dyDescent="0.25">
      <c r="A2763" t="s">
        <v>4212</v>
      </c>
      <c r="B2763" t="s">
        <v>4213</v>
      </c>
      <c r="C2763" t="s">
        <v>198</v>
      </c>
      <c r="D2763" t="s">
        <v>21</v>
      </c>
      <c r="E2763">
        <v>20746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43334</v>
      </c>
      <c r="L2763" t="s">
        <v>26</v>
      </c>
      <c r="N2763" t="s">
        <v>24</v>
      </c>
    </row>
    <row r="2764" spans="1:14" x14ac:dyDescent="0.25">
      <c r="A2764" t="s">
        <v>4214</v>
      </c>
      <c r="B2764" t="s">
        <v>4215</v>
      </c>
      <c r="C2764" t="s">
        <v>249</v>
      </c>
      <c r="D2764" t="s">
        <v>21</v>
      </c>
      <c r="E2764">
        <v>20744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43334</v>
      </c>
      <c r="L2764" t="s">
        <v>26</v>
      </c>
      <c r="N2764" t="s">
        <v>24</v>
      </c>
    </row>
    <row r="2765" spans="1:14" x14ac:dyDescent="0.25">
      <c r="A2765" t="s">
        <v>4216</v>
      </c>
      <c r="B2765" t="s">
        <v>4217</v>
      </c>
      <c r="C2765" t="s">
        <v>629</v>
      </c>
      <c r="D2765" t="s">
        <v>21</v>
      </c>
      <c r="E2765">
        <v>20622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43334</v>
      </c>
      <c r="L2765" t="s">
        <v>26</v>
      </c>
      <c r="N2765" t="s">
        <v>24</v>
      </c>
    </row>
    <row r="2766" spans="1:14" x14ac:dyDescent="0.25">
      <c r="A2766" t="s">
        <v>4218</v>
      </c>
      <c r="B2766" t="s">
        <v>1485</v>
      </c>
      <c r="C2766" t="s">
        <v>770</v>
      </c>
      <c r="D2766" t="s">
        <v>21</v>
      </c>
      <c r="E2766">
        <v>20653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43334</v>
      </c>
      <c r="L2766" t="s">
        <v>26</v>
      </c>
      <c r="N2766" t="s">
        <v>24</v>
      </c>
    </row>
    <row r="2767" spans="1:14" x14ac:dyDescent="0.25">
      <c r="A2767" t="s">
        <v>4219</v>
      </c>
      <c r="B2767" t="s">
        <v>4220</v>
      </c>
      <c r="C2767" t="s">
        <v>1310</v>
      </c>
      <c r="D2767" t="s">
        <v>21</v>
      </c>
      <c r="E2767">
        <v>21750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43334</v>
      </c>
      <c r="L2767" t="s">
        <v>26</v>
      </c>
      <c r="N2767" t="s">
        <v>24</v>
      </c>
    </row>
    <row r="2768" spans="1:14" x14ac:dyDescent="0.25">
      <c r="A2768" t="s">
        <v>1238</v>
      </c>
      <c r="B2768" t="s">
        <v>4221</v>
      </c>
      <c r="C2768" t="s">
        <v>629</v>
      </c>
      <c r="D2768" t="s">
        <v>21</v>
      </c>
      <c r="E2768">
        <v>20622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43334</v>
      </c>
      <c r="L2768" t="s">
        <v>26</v>
      </c>
      <c r="N2768" t="s">
        <v>24</v>
      </c>
    </row>
    <row r="2769" spans="1:14" x14ac:dyDescent="0.25">
      <c r="A2769" t="s">
        <v>4222</v>
      </c>
      <c r="B2769" t="s">
        <v>4223</v>
      </c>
      <c r="C2769" t="s">
        <v>1310</v>
      </c>
      <c r="D2769" t="s">
        <v>21</v>
      </c>
      <c r="E2769">
        <v>21750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43334</v>
      </c>
      <c r="L2769" t="s">
        <v>26</v>
      </c>
      <c r="N2769" t="s">
        <v>24</v>
      </c>
    </row>
    <row r="2770" spans="1:14" x14ac:dyDescent="0.25">
      <c r="A2770" t="s">
        <v>87</v>
      </c>
      <c r="B2770" t="s">
        <v>4224</v>
      </c>
      <c r="C2770" t="s">
        <v>1661</v>
      </c>
      <c r="D2770" t="s">
        <v>21</v>
      </c>
      <c r="E2770">
        <v>21085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43334</v>
      </c>
      <c r="L2770" t="s">
        <v>26</v>
      </c>
      <c r="N2770" t="s">
        <v>24</v>
      </c>
    </row>
    <row r="2771" spans="1:14" x14ac:dyDescent="0.25">
      <c r="A2771" t="s">
        <v>940</v>
      </c>
      <c r="B2771" t="s">
        <v>4225</v>
      </c>
      <c r="C2771" t="s">
        <v>629</v>
      </c>
      <c r="D2771" t="s">
        <v>21</v>
      </c>
      <c r="E2771">
        <v>20622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43334</v>
      </c>
      <c r="L2771" t="s">
        <v>26</v>
      </c>
      <c r="N2771" t="s">
        <v>24</v>
      </c>
    </row>
    <row r="2772" spans="1:14" x14ac:dyDescent="0.25">
      <c r="A2772" t="s">
        <v>4226</v>
      </c>
      <c r="B2772" t="s">
        <v>4227</v>
      </c>
      <c r="C2772" t="s">
        <v>652</v>
      </c>
      <c r="D2772" t="s">
        <v>21</v>
      </c>
      <c r="E2772">
        <v>20743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43334</v>
      </c>
      <c r="L2772" t="s">
        <v>26</v>
      </c>
      <c r="N2772" t="s">
        <v>24</v>
      </c>
    </row>
    <row r="2773" spans="1:14" x14ac:dyDescent="0.25">
      <c r="A2773" t="s">
        <v>430</v>
      </c>
      <c r="B2773" t="s">
        <v>4228</v>
      </c>
      <c r="C2773" t="s">
        <v>1310</v>
      </c>
      <c r="D2773" t="s">
        <v>21</v>
      </c>
      <c r="E2773">
        <v>21750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43334</v>
      </c>
      <c r="L2773" t="s">
        <v>26</v>
      </c>
      <c r="N2773" t="s">
        <v>24</v>
      </c>
    </row>
    <row r="2774" spans="1:14" x14ac:dyDescent="0.25">
      <c r="A2774" t="s">
        <v>168</v>
      </c>
      <c r="B2774" t="s">
        <v>1452</v>
      </c>
      <c r="C2774" t="s">
        <v>29</v>
      </c>
      <c r="D2774" t="s">
        <v>21</v>
      </c>
      <c r="E2774">
        <v>21224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43334</v>
      </c>
      <c r="L2774" t="s">
        <v>26</v>
      </c>
      <c r="N2774" t="s">
        <v>24</v>
      </c>
    </row>
    <row r="2775" spans="1:14" x14ac:dyDescent="0.25">
      <c r="A2775" t="s">
        <v>456</v>
      </c>
      <c r="B2775" t="s">
        <v>4229</v>
      </c>
      <c r="C2775" t="s">
        <v>1243</v>
      </c>
      <c r="D2775" t="s">
        <v>21</v>
      </c>
      <c r="E2775">
        <v>20653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43334</v>
      </c>
      <c r="L2775" t="s">
        <v>26</v>
      </c>
      <c r="N2775" t="s">
        <v>24</v>
      </c>
    </row>
    <row r="2776" spans="1:14" x14ac:dyDescent="0.25">
      <c r="A2776" t="s">
        <v>456</v>
      </c>
      <c r="B2776" t="s">
        <v>4230</v>
      </c>
      <c r="C2776" t="s">
        <v>1661</v>
      </c>
      <c r="D2776" t="s">
        <v>21</v>
      </c>
      <c r="E2776">
        <v>21085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43334</v>
      </c>
      <c r="L2776" t="s">
        <v>26</v>
      </c>
      <c r="N2776" t="s">
        <v>24</v>
      </c>
    </row>
    <row r="2777" spans="1:14" x14ac:dyDescent="0.25">
      <c r="A2777" t="s">
        <v>4231</v>
      </c>
      <c r="B2777" t="s">
        <v>4232</v>
      </c>
      <c r="C2777" t="s">
        <v>291</v>
      </c>
      <c r="D2777" t="s">
        <v>21</v>
      </c>
      <c r="E2777">
        <v>21703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43333</v>
      </c>
      <c r="L2777" t="s">
        <v>26</v>
      </c>
      <c r="N2777" t="s">
        <v>24</v>
      </c>
    </row>
    <row r="2778" spans="1:14" x14ac:dyDescent="0.25">
      <c r="A2778" t="s">
        <v>4233</v>
      </c>
      <c r="B2778" t="s">
        <v>4234</v>
      </c>
      <c r="C2778" t="s">
        <v>455</v>
      </c>
      <c r="D2778" t="s">
        <v>21</v>
      </c>
      <c r="E2778">
        <v>20646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43333</v>
      </c>
      <c r="L2778" t="s">
        <v>26</v>
      </c>
      <c r="N2778" t="s">
        <v>24</v>
      </c>
    </row>
    <row r="2779" spans="1:14" x14ac:dyDescent="0.25">
      <c r="A2779" t="s">
        <v>4235</v>
      </c>
      <c r="B2779" t="s">
        <v>4236</v>
      </c>
      <c r="C2779" t="s">
        <v>4237</v>
      </c>
      <c r="D2779" t="s">
        <v>21</v>
      </c>
      <c r="E2779">
        <v>21794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43333</v>
      </c>
      <c r="L2779" t="s">
        <v>26</v>
      </c>
      <c r="N2779" t="s">
        <v>24</v>
      </c>
    </row>
    <row r="2780" spans="1:14" x14ac:dyDescent="0.25">
      <c r="A2780" t="s">
        <v>4238</v>
      </c>
      <c r="B2780" t="s">
        <v>4239</v>
      </c>
      <c r="C2780" t="s">
        <v>291</v>
      </c>
      <c r="D2780" t="s">
        <v>21</v>
      </c>
      <c r="E2780">
        <v>21702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43333</v>
      </c>
      <c r="L2780" t="s">
        <v>26</v>
      </c>
      <c r="N2780" t="s">
        <v>24</v>
      </c>
    </row>
    <row r="2781" spans="1:14" x14ac:dyDescent="0.25">
      <c r="A2781" t="s">
        <v>4240</v>
      </c>
      <c r="B2781" t="s">
        <v>4241</v>
      </c>
      <c r="C2781" t="s">
        <v>3763</v>
      </c>
      <c r="D2781" t="s">
        <v>21</v>
      </c>
      <c r="E2781">
        <v>20664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43333</v>
      </c>
      <c r="L2781" t="s">
        <v>26</v>
      </c>
      <c r="N2781" t="s">
        <v>24</v>
      </c>
    </row>
    <row r="2782" spans="1:14" x14ac:dyDescent="0.25">
      <c r="A2782" t="s">
        <v>1851</v>
      </c>
      <c r="B2782" t="s">
        <v>4242</v>
      </c>
      <c r="C2782" t="s">
        <v>455</v>
      </c>
      <c r="D2782" t="s">
        <v>21</v>
      </c>
      <c r="E2782">
        <v>20646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43333</v>
      </c>
      <c r="L2782" t="s">
        <v>26</v>
      </c>
      <c r="N2782" t="s">
        <v>24</v>
      </c>
    </row>
    <row r="2783" spans="1:14" x14ac:dyDescent="0.25">
      <c r="A2783" t="s">
        <v>1201</v>
      </c>
      <c r="B2783" t="s">
        <v>1202</v>
      </c>
      <c r="C2783" t="s">
        <v>1203</v>
      </c>
      <c r="D2783" t="s">
        <v>21</v>
      </c>
      <c r="E2783">
        <v>21777</v>
      </c>
      <c r="F2783" t="s">
        <v>22</v>
      </c>
      <c r="G2783" t="s">
        <v>22</v>
      </c>
      <c r="H2783" t="s">
        <v>208</v>
      </c>
      <c r="I2783" t="s">
        <v>209</v>
      </c>
      <c r="J2783" t="s">
        <v>210</v>
      </c>
      <c r="K2783" s="1">
        <v>43333</v>
      </c>
      <c r="L2783" t="s">
        <v>211</v>
      </c>
      <c r="M2783" t="str">
        <f>HYPERLINK("https://www.regulations.gov/docket?D=FDA-2018-H-3225")</f>
        <v>https://www.regulations.gov/docket?D=FDA-2018-H-3225</v>
      </c>
      <c r="N2783" t="s">
        <v>210</v>
      </c>
    </row>
    <row r="2784" spans="1:14" x14ac:dyDescent="0.25">
      <c r="A2784" t="s">
        <v>708</v>
      </c>
      <c r="B2784" t="s">
        <v>4243</v>
      </c>
      <c r="C2784" t="s">
        <v>291</v>
      </c>
      <c r="D2784" t="s">
        <v>21</v>
      </c>
      <c r="E2784">
        <v>21701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43333</v>
      </c>
      <c r="L2784" t="s">
        <v>26</v>
      </c>
      <c r="N2784" t="s">
        <v>24</v>
      </c>
    </row>
    <row r="2785" spans="1:14" x14ac:dyDescent="0.25">
      <c r="A2785" t="s">
        <v>336</v>
      </c>
      <c r="B2785" t="s">
        <v>4244</v>
      </c>
      <c r="C2785" t="s">
        <v>291</v>
      </c>
      <c r="D2785" t="s">
        <v>21</v>
      </c>
      <c r="E2785">
        <v>21701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43333</v>
      </c>
      <c r="L2785" t="s">
        <v>26</v>
      </c>
      <c r="N2785" t="s">
        <v>24</v>
      </c>
    </row>
    <row r="2786" spans="1:14" x14ac:dyDescent="0.25">
      <c r="A2786" t="s">
        <v>4245</v>
      </c>
      <c r="B2786" t="s">
        <v>2127</v>
      </c>
      <c r="C2786" t="s">
        <v>291</v>
      </c>
      <c r="D2786" t="s">
        <v>21</v>
      </c>
      <c r="E2786">
        <v>21702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43333</v>
      </c>
      <c r="L2786" t="s">
        <v>26</v>
      </c>
      <c r="N2786" t="s">
        <v>24</v>
      </c>
    </row>
    <row r="2787" spans="1:14" x14ac:dyDescent="0.25">
      <c r="A2787" t="s">
        <v>511</v>
      </c>
      <c r="B2787" t="s">
        <v>4246</v>
      </c>
      <c r="C2787" t="s">
        <v>880</v>
      </c>
      <c r="D2787" t="s">
        <v>21</v>
      </c>
      <c r="E2787">
        <v>21784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43333</v>
      </c>
      <c r="L2787" t="s">
        <v>26</v>
      </c>
      <c r="N2787" t="s">
        <v>24</v>
      </c>
    </row>
    <row r="2788" spans="1:14" x14ac:dyDescent="0.25">
      <c r="A2788" t="s">
        <v>4247</v>
      </c>
      <c r="B2788" t="s">
        <v>4248</v>
      </c>
      <c r="C2788" t="s">
        <v>3723</v>
      </c>
      <c r="D2788" t="s">
        <v>21</v>
      </c>
      <c r="E2788">
        <v>21733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43332</v>
      </c>
      <c r="L2788" t="s">
        <v>26</v>
      </c>
      <c r="N2788" t="s">
        <v>24</v>
      </c>
    </row>
    <row r="2789" spans="1:14" x14ac:dyDescent="0.25">
      <c r="A2789" t="s">
        <v>4249</v>
      </c>
      <c r="B2789" t="s">
        <v>4250</v>
      </c>
      <c r="C2789" t="s">
        <v>455</v>
      </c>
      <c r="D2789" t="s">
        <v>21</v>
      </c>
      <c r="E2789">
        <v>20646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43332</v>
      </c>
      <c r="L2789" t="s">
        <v>26</v>
      </c>
      <c r="N2789" t="s">
        <v>24</v>
      </c>
    </row>
    <row r="2790" spans="1:14" x14ac:dyDescent="0.25">
      <c r="A2790" t="s">
        <v>155</v>
      </c>
      <c r="B2790" t="s">
        <v>4251</v>
      </c>
      <c r="C2790" t="s">
        <v>190</v>
      </c>
      <c r="D2790" t="s">
        <v>21</v>
      </c>
      <c r="E2790">
        <v>20852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43329</v>
      </c>
      <c r="L2790" t="s">
        <v>26</v>
      </c>
      <c r="N2790" t="s">
        <v>24</v>
      </c>
    </row>
    <row r="2791" spans="1:14" x14ac:dyDescent="0.25">
      <c r="A2791" t="s">
        <v>4252</v>
      </c>
      <c r="B2791" t="s">
        <v>4253</v>
      </c>
      <c r="C2791" t="s">
        <v>3418</v>
      </c>
      <c r="D2791" t="s">
        <v>21</v>
      </c>
      <c r="E2791">
        <v>20783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43329</v>
      </c>
      <c r="L2791" t="s">
        <v>26</v>
      </c>
      <c r="N2791" t="s">
        <v>24</v>
      </c>
    </row>
    <row r="2792" spans="1:14" x14ac:dyDescent="0.25">
      <c r="A2792" t="s">
        <v>4254</v>
      </c>
      <c r="B2792" t="s">
        <v>4255</v>
      </c>
      <c r="C2792" t="s">
        <v>190</v>
      </c>
      <c r="D2792" t="s">
        <v>21</v>
      </c>
      <c r="E2792">
        <v>20851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43329</v>
      </c>
      <c r="L2792" t="s">
        <v>26</v>
      </c>
      <c r="N2792" t="s">
        <v>24</v>
      </c>
    </row>
    <row r="2793" spans="1:14" x14ac:dyDescent="0.25">
      <c r="A2793" t="s">
        <v>2382</v>
      </c>
      <c r="B2793" t="s">
        <v>2383</v>
      </c>
      <c r="C2793" t="s">
        <v>1855</v>
      </c>
      <c r="D2793" t="s">
        <v>21</v>
      </c>
      <c r="E2793">
        <v>20784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43329</v>
      </c>
      <c r="L2793" t="s">
        <v>26</v>
      </c>
      <c r="N2793" t="s">
        <v>24</v>
      </c>
    </row>
    <row r="2794" spans="1:14" x14ac:dyDescent="0.25">
      <c r="A2794" t="s">
        <v>4256</v>
      </c>
      <c r="B2794" t="s">
        <v>4257</v>
      </c>
      <c r="C2794" t="s">
        <v>3418</v>
      </c>
      <c r="D2794" t="s">
        <v>21</v>
      </c>
      <c r="E2794">
        <v>20783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43329</v>
      </c>
      <c r="L2794" t="s">
        <v>26</v>
      </c>
      <c r="N2794" t="s">
        <v>24</v>
      </c>
    </row>
    <row r="2795" spans="1:14" x14ac:dyDescent="0.25">
      <c r="A2795" t="s">
        <v>2289</v>
      </c>
      <c r="B2795" t="s">
        <v>4258</v>
      </c>
      <c r="C2795" t="s">
        <v>833</v>
      </c>
      <c r="D2795" t="s">
        <v>21</v>
      </c>
      <c r="E2795">
        <v>20715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43329</v>
      </c>
      <c r="L2795" t="s">
        <v>26</v>
      </c>
      <c r="N2795" t="s">
        <v>24</v>
      </c>
    </row>
    <row r="2796" spans="1:14" x14ac:dyDescent="0.25">
      <c r="A2796" t="s">
        <v>196</v>
      </c>
      <c r="B2796" t="s">
        <v>4259</v>
      </c>
      <c r="C2796" t="s">
        <v>198</v>
      </c>
      <c r="D2796" t="s">
        <v>21</v>
      </c>
      <c r="E2796">
        <v>20746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43329</v>
      </c>
      <c r="L2796" t="s">
        <v>26</v>
      </c>
      <c r="N2796" t="s">
        <v>24</v>
      </c>
    </row>
    <row r="2797" spans="1:14" x14ac:dyDescent="0.25">
      <c r="A2797" t="s">
        <v>196</v>
      </c>
      <c r="B2797" t="s">
        <v>4260</v>
      </c>
      <c r="C2797" t="s">
        <v>4261</v>
      </c>
      <c r="D2797" t="s">
        <v>21</v>
      </c>
      <c r="E2797">
        <v>20746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43329</v>
      </c>
      <c r="L2797" t="s">
        <v>26</v>
      </c>
      <c r="N2797" t="s">
        <v>24</v>
      </c>
    </row>
    <row r="2798" spans="1:14" x14ac:dyDescent="0.25">
      <c r="A2798" t="s">
        <v>4262</v>
      </c>
      <c r="B2798" t="s">
        <v>4263</v>
      </c>
      <c r="C2798" t="s">
        <v>3418</v>
      </c>
      <c r="D2798" t="s">
        <v>21</v>
      </c>
      <c r="E2798">
        <v>20783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43329</v>
      </c>
      <c r="L2798" t="s">
        <v>26</v>
      </c>
      <c r="N2798" t="s">
        <v>24</v>
      </c>
    </row>
    <row r="2799" spans="1:14" x14ac:dyDescent="0.25">
      <c r="A2799" t="s">
        <v>4264</v>
      </c>
      <c r="B2799" t="s">
        <v>4265</v>
      </c>
      <c r="C2799" t="s">
        <v>190</v>
      </c>
      <c r="D2799" t="s">
        <v>21</v>
      </c>
      <c r="E2799">
        <v>20850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43329</v>
      </c>
      <c r="L2799" t="s">
        <v>26</v>
      </c>
      <c r="N2799" t="s">
        <v>24</v>
      </c>
    </row>
    <row r="2800" spans="1:14" x14ac:dyDescent="0.25">
      <c r="A2800" t="s">
        <v>4266</v>
      </c>
      <c r="B2800" t="s">
        <v>2481</v>
      </c>
      <c r="C2800" t="s">
        <v>29</v>
      </c>
      <c r="D2800" t="s">
        <v>21</v>
      </c>
      <c r="E2800">
        <v>21222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43328</v>
      </c>
      <c r="L2800" t="s">
        <v>26</v>
      </c>
      <c r="N2800" t="s">
        <v>24</v>
      </c>
    </row>
    <row r="2801" spans="1:14" x14ac:dyDescent="0.25">
      <c r="A2801" t="s">
        <v>4267</v>
      </c>
      <c r="B2801" t="s">
        <v>4268</v>
      </c>
      <c r="C2801" t="s">
        <v>29</v>
      </c>
      <c r="D2801" t="s">
        <v>21</v>
      </c>
      <c r="E2801">
        <v>21222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43328</v>
      </c>
      <c r="L2801" t="s">
        <v>26</v>
      </c>
      <c r="N2801" t="s">
        <v>24</v>
      </c>
    </row>
    <row r="2802" spans="1:14" x14ac:dyDescent="0.25">
      <c r="A2802" t="s">
        <v>155</v>
      </c>
      <c r="B2802" t="s">
        <v>2937</v>
      </c>
      <c r="C2802" t="s">
        <v>687</v>
      </c>
      <c r="D2802" t="s">
        <v>21</v>
      </c>
      <c r="E2802">
        <v>20747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43328</v>
      </c>
      <c r="L2802" t="s">
        <v>26</v>
      </c>
      <c r="N2802" t="s">
        <v>24</v>
      </c>
    </row>
    <row r="2803" spans="1:14" x14ac:dyDescent="0.25">
      <c r="A2803" t="s">
        <v>995</v>
      </c>
      <c r="B2803" t="s">
        <v>4269</v>
      </c>
      <c r="C2803" t="s">
        <v>29</v>
      </c>
      <c r="D2803" t="s">
        <v>21</v>
      </c>
      <c r="E2803">
        <v>21220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43328</v>
      </c>
      <c r="L2803" t="s">
        <v>26</v>
      </c>
      <c r="N2803" t="s">
        <v>24</v>
      </c>
    </row>
    <row r="2804" spans="1:14" x14ac:dyDescent="0.25">
      <c r="A2804" t="s">
        <v>4270</v>
      </c>
      <c r="B2804" t="s">
        <v>4271</v>
      </c>
      <c r="C2804" t="s">
        <v>109</v>
      </c>
      <c r="D2804" t="s">
        <v>21</v>
      </c>
      <c r="E2804">
        <v>21048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43328</v>
      </c>
      <c r="L2804" t="s">
        <v>26</v>
      </c>
      <c r="N2804" t="s">
        <v>24</v>
      </c>
    </row>
    <row r="2805" spans="1:14" x14ac:dyDescent="0.25">
      <c r="A2805" t="s">
        <v>4272</v>
      </c>
      <c r="B2805" t="s">
        <v>3163</v>
      </c>
      <c r="C2805" t="s">
        <v>109</v>
      </c>
      <c r="D2805" t="s">
        <v>21</v>
      </c>
      <c r="E2805">
        <v>21048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43328</v>
      </c>
      <c r="L2805" t="s">
        <v>26</v>
      </c>
      <c r="N2805" t="s">
        <v>24</v>
      </c>
    </row>
    <row r="2806" spans="1:14" x14ac:dyDescent="0.25">
      <c r="A2806" t="s">
        <v>4273</v>
      </c>
      <c r="B2806" t="s">
        <v>4274</v>
      </c>
      <c r="C2806" t="s">
        <v>29</v>
      </c>
      <c r="D2806" t="s">
        <v>21</v>
      </c>
      <c r="E2806">
        <v>21220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43328</v>
      </c>
      <c r="L2806" t="s">
        <v>26</v>
      </c>
      <c r="N2806" t="s">
        <v>24</v>
      </c>
    </row>
    <row r="2807" spans="1:14" x14ac:dyDescent="0.25">
      <c r="A2807" t="s">
        <v>1518</v>
      </c>
      <c r="B2807" t="s">
        <v>1519</v>
      </c>
      <c r="C2807" t="s">
        <v>109</v>
      </c>
      <c r="D2807" t="s">
        <v>21</v>
      </c>
      <c r="E2807">
        <v>21048</v>
      </c>
      <c r="F2807" t="s">
        <v>22</v>
      </c>
      <c r="G2807" t="s">
        <v>22</v>
      </c>
      <c r="H2807" t="s">
        <v>110</v>
      </c>
      <c r="I2807" t="s">
        <v>111</v>
      </c>
      <c r="J2807" s="1">
        <v>43315</v>
      </c>
      <c r="K2807" s="1">
        <v>43328</v>
      </c>
      <c r="L2807" t="s">
        <v>103</v>
      </c>
      <c r="N2807" t="s">
        <v>1583</v>
      </c>
    </row>
    <row r="2808" spans="1:14" x14ac:dyDescent="0.25">
      <c r="A2808" t="s">
        <v>177</v>
      </c>
      <c r="B2808" t="s">
        <v>2971</v>
      </c>
      <c r="C2808" t="s">
        <v>652</v>
      </c>
      <c r="D2808" t="s">
        <v>21</v>
      </c>
      <c r="E2808">
        <v>20743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43328</v>
      </c>
      <c r="L2808" t="s">
        <v>26</v>
      </c>
      <c r="N2808" t="s">
        <v>24</v>
      </c>
    </row>
    <row r="2809" spans="1:14" x14ac:dyDescent="0.25">
      <c r="A2809" t="s">
        <v>4275</v>
      </c>
      <c r="B2809" t="s">
        <v>4276</v>
      </c>
      <c r="C2809" t="s">
        <v>29</v>
      </c>
      <c r="D2809" t="s">
        <v>21</v>
      </c>
      <c r="E2809">
        <v>21220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43328</v>
      </c>
      <c r="L2809" t="s">
        <v>26</v>
      </c>
      <c r="N2809" t="s">
        <v>24</v>
      </c>
    </row>
    <row r="2810" spans="1:14" x14ac:dyDescent="0.25">
      <c r="A2810" t="s">
        <v>30</v>
      </c>
      <c r="B2810" t="s">
        <v>31</v>
      </c>
      <c r="C2810" t="s">
        <v>29</v>
      </c>
      <c r="D2810" t="s">
        <v>21</v>
      </c>
      <c r="E2810">
        <v>21210</v>
      </c>
      <c r="F2810" t="s">
        <v>22</v>
      </c>
      <c r="G2810" t="s">
        <v>22</v>
      </c>
      <c r="H2810" t="s">
        <v>110</v>
      </c>
      <c r="I2810" t="s">
        <v>111</v>
      </c>
      <c r="J2810" s="1">
        <v>43319</v>
      </c>
      <c r="K2810" s="1">
        <v>43328</v>
      </c>
      <c r="L2810" t="s">
        <v>103</v>
      </c>
      <c r="N2810" t="s">
        <v>1583</v>
      </c>
    </row>
    <row r="2811" spans="1:14" x14ac:dyDescent="0.25">
      <c r="A2811" t="s">
        <v>87</v>
      </c>
      <c r="B2811" t="s">
        <v>4277</v>
      </c>
      <c r="C2811" t="s">
        <v>29</v>
      </c>
      <c r="D2811" t="s">
        <v>21</v>
      </c>
      <c r="E2811">
        <v>21220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43328</v>
      </c>
      <c r="L2811" t="s">
        <v>26</v>
      </c>
      <c r="N2811" t="s">
        <v>24</v>
      </c>
    </row>
    <row r="2812" spans="1:14" x14ac:dyDescent="0.25">
      <c r="A2812" t="s">
        <v>4278</v>
      </c>
      <c r="B2812" t="s">
        <v>4279</v>
      </c>
      <c r="C2812" t="s">
        <v>778</v>
      </c>
      <c r="D2812" t="s">
        <v>21</v>
      </c>
      <c r="E2812">
        <v>20601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43328</v>
      </c>
      <c r="L2812" t="s">
        <v>26</v>
      </c>
      <c r="N2812" t="s">
        <v>24</v>
      </c>
    </row>
    <row r="2813" spans="1:14" x14ac:dyDescent="0.25">
      <c r="A2813" t="s">
        <v>4280</v>
      </c>
      <c r="B2813" t="s">
        <v>4281</v>
      </c>
      <c r="C2813" t="s">
        <v>109</v>
      </c>
      <c r="D2813" t="s">
        <v>21</v>
      </c>
      <c r="E2813">
        <v>21048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43328</v>
      </c>
      <c r="L2813" t="s">
        <v>26</v>
      </c>
      <c r="N2813" t="s">
        <v>24</v>
      </c>
    </row>
    <row r="2814" spans="1:14" x14ac:dyDescent="0.25">
      <c r="A2814" t="s">
        <v>4282</v>
      </c>
      <c r="B2814" t="s">
        <v>4283</v>
      </c>
      <c r="C2814" t="s">
        <v>29</v>
      </c>
      <c r="D2814" t="s">
        <v>21</v>
      </c>
      <c r="E2814">
        <v>21220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43328</v>
      </c>
      <c r="L2814" t="s">
        <v>26</v>
      </c>
      <c r="N2814" t="s">
        <v>24</v>
      </c>
    </row>
    <row r="2815" spans="1:14" x14ac:dyDescent="0.25">
      <c r="A2815" t="s">
        <v>4284</v>
      </c>
      <c r="B2815" t="s">
        <v>4285</v>
      </c>
      <c r="C2815" t="s">
        <v>778</v>
      </c>
      <c r="D2815" t="s">
        <v>21</v>
      </c>
      <c r="E2815">
        <v>20641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43328</v>
      </c>
      <c r="L2815" t="s">
        <v>26</v>
      </c>
      <c r="N2815" t="s">
        <v>24</v>
      </c>
    </row>
    <row r="2816" spans="1:14" x14ac:dyDescent="0.25">
      <c r="A2816" t="s">
        <v>2974</v>
      </c>
      <c r="B2816" t="s">
        <v>2975</v>
      </c>
      <c r="C2816" t="s">
        <v>652</v>
      </c>
      <c r="D2816" t="s">
        <v>21</v>
      </c>
      <c r="E2816">
        <v>20743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43328</v>
      </c>
      <c r="L2816" t="s">
        <v>26</v>
      </c>
      <c r="N2816" t="s">
        <v>24</v>
      </c>
    </row>
    <row r="2817" spans="1:14" x14ac:dyDescent="0.25">
      <c r="A2817" t="s">
        <v>4286</v>
      </c>
      <c r="B2817" t="s">
        <v>4287</v>
      </c>
      <c r="C2817" t="s">
        <v>546</v>
      </c>
      <c r="D2817" t="s">
        <v>21</v>
      </c>
      <c r="E2817">
        <v>20772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43328</v>
      </c>
      <c r="L2817" t="s">
        <v>26</v>
      </c>
      <c r="N2817" t="s">
        <v>24</v>
      </c>
    </row>
    <row r="2818" spans="1:14" x14ac:dyDescent="0.25">
      <c r="A2818" t="s">
        <v>201</v>
      </c>
      <c r="B2818" t="s">
        <v>4288</v>
      </c>
      <c r="C2818" t="s">
        <v>29</v>
      </c>
      <c r="D2818" t="s">
        <v>21</v>
      </c>
      <c r="E2818">
        <v>21224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43328</v>
      </c>
      <c r="L2818" t="s">
        <v>26</v>
      </c>
      <c r="N2818" t="s">
        <v>24</v>
      </c>
    </row>
    <row r="2819" spans="1:14" x14ac:dyDescent="0.25">
      <c r="A2819" t="s">
        <v>97</v>
      </c>
      <c r="B2819" t="s">
        <v>4289</v>
      </c>
      <c r="C2819" t="s">
        <v>778</v>
      </c>
      <c r="D2819" t="s">
        <v>21</v>
      </c>
      <c r="E2819">
        <v>20603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43328</v>
      </c>
      <c r="L2819" t="s">
        <v>26</v>
      </c>
      <c r="N2819" t="s">
        <v>24</v>
      </c>
    </row>
    <row r="2820" spans="1:14" x14ac:dyDescent="0.25">
      <c r="A2820" t="s">
        <v>456</v>
      </c>
      <c r="B2820" t="s">
        <v>4290</v>
      </c>
      <c r="C2820" t="s">
        <v>778</v>
      </c>
      <c r="D2820" t="s">
        <v>21</v>
      </c>
      <c r="E2820">
        <v>20603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43328</v>
      </c>
      <c r="L2820" t="s">
        <v>26</v>
      </c>
      <c r="N2820" t="s">
        <v>24</v>
      </c>
    </row>
    <row r="2821" spans="1:14" x14ac:dyDescent="0.25">
      <c r="A2821" t="s">
        <v>4291</v>
      </c>
      <c r="B2821" t="s">
        <v>4292</v>
      </c>
      <c r="C2821" t="s">
        <v>1226</v>
      </c>
      <c r="D2821" t="s">
        <v>21</v>
      </c>
      <c r="E2821">
        <v>20650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43327</v>
      </c>
      <c r="L2821" t="s">
        <v>26</v>
      </c>
      <c r="N2821" t="s">
        <v>24</v>
      </c>
    </row>
    <row r="2822" spans="1:14" x14ac:dyDescent="0.25">
      <c r="A2822" t="s">
        <v>4293</v>
      </c>
      <c r="B2822" t="s">
        <v>4294</v>
      </c>
      <c r="C2822" t="s">
        <v>1433</v>
      </c>
      <c r="D2822" t="s">
        <v>21</v>
      </c>
      <c r="E2822">
        <v>20620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43327</v>
      </c>
      <c r="L2822" t="s">
        <v>26</v>
      </c>
      <c r="N2822" t="s">
        <v>24</v>
      </c>
    </row>
    <row r="2823" spans="1:14" x14ac:dyDescent="0.25">
      <c r="A2823" t="s">
        <v>4295</v>
      </c>
      <c r="B2823" t="s">
        <v>4296</v>
      </c>
      <c r="C2823" t="s">
        <v>29</v>
      </c>
      <c r="D2823" t="s">
        <v>21</v>
      </c>
      <c r="E2823">
        <v>21227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43327</v>
      </c>
      <c r="L2823" t="s">
        <v>26</v>
      </c>
      <c r="N2823" t="s">
        <v>24</v>
      </c>
    </row>
    <row r="2824" spans="1:14" x14ac:dyDescent="0.25">
      <c r="A2824" t="s">
        <v>4297</v>
      </c>
      <c r="B2824" t="s">
        <v>4298</v>
      </c>
      <c r="C2824" t="s">
        <v>778</v>
      </c>
      <c r="D2824" t="s">
        <v>21</v>
      </c>
      <c r="E2824">
        <v>20602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43327</v>
      </c>
      <c r="L2824" t="s">
        <v>26</v>
      </c>
      <c r="N2824" t="s">
        <v>24</v>
      </c>
    </row>
    <row r="2825" spans="1:14" x14ac:dyDescent="0.25">
      <c r="A2825" t="s">
        <v>87</v>
      </c>
      <c r="B2825" t="s">
        <v>4299</v>
      </c>
      <c r="C2825" t="s">
        <v>29</v>
      </c>
      <c r="D2825" t="s">
        <v>21</v>
      </c>
      <c r="E2825">
        <v>21211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43327</v>
      </c>
      <c r="L2825" t="s">
        <v>26</v>
      </c>
      <c r="N2825" t="s">
        <v>24</v>
      </c>
    </row>
    <row r="2826" spans="1:14" x14ac:dyDescent="0.25">
      <c r="A2826" t="s">
        <v>4300</v>
      </c>
      <c r="B2826" t="s">
        <v>1225</v>
      </c>
      <c r="C2826" t="s">
        <v>1226</v>
      </c>
      <c r="D2826" t="s">
        <v>21</v>
      </c>
      <c r="E2826">
        <v>20650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43327</v>
      </c>
      <c r="L2826" t="s">
        <v>26</v>
      </c>
      <c r="N2826" t="s">
        <v>24</v>
      </c>
    </row>
    <row r="2827" spans="1:14" x14ac:dyDescent="0.25">
      <c r="A2827" t="s">
        <v>250</v>
      </c>
      <c r="B2827" t="s">
        <v>4301</v>
      </c>
      <c r="C2827" t="s">
        <v>29</v>
      </c>
      <c r="D2827" t="s">
        <v>21</v>
      </c>
      <c r="E2827">
        <v>21211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43327</v>
      </c>
      <c r="L2827" t="s">
        <v>26</v>
      </c>
      <c r="N2827" t="s">
        <v>24</v>
      </c>
    </row>
    <row r="2828" spans="1:14" x14ac:dyDescent="0.25">
      <c r="A2828" t="s">
        <v>4302</v>
      </c>
      <c r="B2828" t="s">
        <v>4303</v>
      </c>
      <c r="C2828" t="s">
        <v>29</v>
      </c>
      <c r="D2828" t="s">
        <v>21</v>
      </c>
      <c r="E2828">
        <v>21216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43327</v>
      </c>
      <c r="L2828" t="s">
        <v>26</v>
      </c>
      <c r="N2828" t="s">
        <v>24</v>
      </c>
    </row>
    <row r="2829" spans="1:14" x14ac:dyDescent="0.25">
      <c r="A2829" t="s">
        <v>451</v>
      </c>
      <c r="B2829" t="s">
        <v>4304</v>
      </c>
      <c r="C2829" t="s">
        <v>1226</v>
      </c>
      <c r="D2829" t="s">
        <v>21</v>
      </c>
      <c r="E2829">
        <v>20650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43327</v>
      </c>
      <c r="L2829" t="s">
        <v>26</v>
      </c>
      <c r="N2829" t="s">
        <v>24</v>
      </c>
    </row>
    <row r="2830" spans="1:14" x14ac:dyDescent="0.25">
      <c r="A2830" t="s">
        <v>4305</v>
      </c>
      <c r="B2830" t="s">
        <v>4306</v>
      </c>
      <c r="C2830" t="s">
        <v>44</v>
      </c>
      <c r="D2830" t="s">
        <v>21</v>
      </c>
      <c r="E2830">
        <v>20794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43326</v>
      </c>
      <c r="L2830" t="s">
        <v>26</v>
      </c>
      <c r="N2830" t="s">
        <v>24</v>
      </c>
    </row>
    <row r="2831" spans="1:14" x14ac:dyDescent="0.25">
      <c r="A2831" t="s">
        <v>4307</v>
      </c>
      <c r="B2831" t="s">
        <v>4308</v>
      </c>
      <c r="C2831" t="s">
        <v>778</v>
      </c>
      <c r="D2831" t="s">
        <v>21</v>
      </c>
      <c r="E2831">
        <v>20602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43326</v>
      </c>
      <c r="L2831" t="s">
        <v>26</v>
      </c>
      <c r="N2831" t="s">
        <v>24</v>
      </c>
    </row>
    <row r="2832" spans="1:14" x14ac:dyDescent="0.25">
      <c r="A2832" t="s">
        <v>4309</v>
      </c>
      <c r="B2832" t="s">
        <v>4310</v>
      </c>
      <c r="C2832" t="s">
        <v>1433</v>
      </c>
      <c r="D2832" t="s">
        <v>21</v>
      </c>
      <c r="E2832">
        <v>20620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43326</v>
      </c>
      <c r="L2832" t="s">
        <v>26</v>
      </c>
      <c r="N2832" t="s">
        <v>24</v>
      </c>
    </row>
    <row r="2833" spans="1:14" x14ac:dyDescent="0.25">
      <c r="A2833" t="s">
        <v>4311</v>
      </c>
      <c r="B2833" t="s">
        <v>4312</v>
      </c>
      <c r="C2833" t="s">
        <v>778</v>
      </c>
      <c r="D2833" t="s">
        <v>21</v>
      </c>
      <c r="E2833">
        <v>20601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43326</v>
      </c>
      <c r="L2833" t="s">
        <v>26</v>
      </c>
      <c r="N2833" t="s">
        <v>24</v>
      </c>
    </row>
    <row r="2834" spans="1:14" x14ac:dyDescent="0.25">
      <c r="A2834" t="s">
        <v>4313</v>
      </c>
      <c r="B2834" t="s">
        <v>4314</v>
      </c>
      <c r="C2834" t="s">
        <v>1433</v>
      </c>
      <c r="D2834" t="s">
        <v>21</v>
      </c>
      <c r="E2834">
        <v>20620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43326</v>
      </c>
      <c r="L2834" t="s">
        <v>26</v>
      </c>
      <c r="N2834" t="s">
        <v>24</v>
      </c>
    </row>
    <row r="2835" spans="1:14" x14ac:dyDescent="0.25">
      <c r="A2835" t="s">
        <v>4315</v>
      </c>
      <c r="B2835" t="s">
        <v>4316</v>
      </c>
      <c r="C2835" t="s">
        <v>44</v>
      </c>
      <c r="D2835" t="s">
        <v>21</v>
      </c>
      <c r="E2835">
        <v>20794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43326</v>
      </c>
      <c r="L2835" t="s">
        <v>26</v>
      </c>
      <c r="N2835" t="s">
        <v>24</v>
      </c>
    </row>
    <row r="2836" spans="1:14" x14ac:dyDescent="0.25">
      <c r="A2836" t="s">
        <v>4317</v>
      </c>
      <c r="B2836" t="s">
        <v>4318</v>
      </c>
      <c r="C2836" t="s">
        <v>1433</v>
      </c>
      <c r="D2836" t="s">
        <v>21</v>
      </c>
      <c r="E2836">
        <v>20620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43326</v>
      </c>
      <c r="L2836" t="s">
        <v>26</v>
      </c>
      <c r="N2836" t="s">
        <v>24</v>
      </c>
    </row>
    <row r="2837" spans="1:14" x14ac:dyDescent="0.25">
      <c r="A2837" t="s">
        <v>4319</v>
      </c>
      <c r="B2837" t="s">
        <v>4320</v>
      </c>
      <c r="C2837" t="s">
        <v>2257</v>
      </c>
      <c r="D2837" t="s">
        <v>21</v>
      </c>
      <c r="E2837">
        <v>21722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43326</v>
      </c>
      <c r="L2837" t="s">
        <v>26</v>
      </c>
      <c r="N2837" t="s">
        <v>24</v>
      </c>
    </row>
    <row r="2838" spans="1:14" x14ac:dyDescent="0.25">
      <c r="A2838" t="s">
        <v>4321</v>
      </c>
      <c r="B2838" t="s">
        <v>4322</v>
      </c>
      <c r="C2838" t="s">
        <v>778</v>
      </c>
      <c r="D2838" t="s">
        <v>21</v>
      </c>
      <c r="E2838">
        <v>20601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43326</v>
      </c>
      <c r="L2838" t="s">
        <v>26</v>
      </c>
      <c r="N2838" t="s">
        <v>24</v>
      </c>
    </row>
    <row r="2839" spans="1:14" x14ac:dyDescent="0.25">
      <c r="A2839" t="s">
        <v>4323</v>
      </c>
      <c r="B2839" t="s">
        <v>4324</v>
      </c>
      <c r="C2839" t="s">
        <v>1433</v>
      </c>
      <c r="D2839" t="s">
        <v>21</v>
      </c>
      <c r="E2839">
        <v>20620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43326</v>
      </c>
      <c r="L2839" t="s">
        <v>26</v>
      </c>
      <c r="N2839" t="s">
        <v>24</v>
      </c>
    </row>
    <row r="2840" spans="1:14" x14ac:dyDescent="0.25">
      <c r="A2840" t="s">
        <v>4325</v>
      </c>
      <c r="B2840" t="s">
        <v>4326</v>
      </c>
      <c r="C2840" t="s">
        <v>143</v>
      </c>
      <c r="D2840" t="s">
        <v>21</v>
      </c>
      <c r="E2840">
        <v>20695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43326</v>
      </c>
      <c r="L2840" t="s">
        <v>26</v>
      </c>
      <c r="N2840" t="s">
        <v>24</v>
      </c>
    </row>
    <row r="2841" spans="1:14" x14ac:dyDescent="0.25">
      <c r="A2841" t="s">
        <v>869</v>
      </c>
      <c r="B2841" t="s">
        <v>4327</v>
      </c>
      <c r="C2841" t="s">
        <v>44</v>
      </c>
      <c r="D2841" t="s">
        <v>21</v>
      </c>
      <c r="E2841">
        <v>20794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43326</v>
      </c>
      <c r="L2841" t="s">
        <v>26</v>
      </c>
      <c r="N2841" t="s">
        <v>24</v>
      </c>
    </row>
    <row r="2842" spans="1:14" x14ac:dyDescent="0.25">
      <c r="A2842" t="s">
        <v>4328</v>
      </c>
      <c r="B2842" t="s">
        <v>4329</v>
      </c>
      <c r="C2842" t="s">
        <v>44</v>
      </c>
      <c r="D2842" t="s">
        <v>21</v>
      </c>
      <c r="E2842">
        <v>20794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43326</v>
      </c>
      <c r="L2842" t="s">
        <v>26</v>
      </c>
      <c r="N2842" t="s">
        <v>24</v>
      </c>
    </row>
    <row r="2843" spans="1:14" x14ac:dyDescent="0.25">
      <c r="A2843" t="s">
        <v>422</v>
      </c>
      <c r="B2843" t="s">
        <v>4330</v>
      </c>
      <c r="C2843" t="s">
        <v>44</v>
      </c>
      <c r="D2843" t="s">
        <v>21</v>
      </c>
      <c r="E2843">
        <v>20794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43326</v>
      </c>
      <c r="L2843" t="s">
        <v>26</v>
      </c>
      <c r="N2843" t="s">
        <v>24</v>
      </c>
    </row>
    <row r="2844" spans="1:14" x14ac:dyDescent="0.25">
      <c r="A2844" t="s">
        <v>4331</v>
      </c>
      <c r="B2844" t="s">
        <v>4332</v>
      </c>
      <c r="C2844" t="s">
        <v>44</v>
      </c>
      <c r="D2844" t="s">
        <v>21</v>
      </c>
      <c r="E2844">
        <v>20794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43326</v>
      </c>
      <c r="L2844" t="s">
        <v>26</v>
      </c>
      <c r="N2844" t="s">
        <v>24</v>
      </c>
    </row>
    <row r="2845" spans="1:14" x14ac:dyDescent="0.25">
      <c r="A2845" t="s">
        <v>2986</v>
      </c>
      <c r="B2845" t="s">
        <v>2987</v>
      </c>
      <c r="C2845" t="s">
        <v>154</v>
      </c>
      <c r="D2845" t="s">
        <v>21</v>
      </c>
      <c r="E2845">
        <v>20707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43325</v>
      </c>
      <c r="L2845" t="s">
        <v>26</v>
      </c>
      <c r="N2845" t="s">
        <v>24</v>
      </c>
    </row>
    <row r="2846" spans="1:14" x14ac:dyDescent="0.25">
      <c r="A2846" t="s">
        <v>4333</v>
      </c>
      <c r="B2846" t="s">
        <v>4334</v>
      </c>
      <c r="C2846" t="s">
        <v>2257</v>
      </c>
      <c r="D2846" t="s">
        <v>21</v>
      </c>
      <c r="E2846">
        <v>21722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43322</v>
      </c>
      <c r="L2846" t="s">
        <v>26</v>
      </c>
      <c r="N2846" t="s">
        <v>24</v>
      </c>
    </row>
    <row r="2847" spans="1:14" x14ac:dyDescent="0.25">
      <c r="A2847" t="s">
        <v>4335</v>
      </c>
      <c r="B2847" t="s">
        <v>4336</v>
      </c>
      <c r="C2847" t="s">
        <v>3418</v>
      </c>
      <c r="D2847" t="s">
        <v>21</v>
      </c>
      <c r="E2847">
        <v>20783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43322</v>
      </c>
      <c r="L2847" t="s">
        <v>26</v>
      </c>
      <c r="N2847" t="s">
        <v>24</v>
      </c>
    </row>
    <row r="2848" spans="1:14" x14ac:dyDescent="0.25">
      <c r="A2848" t="s">
        <v>4337</v>
      </c>
      <c r="B2848" t="s">
        <v>4338</v>
      </c>
      <c r="C2848" t="s">
        <v>29</v>
      </c>
      <c r="D2848" t="s">
        <v>21</v>
      </c>
      <c r="E2848">
        <v>21205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43322</v>
      </c>
      <c r="L2848" t="s">
        <v>26</v>
      </c>
      <c r="N2848" t="s">
        <v>24</v>
      </c>
    </row>
    <row r="2849" spans="1:14" x14ac:dyDescent="0.25">
      <c r="A2849" t="s">
        <v>4339</v>
      </c>
      <c r="B2849" t="s">
        <v>4340</v>
      </c>
      <c r="C2849" t="s">
        <v>920</v>
      </c>
      <c r="D2849" t="s">
        <v>21</v>
      </c>
      <c r="E2849">
        <v>20659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43322</v>
      </c>
      <c r="L2849" t="s">
        <v>26</v>
      </c>
      <c r="N2849" t="s">
        <v>24</v>
      </c>
    </row>
    <row r="2850" spans="1:14" x14ac:dyDescent="0.25">
      <c r="A2850" t="s">
        <v>4341</v>
      </c>
      <c r="B2850" t="s">
        <v>4342</v>
      </c>
      <c r="C2850" t="s">
        <v>29</v>
      </c>
      <c r="D2850" t="s">
        <v>21</v>
      </c>
      <c r="E2850">
        <v>21204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43322</v>
      </c>
      <c r="L2850" t="s">
        <v>26</v>
      </c>
      <c r="N2850" t="s">
        <v>24</v>
      </c>
    </row>
    <row r="2851" spans="1:14" x14ac:dyDescent="0.25">
      <c r="A2851" t="s">
        <v>4343</v>
      </c>
      <c r="B2851" t="s">
        <v>4344</v>
      </c>
      <c r="C2851" t="s">
        <v>854</v>
      </c>
      <c r="D2851" t="s">
        <v>21</v>
      </c>
      <c r="E2851">
        <v>20706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43322</v>
      </c>
      <c r="L2851" t="s">
        <v>26</v>
      </c>
      <c r="N2851" t="s">
        <v>24</v>
      </c>
    </row>
    <row r="2852" spans="1:14" x14ac:dyDescent="0.25">
      <c r="A2852" t="s">
        <v>4345</v>
      </c>
      <c r="B2852" t="s">
        <v>4346</v>
      </c>
      <c r="C2852" t="s">
        <v>920</v>
      </c>
      <c r="D2852" t="s">
        <v>21</v>
      </c>
      <c r="E2852">
        <v>20659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43322</v>
      </c>
      <c r="L2852" t="s">
        <v>26</v>
      </c>
      <c r="N2852" t="s">
        <v>24</v>
      </c>
    </row>
    <row r="2853" spans="1:14" x14ac:dyDescent="0.25">
      <c r="A2853" t="s">
        <v>4347</v>
      </c>
      <c r="B2853" t="s">
        <v>4348</v>
      </c>
      <c r="C2853" t="s">
        <v>3249</v>
      </c>
      <c r="D2853" t="s">
        <v>21</v>
      </c>
      <c r="E2853">
        <v>21795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43322</v>
      </c>
      <c r="L2853" t="s">
        <v>26</v>
      </c>
      <c r="N2853" t="s">
        <v>24</v>
      </c>
    </row>
    <row r="2854" spans="1:14" x14ac:dyDescent="0.25">
      <c r="A2854" t="s">
        <v>4349</v>
      </c>
      <c r="B2854" t="s">
        <v>4350</v>
      </c>
      <c r="C2854" t="s">
        <v>778</v>
      </c>
      <c r="D2854" t="s">
        <v>21</v>
      </c>
      <c r="E2854">
        <v>20601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43322</v>
      </c>
      <c r="L2854" t="s">
        <v>26</v>
      </c>
      <c r="N2854" t="s">
        <v>24</v>
      </c>
    </row>
    <row r="2855" spans="1:14" x14ac:dyDescent="0.25">
      <c r="A2855" t="s">
        <v>871</v>
      </c>
      <c r="B2855" t="s">
        <v>872</v>
      </c>
      <c r="C2855" t="s">
        <v>29</v>
      </c>
      <c r="D2855" t="s">
        <v>21</v>
      </c>
      <c r="E2855">
        <v>21204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43322</v>
      </c>
      <c r="L2855" t="s">
        <v>26</v>
      </c>
      <c r="N2855" t="s">
        <v>24</v>
      </c>
    </row>
    <row r="2856" spans="1:14" x14ac:dyDescent="0.25">
      <c r="A2856" t="s">
        <v>4351</v>
      </c>
      <c r="B2856" t="s">
        <v>4352</v>
      </c>
      <c r="C2856" t="s">
        <v>920</v>
      </c>
      <c r="D2856" t="s">
        <v>21</v>
      </c>
      <c r="E2856">
        <v>20659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43322</v>
      </c>
      <c r="L2856" t="s">
        <v>26</v>
      </c>
      <c r="N2856" t="s">
        <v>24</v>
      </c>
    </row>
    <row r="2857" spans="1:14" x14ac:dyDescent="0.25">
      <c r="A2857" t="s">
        <v>4113</v>
      </c>
      <c r="B2857" t="s">
        <v>4353</v>
      </c>
      <c r="C2857" t="s">
        <v>1516</v>
      </c>
      <c r="D2857" t="s">
        <v>21</v>
      </c>
      <c r="E2857">
        <v>21787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43322</v>
      </c>
      <c r="L2857" t="s">
        <v>26</v>
      </c>
      <c r="N2857" t="s">
        <v>24</v>
      </c>
    </row>
    <row r="2858" spans="1:14" x14ac:dyDescent="0.25">
      <c r="A2858" t="s">
        <v>4354</v>
      </c>
      <c r="B2858" t="s">
        <v>4355</v>
      </c>
      <c r="C2858" t="s">
        <v>254</v>
      </c>
      <c r="D2858" t="s">
        <v>21</v>
      </c>
      <c r="E2858">
        <v>21204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43322</v>
      </c>
      <c r="L2858" t="s">
        <v>26</v>
      </c>
      <c r="N2858" t="s">
        <v>24</v>
      </c>
    </row>
    <row r="2859" spans="1:14" x14ac:dyDescent="0.25">
      <c r="A2859" t="s">
        <v>4356</v>
      </c>
      <c r="B2859" t="s">
        <v>4357</v>
      </c>
      <c r="C2859" t="s">
        <v>3249</v>
      </c>
      <c r="D2859" t="s">
        <v>21</v>
      </c>
      <c r="E2859">
        <v>21795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43321</v>
      </c>
      <c r="L2859" t="s">
        <v>26</v>
      </c>
      <c r="N2859" t="s">
        <v>24</v>
      </c>
    </row>
    <row r="2860" spans="1:14" x14ac:dyDescent="0.25">
      <c r="A2860" t="s">
        <v>1514</v>
      </c>
      <c r="B2860" t="s">
        <v>1515</v>
      </c>
      <c r="C2860" t="s">
        <v>1516</v>
      </c>
      <c r="D2860" t="s">
        <v>21</v>
      </c>
      <c r="E2860">
        <v>21787</v>
      </c>
      <c r="F2860" t="s">
        <v>22</v>
      </c>
      <c r="G2860" t="s">
        <v>22</v>
      </c>
      <c r="H2860" t="s">
        <v>110</v>
      </c>
      <c r="I2860" t="s">
        <v>2174</v>
      </c>
      <c r="J2860" s="1">
        <v>43263</v>
      </c>
      <c r="K2860" s="1">
        <v>43321</v>
      </c>
      <c r="L2860" t="s">
        <v>103</v>
      </c>
      <c r="N2860" t="s">
        <v>1562</v>
      </c>
    </row>
    <row r="2861" spans="1:14" x14ac:dyDescent="0.25">
      <c r="A2861" t="s">
        <v>4358</v>
      </c>
      <c r="B2861" t="s">
        <v>4359</v>
      </c>
      <c r="C2861" t="s">
        <v>176</v>
      </c>
      <c r="D2861" t="s">
        <v>21</v>
      </c>
      <c r="E2861">
        <v>21742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43321</v>
      </c>
      <c r="L2861" t="s">
        <v>26</v>
      </c>
      <c r="N2861" t="s">
        <v>24</v>
      </c>
    </row>
    <row r="2862" spans="1:14" x14ac:dyDescent="0.25">
      <c r="A2862" t="s">
        <v>4360</v>
      </c>
      <c r="B2862" t="s">
        <v>4361</v>
      </c>
      <c r="C2862" t="s">
        <v>487</v>
      </c>
      <c r="D2862" t="s">
        <v>21</v>
      </c>
      <c r="E2862">
        <v>20783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43321</v>
      </c>
      <c r="L2862" t="s">
        <v>26</v>
      </c>
      <c r="N2862" t="s">
        <v>24</v>
      </c>
    </row>
    <row r="2863" spans="1:14" x14ac:dyDescent="0.25">
      <c r="A2863" t="s">
        <v>4362</v>
      </c>
      <c r="B2863" t="s">
        <v>4363</v>
      </c>
      <c r="C2863" t="s">
        <v>920</v>
      </c>
      <c r="D2863" t="s">
        <v>21</v>
      </c>
      <c r="E2863">
        <v>20659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43321</v>
      </c>
      <c r="L2863" t="s">
        <v>26</v>
      </c>
      <c r="N2863" t="s">
        <v>24</v>
      </c>
    </row>
    <row r="2864" spans="1:14" x14ac:dyDescent="0.25">
      <c r="A2864" t="s">
        <v>4364</v>
      </c>
      <c r="B2864" t="s">
        <v>4365</v>
      </c>
      <c r="C2864" t="s">
        <v>249</v>
      </c>
      <c r="D2864" t="s">
        <v>21</v>
      </c>
      <c r="E2864">
        <v>20744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43321</v>
      </c>
      <c r="L2864" t="s">
        <v>26</v>
      </c>
      <c r="N2864" t="s">
        <v>24</v>
      </c>
    </row>
    <row r="2865" spans="1:14" x14ac:dyDescent="0.25">
      <c r="A2865" t="s">
        <v>4366</v>
      </c>
      <c r="B2865" t="s">
        <v>4367</v>
      </c>
      <c r="C2865" t="s">
        <v>1685</v>
      </c>
      <c r="D2865" t="s">
        <v>21</v>
      </c>
      <c r="E2865">
        <v>20769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43321</v>
      </c>
      <c r="L2865" t="s">
        <v>26</v>
      </c>
      <c r="N2865" t="s">
        <v>24</v>
      </c>
    </row>
    <row r="2866" spans="1:14" x14ac:dyDescent="0.25">
      <c r="A2866" t="s">
        <v>4368</v>
      </c>
      <c r="B2866" t="s">
        <v>4369</v>
      </c>
      <c r="C2866" t="s">
        <v>453</v>
      </c>
      <c r="D2866" t="s">
        <v>21</v>
      </c>
      <c r="E2866">
        <v>20616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43321</v>
      </c>
      <c r="L2866" t="s">
        <v>26</v>
      </c>
      <c r="N2866" t="s">
        <v>24</v>
      </c>
    </row>
    <row r="2867" spans="1:14" x14ac:dyDescent="0.25">
      <c r="A2867" t="s">
        <v>2013</v>
      </c>
      <c r="B2867" t="s">
        <v>2014</v>
      </c>
      <c r="C2867" t="s">
        <v>179</v>
      </c>
      <c r="D2867" t="s">
        <v>21</v>
      </c>
      <c r="E2867">
        <v>20878</v>
      </c>
      <c r="F2867" t="s">
        <v>22</v>
      </c>
      <c r="G2867" t="s">
        <v>22</v>
      </c>
      <c r="H2867" t="s">
        <v>110</v>
      </c>
      <c r="I2867" t="s">
        <v>2174</v>
      </c>
      <c r="J2867" s="1">
        <v>43264</v>
      </c>
      <c r="K2867" s="1">
        <v>43321</v>
      </c>
      <c r="L2867" t="s">
        <v>103</v>
      </c>
      <c r="N2867" t="s">
        <v>1583</v>
      </c>
    </row>
    <row r="2868" spans="1:14" x14ac:dyDescent="0.25">
      <c r="A2868" t="s">
        <v>4370</v>
      </c>
      <c r="B2868" t="s">
        <v>4371</v>
      </c>
      <c r="C2868" t="s">
        <v>487</v>
      </c>
      <c r="D2868" t="s">
        <v>21</v>
      </c>
      <c r="E2868">
        <v>20783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43321</v>
      </c>
      <c r="L2868" t="s">
        <v>26</v>
      </c>
      <c r="N2868" t="s">
        <v>24</v>
      </c>
    </row>
    <row r="2869" spans="1:14" x14ac:dyDescent="0.25">
      <c r="A2869" t="s">
        <v>1298</v>
      </c>
      <c r="B2869" t="s">
        <v>4372</v>
      </c>
      <c r="C2869" t="s">
        <v>854</v>
      </c>
      <c r="D2869" t="s">
        <v>21</v>
      </c>
      <c r="E2869">
        <v>20706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43321</v>
      </c>
      <c r="L2869" t="s">
        <v>26</v>
      </c>
      <c r="N2869" t="s">
        <v>24</v>
      </c>
    </row>
    <row r="2870" spans="1:14" x14ac:dyDescent="0.25">
      <c r="A2870" t="s">
        <v>2940</v>
      </c>
      <c r="B2870" t="s">
        <v>2941</v>
      </c>
      <c r="C2870" t="s">
        <v>173</v>
      </c>
      <c r="D2870" t="s">
        <v>21</v>
      </c>
      <c r="E2870">
        <v>20745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43321</v>
      </c>
      <c r="L2870" t="s">
        <v>26</v>
      </c>
      <c r="N2870" t="s">
        <v>24</v>
      </c>
    </row>
    <row r="2871" spans="1:14" x14ac:dyDescent="0.25">
      <c r="A2871" t="s">
        <v>2055</v>
      </c>
      <c r="B2871" t="s">
        <v>2944</v>
      </c>
      <c r="C2871" t="s">
        <v>249</v>
      </c>
      <c r="D2871" t="s">
        <v>21</v>
      </c>
      <c r="E2871">
        <v>20744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43321</v>
      </c>
      <c r="L2871" t="s">
        <v>26</v>
      </c>
      <c r="N2871" t="s">
        <v>24</v>
      </c>
    </row>
    <row r="2872" spans="1:14" x14ac:dyDescent="0.25">
      <c r="A2872" t="s">
        <v>4373</v>
      </c>
      <c r="B2872" t="s">
        <v>4374</v>
      </c>
      <c r="C2872" t="s">
        <v>487</v>
      </c>
      <c r="D2872" t="s">
        <v>21</v>
      </c>
      <c r="E2872">
        <v>20783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43321</v>
      </c>
      <c r="L2872" t="s">
        <v>26</v>
      </c>
      <c r="N2872" t="s">
        <v>24</v>
      </c>
    </row>
    <row r="2873" spans="1:14" x14ac:dyDescent="0.25">
      <c r="A2873" t="s">
        <v>4375</v>
      </c>
      <c r="B2873" t="s">
        <v>4376</v>
      </c>
      <c r="C2873" t="s">
        <v>176</v>
      </c>
      <c r="D2873" t="s">
        <v>21</v>
      </c>
      <c r="E2873">
        <v>21742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43321</v>
      </c>
      <c r="L2873" t="s">
        <v>26</v>
      </c>
      <c r="N2873" t="s">
        <v>24</v>
      </c>
    </row>
    <row r="2874" spans="1:14" x14ac:dyDescent="0.25">
      <c r="A2874" t="s">
        <v>250</v>
      </c>
      <c r="B2874" t="s">
        <v>4377</v>
      </c>
      <c r="C2874" t="s">
        <v>4378</v>
      </c>
      <c r="D2874" t="s">
        <v>21</v>
      </c>
      <c r="E2874">
        <v>20784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43321</v>
      </c>
      <c r="L2874" t="s">
        <v>26</v>
      </c>
      <c r="N2874" t="s">
        <v>24</v>
      </c>
    </row>
    <row r="2875" spans="1:14" x14ac:dyDescent="0.25">
      <c r="A2875" t="s">
        <v>494</v>
      </c>
      <c r="B2875" t="s">
        <v>495</v>
      </c>
      <c r="C2875" t="s">
        <v>29</v>
      </c>
      <c r="D2875" t="s">
        <v>21</v>
      </c>
      <c r="E2875">
        <v>21225</v>
      </c>
      <c r="F2875" t="s">
        <v>22</v>
      </c>
      <c r="G2875" t="s">
        <v>22</v>
      </c>
      <c r="H2875" t="s">
        <v>101</v>
      </c>
      <c r="I2875" t="s">
        <v>241</v>
      </c>
      <c r="J2875" s="1">
        <v>43263</v>
      </c>
      <c r="K2875" s="1">
        <v>43321</v>
      </c>
      <c r="L2875" t="s">
        <v>103</v>
      </c>
      <c r="N2875" t="s">
        <v>1900</v>
      </c>
    </row>
    <row r="2876" spans="1:14" x14ac:dyDescent="0.25">
      <c r="A2876" t="s">
        <v>753</v>
      </c>
      <c r="B2876" t="s">
        <v>4379</v>
      </c>
      <c r="C2876" t="s">
        <v>176</v>
      </c>
      <c r="D2876" t="s">
        <v>21</v>
      </c>
      <c r="E2876">
        <v>21740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43321</v>
      </c>
      <c r="L2876" t="s">
        <v>26</v>
      </c>
      <c r="N2876" t="s">
        <v>24</v>
      </c>
    </row>
    <row r="2877" spans="1:14" x14ac:dyDescent="0.25">
      <c r="A2877" t="s">
        <v>294</v>
      </c>
      <c r="B2877" t="s">
        <v>884</v>
      </c>
      <c r="C2877" t="s">
        <v>854</v>
      </c>
      <c r="D2877" t="s">
        <v>21</v>
      </c>
      <c r="E2877">
        <v>20706</v>
      </c>
      <c r="F2877" t="s">
        <v>22</v>
      </c>
      <c r="G2877" t="s">
        <v>22</v>
      </c>
      <c r="H2877" t="s">
        <v>110</v>
      </c>
      <c r="I2877" t="s">
        <v>2174</v>
      </c>
      <c r="J2877" s="1">
        <v>43265</v>
      </c>
      <c r="K2877" s="1">
        <v>43321</v>
      </c>
      <c r="L2877" t="s">
        <v>103</v>
      </c>
      <c r="N2877" t="s">
        <v>1583</v>
      </c>
    </row>
    <row r="2878" spans="1:14" x14ac:dyDescent="0.25">
      <c r="A2878" t="s">
        <v>4380</v>
      </c>
      <c r="B2878" t="s">
        <v>4381</v>
      </c>
      <c r="C2878" t="s">
        <v>176</v>
      </c>
      <c r="D2878" t="s">
        <v>21</v>
      </c>
      <c r="E2878">
        <v>21740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43320</v>
      </c>
      <c r="L2878" t="s">
        <v>26</v>
      </c>
      <c r="N2878" t="s">
        <v>24</v>
      </c>
    </row>
    <row r="2879" spans="1:14" x14ac:dyDescent="0.25">
      <c r="A2879" t="s">
        <v>4382</v>
      </c>
      <c r="B2879" t="s">
        <v>4383</v>
      </c>
      <c r="C2879" t="s">
        <v>176</v>
      </c>
      <c r="D2879" t="s">
        <v>21</v>
      </c>
      <c r="E2879">
        <v>21742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43320</v>
      </c>
      <c r="L2879" t="s">
        <v>26</v>
      </c>
      <c r="N2879" t="s">
        <v>24</v>
      </c>
    </row>
    <row r="2880" spans="1:14" x14ac:dyDescent="0.25">
      <c r="A2880" t="s">
        <v>4384</v>
      </c>
      <c r="B2880" t="s">
        <v>4385</v>
      </c>
      <c r="C2880" t="s">
        <v>317</v>
      </c>
      <c r="D2880" t="s">
        <v>21</v>
      </c>
      <c r="E2880">
        <v>20735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43320</v>
      </c>
      <c r="L2880" t="s">
        <v>26</v>
      </c>
      <c r="N2880" t="s">
        <v>24</v>
      </c>
    </row>
    <row r="2881" spans="1:14" x14ac:dyDescent="0.25">
      <c r="A2881" t="s">
        <v>4386</v>
      </c>
      <c r="B2881" t="s">
        <v>4387</v>
      </c>
      <c r="C2881" t="s">
        <v>652</v>
      </c>
      <c r="D2881" t="s">
        <v>21</v>
      </c>
      <c r="E2881">
        <v>20743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43320</v>
      </c>
      <c r="L2881" t="s">
        <v>26</v>
      </c>
      <c r="N2881" t="s">
        <v>24</v>
      </c>
    </row>
    <row r="2882" spans="1:14" x14ac:dyDescent="0.25">
      <c r="A2882" t="s">
        <v>653</v>
      </c>
      <c r="B2882" t="s">
        <v>654</v>
      </c>
      <c r="C2882" t="s">
        <v>642</v>
      </c>
      <c r="D2882" t="s">
        <v>21</v>
      </c>
      <c r="E2882">
        <v>20785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43320</v>
      </c>
      <c r="L2882" t="s">
        <v>26</v>
      </c>
      <c r="N2882" t="s">
        <v>24</v>
      </c>
    </row>
    <row r="2883" spans="1:14" x14ac:dyDescent="0.25">
      <c r="A2883" t="s">
        <v>4388</v>
      </c>
      <c r="B2883" t="s">
        <v>4389</v>
      </c>
      <c r="C2883" t="s">
        <v>487</v>
      </c>
      <c r="D2883" t="s">
        <v>21</v>
      </c>
      <c r="E2883">
        <v>20784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43320</v>
      </c>
      <c r="L2883" t="s">
        <v>26</v>
      </c>
      <c r="N2883" t="s">
        <v>24</v>
      </c>
    </row>
    <row r="2884" spans="1:14" x14ac:dyDescent="0.25">
      <c r="A2884" t="s">
        <v>212</v>
      </c>
      <c r="B2884" t="s">
        <v>4390</v>
      </c>
      <c r="C2884" t="s">
        <v>4391</v>
      </c>
      <c r="D2884" t="s">
        <v>21</v>
      </c>
      <c r="E2884">
        <v>20794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43320</v>
      </c>
      <c r="L2884" t="s">
        <v>26</v>
      </c>
      <c r="N2884" t="s">
        <v>24</v>
      </c>
    </row>
    <row r="2885" spans="1:14" x14ac:dyDescent="0.25">
      <c r="A2885" t="s">
        <v>4375</v>
      </c>
      <c r="B2885" t="s">
        <v>4392</v>
      </c>
      <c r="C2885" t="s">
        <v>176</v>
      </c>
      <c r="D2885" t="s">
        <v>21</v>
      </c>
      <c r="E2885">
        <v>21740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43320</v>
      </c>
      <c r="L2885" t="s">
        <v>26</v>
      </c>
      <c r="N2885" t="s">
        <v>24</v>
      </c>
    </row>
    <row r="2886" spans="1:14" x14ac:dyDescent="0.25">
      <c r="A2886" t="s">
        <v>4393</v>
      </c>
      <c r="B2886" t="s">
        <v>4394</v>
      </c>
      <c r="C2886" t="s">
        <v>198</v>
      </c>
      <c r="D2886" t="s">
        <v>21</v>
      </c>
      <c r="E2886">
        <v>20746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43320</v>
      </c>
      <c r="L2886" t="s">
        <v>26</v>
      </c>
      <c r="N2886" t="s">
        <v>24</v>
      </c>
    </row>
    <row r="2887" spans="1:14" x14ac:dyDescent="0.25">
      <c r="A2887" t="s">
        <v>4395</v>
      </c>
      <c r="B2887" t="s">
        <v>4396</v>
      </c>
      <c r="C2887" t="s">
        <v>642</v>
      </c>
      <c r="D2887" t="s">
        <v>21</v>
      </c>
      <c r="E2887">
        <v>20785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43320</v>
      </c>
      <c r="L2887" t="s">
        <v>26</v>
      </c>
      <c r="N2887" t="s">
        <v>24</v>
      </c>
    </row>
    <row r="2888" spans="1:14" x14ac:dyDescent="0.25">
      <c r="A2888" t="s">
        <v>1458</v>
      </c>
      <c r="B2888" t="s">
        <v>1459</v>
      </c>
      <c r="C2888" t="s">
        <v>173</v>
      </c>
      <c r="D2888" t="s">
        <v>21</v>
      </c>
      <c r="E2888">
        <v>20745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43320</v>
      </c>
      <c r="L2888" t="s">
        <v>26</v>
      </c>
      <c r="N2888" t="s">
        <v>24</v>
      </c>
    </row>
    <row r="2889" spans="1:14" x14ac:dyDescent="0.25">
      <c r="A2889" t="s">
        <v>260</v>
      </c>
      <c r="B2889" t="s">
        <v>4397</v>
      </c>
      <c r="C2889" t="s">
        <v>176</v>
      </c>
      <c r="D2889" t="s">
        <v>21</v>
      </c>
      <c r="E2889">
        <v>21740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43320</v>
      </c>
      <c r="L2889" t="s">
        <v>26</v>
      </c>
      <c r="N2889" t="s">
        <v>24</v>
      </c>
    </row>
    <row r="2890" spans="1:14" x14ac:dyDescent="0.25">
      <c r="A2890" t="s">
        <v>4398</v>
      </c>
      <c r="B2890" t="s">
        <v>4399</v>
      </c>
      <c r="C2890" t="s">
        <v>190</v>
      </c>
      <c r="D2890" t="s">
        <v>21</v>
      </c>
      <c r="E2890">
        <v>20852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43319</v>
      </c>
      <c r="L2890" t="s">
        <v>26</v>
      </c>
      <c r="N2890" t="s">
        <v>24</v>
      </c>
    </row>
    <row r="2891" spans="1:14" x14ac:dyDescent="0.25">
      <c r="A2891" t="s">
        <v>2391</v>
      </c>
      <c r="B2891" t="s">
        <v>2392</v>
      </c>
      <c r="C2891" t="s">
        <v>67</v>
      </c>
      <c r="D2891" t="s">
        <v>21</v>
      </c>
      <c r="E2891">
        <v>20910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43319</v>
      </c>
      <c r="L2891" t="s">
        <v>26</v>
      </c>
      <c r="N2891" t="s">
        <v>24</v>
      </c>
    </row>
    <row r="2892" spans="1:14" x14ac:dyDescent="0.25">
      <c r="A2892" t="s">
        <v>4400</v>
      </c>
      <c r="B2892" t="s">
        <v>4401</v>
      </c>
      <c r="C2892" t="s">
        <v>154</v>
      </c>
      <c r="D2892" t="s">
        <v>21</v>
      </c>
      <c r="E2892">
        <v>20707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43319</v>
      </c>
      <c r="L2892" t="s">
        <v>26</v>
      </c>
      <c r="N2892" t="s">
        <v>24</v>
      </c>
    </row>
    <row r="2893" spans="1:14" x14ac:dyDescent="0.25">
      <c r="A2893" t="s">
        <v>4402</v>
      </c>
      <c r="B2893" t="s">
        <v>4403</v>
      </c>
      <c r="C2893" t="s">
        <v>4404</v>
      </c>
      <c r="D2893" t="s">
        <v>21</v>
      </c>
      <c r="E2893">
        <v>20743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43319</v>
      </c>
      <c r="L2893" t="s">
        <v>26</v>
      </c>
      <c r="N2893" t="s">
        <v>24</v>
      </c>
    </row>
    <row r="2894" spans="1:14" x14ac:dyDescent="0.25">
      <c r="A2894" t="s">
        <v>4405</v>
      </c>
      <c r="B2894" t="s">
        <v>4406</v>
      </c>
      <c r="C2894" t="s">
        <v>2340</v>
      </c>
      <c r="D2894" t="s">
        <v>21</v>
      </c>
      <c r="E2894">
        <v>20895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43319</v>
      </c>
      <c r="L2894" t="s">
        <v>26</v>
      </c>
      <c r="N2894" t="s">
        <v>24</v>
      </c>
    </row>
    <row r="2895" spans="1:14" x14ac:dyDescent="0.25">
      <c r="A2895" t="s">
        <v>4407</v>
      </c>
      <c r="B2895" t="s">
        <v>4408</v>
      </c>
      <c r="C2895" t="s">
        <v>487</v>
      </c>
      <c r="D2895" t="s">
        <v>21</v>
      </c>
      <c r="E2895">
        <v>20782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43319</v>
      </c>
      <c r="L2895" t="s">
        <v>26</v>
      </c>
      <c r="N2895" t="s">
        <v>24</v>
      </c>
    </row>
    <row r="2896" spans="1:14" x14ac:dyDescent="0.25">
      <c r="A2896" t="s">
        <v>4409</v>
      </c>
      <c r="B2896" t="s">
        <v>4410</v>
      </c>
      <c r="C2896" t="s">
        <v>761</v>
      </c>
      <c r="D2896" t="s">
        <v>21</v>
      </c>
      <c r="E2896">
        <v>20912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43319</v>
      </c>
      <c r="L2896" t="s">
        <v>26</v>
      </c>
      <c r="N2896" t="s">
        <v>24</v>
      </c>
    </row>
    <row r="2897" spans="1:14" x14ac:dyDescent="0.25">
      <c r="A2897" t="s">
        <v>4411</v>
      </c>
      <c r="B2897" t="s">
        <v>4412</v>
      </c>
      <c r="C2897" t="s">
        <v>176</v>
      </c>
      <c r="D2897" t="s">
        <v>21</v>
      </c>
      <c r="E2897">
        <v>21740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43319</v>
      </c>
      <c r="L2897" t="s">
        <v>26</v>
      </c>
      <c r="N2897" t="s">
        <v>24</v>
      </c>
    </row>
    <row r="2898" spans="1:14" x14ac:dyDescent="0.25">
      <c r="A2898" t="s">
        <v>4413</v>
      </c>
      <c r="B2898" t="s">
        <v>4414</v>
      </c>
      <c r="C2898" t="s">
        <v>652</v>
      </c>
      <c r="D2898" t="s">
        <v>21</v>
      </c>
      <c r="E2898">
        <v>20743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43319</v>
      </c>
      <c r="L2898" t="s">
        <v>26</v>
      </c>
      <c r="N2898" t="s">
        <v>24</v>
      </c>
    </row>
    <row r="2899" spans="1:14" x14ac:dyDescent="0.25">
      <c r="A2899" t="s">
        <v>4415</v>
      </c>
      <c r="B2899" t="s">
        <v>4416</v>
      </c>
      <c r="C2899" t="s">
        <v>761</v>
      </c>
      <c r="D2899" t="s">
        <v>21</v>
      </c>
      <c r="E2899">
        <v>20912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43319</v>
      </c>
      <c r="L2899" t="s">
        <v>26</v>
      </c>
      <c r="N2899" t="s">
        <v>24</v>
      </c>
    </row>
    <row r="2900" spans="1:14" x14ac:dyDescent="0.25">
      <c r="A2900" t="s">
        <v>4417</v>
      </c>
      <c r="B2900" t="s">
        <v>4418</v>
      </c>
      <c r="C2900" t="s">
        <v>176</v>
      </c>
      <c r="D2900" t="s">
        <v>21</v>
      </c>
      <c r="E2900">
        <v>21740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43319</v>
      </c>
      <c r="L2900" t="s">
        <v>26</v>
      </c>
      <c r="N2900" t="s">
        <v>24</v>
      </c>
    </row>
    <row r="2901" spans="1:14" x14ac:dyDescent="0.25">
      <c r="A2901" t="s">
        <v>4419</v>
      </c>
      <c r="B2901" t="s">
        <v>4420</v>
      </c>
      <c r="C2901" t="s">
        <v>44</v>
      </c>
      <c r="D2901" t="s">
        <v>21</v>
      </c>
      <c r="E2901">
        <v>20794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43319</v>
      </c>
      <c r="L2901" t="s">
        <v>26</v>
      </c>
      <c r="N2901" t="s">
        <v>24</v>
      </c>
    </row>
    <row r="2902" spans="1:14" x14ac:dyDescent="0.25">
      <c r="A2902" t="s">
        <v>4421</v>
      </c>
      <c r="B2902" t="s">
        <v>4422</v>
      </c>
      <c r="C2902" t="s">
        <v>176</v>
      </c>
      <c r="D2902" t="s">
        <v>21</v>
      </c>
      <c r="E2902">
        <v>21740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43319</v>
      </c>
      <c r="L2902" t="s">
        <v>26</v>
      </c>
      <c r="N2902" t="s">
        <v>24</v>
      </c>
    </row>
    <row r="2903" spans="1:14" x14ac:dyDescent="0.25">
      <c r="A2903" t="s">
        <v>4423</v>
      </c>
      <c r="B2903" t="s">
        <v>4424</v>
      </c>
      <c r="C2903" t="s">
        <v>761</v>
      </c>
      <c r="D2903" t="s">
        <v>21</v>
      </c>
      <c r="E2903">
        <v>20912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43319</v>
      </c>
      <c r="L2903" t="s">
        <v>26</v>
      </c>
      <c r="N2903" t="s">
        <v>24</v>
      </c>
    </row>
    <row r="2904" spans="1:14" x14ac:dyDescent="0.25">
      <c r="A2904" t="s">
        <v>940</v>
      </c>
      <c r="B2904" t="s">
        <v>4425</v>
      </c>
      <c r="C2904" t="s">
        <v>4426</v>
      </c>
      <c r="D2904" t="s">
        <v>21</v>
      </c>
      <c r="E2904">
        <v>20723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43319</v>
      </c>
      <c r="L2904" t="s">
        <v>26</v>
      </c>
      <c r="N2904" t="s">
        <v>24</v>
      </c>
    </row>
    <row r="2905" spans="1:14" x14ac:dyDescent="0.25">
      <c r="A2905" t="s">
        <v>869</v>
      </c>
      <c r="B2905" t="s">
        <v>4427</v>
      </c>
      <c r="C2905" t="s">
        <v>154</v>
      </c>
      <c r="D2905" t="s">
        <v>21</v>
      </c>
      <c r="E2905">
        <v>20723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43319</v>
      </c>
      <c r="L2905" t="s">
        <v>26</v>
      </c>
      <c r="N2905" t="s">
        <v>24</v>
      </c>
    </row>
    <row r="2906" spans="1:14" x14ac:dyDescent="0.25">
      <c r="A2906" t="s">
        <v>1147</v>
      </c>
      <c r="B2906" t="s">
        <v>4428</v>
      </c>
      <c r="C2906" t="s">
        <v>487</v>
      </c>
      <c r="D2906" t="s">
        <v>21</v>
      </c>
      <c r="E2906">
        <v>20783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43319</v>
      </c>
      <c r="L2906" t="s">
        <v>26</v>
      </c>
      <c r="N2906" t="s">
        <v>24</v>
      </c>
    </row>
    <row r="2907" spans="1:14" x14ac:dyDescent="0.25">
      <c r="A2907" t="s">
        <v>4429</v>
      </c>
      <c r="B2907" t="s">
        <v>4430</v>
      </c>
      <c r="C2907" t="s">
        <v>176</v>
      </c>
      <c r="D2907" t="s">
        <v>21</v>
      </c>
      <c r="E2907">
        <v>21742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43319</v>
      </c>
      <c r="L2907" t="s">
        <v>26</v>
      </c>
      <c r="N2907" t="s">
        <v>24</v>
      </c>
    </row>
    <row r="2908" spans="1:14" x14ac:dyDescent="0.25">
      <c r="A2908" t="s">
        <v>4431</v>
      </c>
      <c r="B2908" t="s">
        <v>4432</v>
      </c>
      <c r="C2908" t="s">
        <v>487</v>
      </c>
      <c r="D2908" t="s">
        <v>21</v>
      </c>
      <c r="E2908">
        <v>20784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43319</v>
      </c>
      <c r="L2908" t="s">
        <v>26</v>
      </c>
      <c r="N2908" t="s">
        <v>24</v>
      </c>
    </row>
    <row r="2909" spans="1:14" x14ac:dyDescent="0.25">
      <c r="A2909" t="s">
        <v>4433</v>
      </c>
      <c r="B2909" t="s">
        <v>4434</v>
      </c>
      <c r="C2909" t="s">
        <v>29</v>
      </c>
      <c r="D2909" t="s">
        <v>21</v>
      </c>
      <c r="E2909">
        <v>21201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43319</v>
      </c>
      <c r="L2909" t="s">
        <v>26</v>
      </c>
      <c r="N2909" t="s">
        <v>24</v>
      </c>
    </row>
    <row r="2910" spans="1:14" x14ac:dyDescent="0.25">
      <c r="A2910" t="s">
        <v>146</v>
      </c>
      <c r="B2910" t="s">
        <v>4435</v>
      </c>
      <c r="C2910" t="s">
        <v>761</v>
      </c>
      <c r="D2910" t="s">
        <v>21</v>
      </c>
      <c r="E2910">
        <v>20912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43319</v>
      </c>
      <c r="L2910" t="s">
        <v>26</v>
      </c>
      <c r="N2910" t="s">
        <v>24</v>
      </c>
    </row>
    <row r="2911" spans="1:14" x14ac:dyDescent="0.25">
      <c r="A2911" t="s">
        <v>4436</v>
      </c>
      <c r="B2911" t="s">
        <v>4437</v>
      </c>
      <c r="C2911" t="s">
        <v>4438</v>
      </c>
      <c r="D2911" t="s">
        <v>21</v>
      </c>
      <c r="E2911">
        <v>21163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43318</v>
      </c>
      <c r="L2911" t="s">
        <v>26</v>
      </c>
      <c r="N2911" t="s">
        <v>24</v>
      </c>
    </row>
    <row r="2912" spans="1:14" x14ac:dyDescent="0.25">
      <c r="A2912" t="s">
        <v>155</v>
      </c>
      <c r="B2912" t="s">
        <v>4439</v>
      </c>
      <c r="C2912" t="s">
        <v>2340</v>
      </c>
      <c r="D2912" t="s">
        <v>21</v>
      </c>
      <c r="E2912">
        <v>20895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43318</v>
      </c>
      <c r="L2912" t="s">
        <v>26</v>
      </c>
      <c r="N2912" t="s">
        <v>24</v>
      </c>
    </row>
    <row r="2913" spans="1:14" x14ac:dyDescent="0.25">
      <c r="A2913" t="s">
        <v>2018</v>
      </c>
      <c r="B2913" t="s">
        <v>2963</v>
      </c>
      <c r="C2913" t="s">
        <v>154</v>
      </c>
      <c r="D2913" t="s">
        <v>21</v>
      </c>
      <c r="E2913">
        <v>20707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43318</v>
      </c>
      <c r="L2913" t="s">
        <v>26</v>
      </c>
      <c r="N2913" t="s">
        <v>24</v>
      </c>
    </row>
    <row r="2914" spans="1:14" x14ac:dyDescent="0.25">
      <c r="A2914" t="s">
        <v>4440</v>
      </c>
      <c r="B2914" t="s">
        <v>4441</v>
      </c>
      <c r="C2914" t="s">
        <v>176</v>
      </c>
      <c r="D2914" t="s">
        <v>21</v>
      </c>
      <c r="E2914">
        <v>21740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43318</v>
      </c>
      <c r="L2914" t="s">
        <v>26</v>
      </c>
      <c r="N2914" t="s">
        <v>24</v>
      </c>
    </row>
    <row r="2915" spans="1:14" x14ac:dyDescent="0.25">
      <c r="A2915" t="s">
        <v>4442</v>
      </c>
      <c r="B2915" t="s">
        <v>4443</v>
      </c>
      <c r="C2915" t="s">
        <v>2340</v>
      </c>
      <c r="D2915" t="s">
        <v>21</v>
      </c>
      <c r="E2915">
        <v>20895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43318</v>
      </c>
      <c r="L2915" t="s">
        <v>26</v>
      </c>
      <c r="N2915" t="s">
        <v>24</v>
      </c>
    </row>
    <row r="2916" spans="1:14" x14ac:dyDescent="0.25">
      <c r="A2916" t="s">
        <v>4444</v>
      </c>
      <c r="B2916" t="s">
        <v>4445</v>
      </c>
      <c r="C2916" t="s">
        <v>761</v>
      </c>
      <c r="D2916" t="s">
        <v>21</v>
      </c>
      <c r="E2916">
        <v>20912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43318</v>
      </c>
      <c r="L2916" t="s">
        <v>26</v>
      </c>
      <c r="N2916" t="s">
        <v>24</v>
      </c>
    </row>
    <row r="2917" spans="1:14" x14ac:dyDescent="0.25">
      <c r="A2917" t="s">
        <v>995</v>
      </c>
      <c r="B2917" t="s">
        <v>4446</v>
      </c>
      <c r="C2917" t="s">
        <v>29</v>
      </c>
      <c r="D2917" t="s">
        <v>21</v>
      </c>
      <c r="E2917">
        <v>21286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43316</v>
      </c>
      <c r="L2917" t="s">
        <v>26</v>
      </c>
      <c r="N2917" t="s">
        <v>24</v>
      </c>
    </row>
    <row r="2918" spans="1:14" x14ac:dyDescent="0.25">
      <c r="A2918" t="s">
        <v>4447</v>
      </c>
      <c r="B2918" t="s">
        <v>4448</v>
      </c>
      <c r="C2918" t="s">
        <v>109</v>
      </c>
      <c r="D2918" t="s">
        <v>21</v>
      </c>
      <c r="E2918">
        <v>21048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43316</v>
      </c>
      <c r="L2918" t="s">
        <v>26</v>
      </c>
      <c r="N2918" t="s">
        <v>24</v>
      </c>
    </row>
    <row r="2919" spans="1:14" x14ac:dyDescent="0.25">
      <c r="A2919" t="s">
        <v>817</v>
      </c>
      <c r="B2919" t="s">
        <v>818</v>
      </c>
      <c r="C2919" t="s">
        <v>29</v>
      </c>
      <c r="D2919" t="s">
        <v>21</v>
      </c>
      <c r="E2919">
        <v>21204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43316</v>
      </c>
      <c r="L2919" t="s">
        <v>26</v>
      </c>
      <c r="N2919" t="s">
        <v>24</v>
      </c>
    </row>
    <row r="2920" spans="1:14" x14ac:dyDescent="0.25">
      <c r="A2920" t="s">
        <v>1619</v>
      </c>
      <c r="B2920" t="s">
        <v>4449</v>
      </c>
      <c r="C2920" t="s">
        <v>29</v>
      </c>
      <c r="D2920" t="s">
        <v>21</v>
      </c>
      <c r="E2920">
        <v>21286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43316</v>
      </c>
      <c r="L2920" t="s">
        <v>26</v>
      </c>
      <c r="N2920" t="s">
        <v>24</v>
      </c>
    </row>
    <row r="2921" spans="1:14" x14ac:dyDescent="0.25">
      <c r="A2921" t="s">
        <v>4450</v>
      </c>
      <c r="B2921" t="s">
        <v>1477</v>
      </c>
      <c r="C2921" t="s">
        <v>254</v>
      </c>
      <c r="D2921" t="s">
        <v>21</v>
      </c>
      <c r="E2921">
        <v>21286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43316</v>
      </c>
      <c r="L2921" t="s">
        <v>26</v>
      </c>
      <c r="N2921" t="s">
        <v>24</v>
      </c>
    </row>
    <row r="2922" spans="1:14" x14ac:dyDescent="0.25">
      <c r="A2922" t="s">
        <v>250</v>
      </c>
      <c r="B2922" t="s">
        <v>4451</v>
      </c>
      <c r="C2922" t="s">
        <v>1688</v>
      </c>
      <c r="D2922" t="s">
        <v>21</v>
      </c>
      <c r="E2922">
        <v>21030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43316</v>
      </c>
      <c r="L2922" t="s">
        <v>26</v>
      </c>
      <c r="N2922" t="s">
        <v>24</v>
      </c>
    </row>
    <row r="2923" spans="1:14" x14ac:dyDescent="0.25">
      <c r="A2923" t="s">
        <v>4452</v>
      </c>
      <c r="B2923" t="s">
        <v>4453</v>
      </c>
      <c r="C2923" t="s">
        <v>29</v>
      </c>
      <c r="D2923" t="s">
        <v>21</v>
      </c>
      <c r="E2923">
        <v>21286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43316</v>
      </c>
      <c r="L2923" t="s">
        <v>26</v>
      </c>
      <c r="N2923" t="s">
        <v>24</v>
      </c>
    </row>
    <row r="2924" spans="1:14" x14ac:dyDescent="0.25">
      <c r="A2924" t="s">
        <v>146</v>
      </c>
      <c r="B2924" t="s">
        <v>4454</v>
      </c>
      <c r="C2924" t="s">
        <v>1688</v>
      </c>
      <c r="D2924" t="s">
        <v>21</v>
      </c>
      <c r="E2924">
        <v>21030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43316</v>
      </c>
      <c r="L2924" t="s">
        <v>26</v>
      </c>
      <c r="N2924" t="s">
        <v>24</v>
      </c>
    </row>
    <row r="2925" spans="1:14" x14ac:dyDescent="0.25">
      <c r="A2925" t="s">
        <v>188</v>
      </c>
      <c r="B2925" t="s">
        <v>2482</v>
      </c>
      <c r="C2925" t="s">
        <v>4166</v>
      </c>
      <c r="D2925" t="s">
        <v>21</v>
      </c>
      <c r="E2925">
        <v>21030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43316</v>
      </c>
      <c r="L2925" t="s">
        <v>26</v>
      </c>
      <c r="N2925" t="s">
        <v>24</v>
      </c>
    </row>
    <row r="2926" spans="1:14" x14ac:dyDescent="0.25">
      <c r="A2926" t="s">
        <v>201</v>
      </c>
      <c r="B2926" t="s">
        <v>4455</v>
      </c>
      <c r="C2926" t="s">
        <v>1688</v>
      </c>
      <c r="D2926" t="s">
        <v>21</v>
      </c>
      <c r="E2926">
        <v>21030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43316</v>
      </c>
      <c r="L2926" t="s">
        <v>26</v>
      </c>
      <c r="N2926" t="s">
        <v>24</v>
      </c>
    </row>
    <row r="2927" spans="1:14" x14ac:dyDescent="0.25">
      <c r="A2927" t="s">
        <v>93</v>
      </c>
      <c r="B2927" t="s">
        <v>4456</v>
      </c>
      <c r="C2927" t="s">
        <v>29</v>
      </c>
      <c r="D2927" t="s">
        <v>21</v>
      </c>
      <c r="E2927">
        <v>21286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43316</v>
      </c>
      <c r="L2927" t="s">
        <v>26</v>
      </c>
      <c r="N2927" t="s">
        <v>24</v>
      </c>
    </row>
    <row r="2928" spans="1:14" x14ac:dyDescent="0.25">
      <c r="A2928" t="s">
        <v>4457</v>
      </c>
      <c r="B2928" t="s">
        <v>4458</v>
      </c>
      <c r="C2928" t="s">
        <v>1413</v>
      </c>
      <c r="D2928" t="s">
        <v>21</v>
      </c>
      <c r="E2928">
        <v>21146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43315</v>
      </c>
      <c r="L2928" t="s">
        <v>26</v>
      </c>
      <c r="N2928" t="s">
        <v>24</v>
      </c>
    </row>
    <row r="2929" spans="1:14" x14ac:dyDescent="0.25">
      <c r="A2929" t="s">
        <v>4459</v>
      </c>
      <c r="B2929" t="s">
        <v>4460</v>
      </c>
      <c r="C2929" t="s">
        <v>54</v>
      </c>
      <c r="D2929" t="s">
        <v>21</v>
      </c>
      <c r="E2929">
        <v>21061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43315</v>
      </c>
      <c r="L2929" t="s">
        <v>26</v>
      </c>
      <c r="N2929" t="s">
        <v>24</v>
      </c>
    </row>
    <row r="2930" spans="1:14" x14ac:dyDescent="0.25">
      <c r="A2930" t="s">
        <v>4461</v>
      </c>
      <c r="B2930" t="s">
        <v>4462</v>
      </c>
      <c r="C2930" t="s">
        <v>29</v>
      </c>
      <c r="D2930" t="s">
        <v>21</v>
      </c>
      <c r="E2930">
        <v>21229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43315</v>
      </c>
      <c r="L2930" t="s">
        <v>26</v>
      </c>
      <c r="N2930" t="s">
        <v>24</v>
      </c>
    </row>
    <row r="2931" spans="1:14" x14ac:dyDescent="0.25">
      <c r="A2931" t="s">
        <v>995</v>
      </c>
      <c r="B2931" t="s">
        <v>4463</v>
      </c>
      <c r="C2931" t="s">
        <v>29</v>
      </c>
      <c r="D2931" t="s">
        <v>21</v>
      </c>
      <c r="E2931">
        <v>21227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43315</v>
      </c>
      <c r="L2931" t="s">
        <v>26</v>
      </c>
      <c r="N2931" t="s">
        <v>24</v>
      </c>
    </row>
    <row r="2932" spans="1:14" x14ac:dyDescent="0.25">
      <c r="A2932" t="s">
        <v>2207</v>
      </c>
      <c r="B2932" t="s">
        <v>2208</v>
      </c>
      <c r="C2932" t="s">
        <v>179</v>
      </c>
      <c r="D2932" t="s">
        <v>21</v>
      </c>
      <c r="E2932">
        <v>20879</v>
      </c>
      <c r="F2932" t="s">
        <v>22</v>
      </c>
      <c r="G2932" t="s">
        <v>22</v>
      </c>
      <c r="H2932" t="s">
        <v>110</v>
      </c>
      <c r="I2932" t="s">
        <v>132</v>
      </c>
      <c r="J2932" t="s">
        <v>210</v>
      </c>
      <c r="K2932" s="1">
        <v>43315</v>
      </c>
      <c r="L2932" t="s">
        <v>211</v>
      </c>
      <c r="M2932" t="str">
        <f>HYPERLINK("https://www.regulations.gov/docket?D=FDA-2018-H-3015")</f>
        <v>https://www.regulations.gov/docket?D=FDA-2018-H-3015</v>
      </c>
      <c r="N2932" t="s">
        <v>210</v>
      </c>
    </row>
    <row r="2933" spans="1:14" x14ac:dyDescent="0.25">
      <c r="A2933" t="s">
        <v>76</v>
      </c>
      <c r="B2933" t="s">
        <v>4464</v>
      </c>
      <c r="C2933" t="s">
        <v>29</v>
      </c>
      <c r="D2933" t="s">
        <v>21</v>
      </c>
      <c r="E2933">
        <v>21286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43315</v>
      </c>
      <c r="L2933" t="s">
        <v>26</v>
      </c>
      <c r="N2933" t="s">
        <v>24</v>
      </c>
    </row>
    <row r="2934" spans="1:14" x14ac:dyDescent="0.25">
      <c r="A2934" t="s">
        <v>87</v>
      </c>
      <c r="B2934" t="s">
        <v>4465</v>
      </c>
      <c r="C2934" t="s">
        <v>29</v>
      </c>
      <c r="D2934" t="s">
        <v>21</v>
      </c>
      <c r="E2934">
        <v>21227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43315</v>
      </c>
      <c r="L2934" t="s">
        <v>26</v>
      </c>
      <c r="N2934" t="s">
        <v>24</v>
      </c>
    </row>
    <row r="2935" spans="1:14" x14ac:dyDescent="0.25">
      <c r="A2935" t="s">
        <v>4466</v>
      </c>
      <c r="B2935" t="s">
        <v>4467</v>
      </c>
      <c r="C2935" t="s">
        <v>4468</v>
      </c>
      <c r="D2935" t="s">
        <v>21</v>
      </c>
      <c r="E2935">
        <v>21152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43315</v>
      </c>
      <c r="L2935" t="s">
        <v>26</v>
      </c>
      <c r="N2935" t="s">
        <v>24</v>
      </c>
    </row>
    <row r="2936" spans="1:14" x14ac:dyDescent="0.25">
      <c r="A2936" t="s">
        <v>4469</v>
      </c>
      <c r="B2936" t="s">
        <v>4470</v>
      </c>
      <c r="C2936" t="s">
        <v>29</v>
      </c>
      <c r="D2936" t="s">
        <v>21</v>
      </c>
      <c r="E2936">
        <v>21227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43315</v>
      </c>
      <c r="L2936" t="s">
        <v>26</v>
      </c>
      <c r="N2936" t="s">
        <v>24</v>
      </c>
    </row>
    <row r="2937" spans="1:14" x14ac:dyDescent="0.25">
      <c r="A2937" t="s">
        <v>3022</v>
      </c>
      <c r="B2937" t="s">
        <v>4471</v>
      </c>
      <c r="C2937" t="s">
        <v>29</v>
      </c>
      <c r="D2937" t="s">
        <v>21</v>
      </c>
      <c r="E2937">
        <v>21227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43315</v>
      </c>
      <c r="L2937" t="s">
        <v>26</v>
      </c>
      <c r="N2937" t="s">
        <v>24</v>
      </c>
    </row>
    <row r="2938" spans="1:14" x14ac:dyDescent="0.25">
      <c r="A2938" t="s">
        <v>4472</v>
      </c>
      <c r="B2938" t="s">
        <v>4473</v>
      </c>
      <c r="C2938" t="s">
        <v>1413</v>
      </c>
      <c r="D2938" t="s">
        <v>21</v>
      </c>
      <c r="E2938">
        <v>21146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43315</v>
      </c>
      <c r="L2938" t="s">
        <v>26</v>
      </c>
      <c r="N2938" t="s">
        <v>24</v>
      </c>
    </row>
    <row r="2939" spans="1:14" x14ac:dyDescent="0.25">
      <c r="A2939" t="s">
        <v>4474</v>
      </c>
      <c r="B2939" t="s">
        <v>4475</v>
      </c>
      <c r="C2939" t="s">
        <v>4476</v>
      </c>
      <c r="D2939" t="s">
        <v>21</v>
      </c>
      <c r="E2939">
        <v>21757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43315</v>
      </c>
      <c r="L2939" t="s">
        <v>26</v>
      </c>
      <c r="N2939" t="s">
        <v>24</v>
      </c>
    </row>
    <row r="2940" spans="1:14" x14ac:dyDescent="0.25">
      <c r="A2940" t="s">
        <v>456</v>
      </c>
      <c r="B2940" t="s">
        <v>1820</v>
      </c>
      <c r="C2940" t="s">
        <v>29</v>
      </c>
      <c r="D2940" t="s">
        <v>21</v>
      </c>
      <c r="E2940">
        <v>21244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43315</v>
      </c>
      <c r="L2940" t="s">
        <v>26</v>
      </c>
      <c r="N2940" t="s">
        <v>24</v>
      </c>
    </row>
    <row r="2941" spans="1:14" x14ac:dyDescent="0.25">
      <c r="A2941" t="s">
        <v>4477</v>
      </c>
      <c r="B2941" t="s">
        <v>4478</v>
      </c>
      <c r="C2941" t="s">
        <v>624</v>
      </c>
      <c r="D2941" t="s">
        <v>21</v>
      </c>
      <c r="E2941">
        <v>20678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43314</v>
      </c>
      <c r="L2941" t="s">
        <v>26</v>
      </c>
      <c r="N2941" t="s">
        <v>24</v>
      </c>
    </row>
    <row r="2942" spans="1:14" x14ac:dyDescent="0.25">
      <c r="A2942" t="s">
        <v>4479</v>
      </c>
      <c r="B2942" t="s">
        <v>4480</v>
      </c>
      <c r="C2942" t="s">
        <v>1413</v>
      </c>
      <c r="D2942" t="s">
        <v>21</v>
      </c>
      <c r="E2942">
        <v>21146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43314</v>
      </c>
      <c r="L2942" t="s">
        <v>26</v>
      </c>
      <c r="N2942" t="s">
        <v>24</v>
      </c>
    </row>
    <row r="2943" spans="1:14" x14ac:dyDescent="0.25">
      <c r="A2943" t="s">
        <v>2423</v>
      </c>
      <c r="B2943" t="s">
        <v>4481</v>
      </c>
      <c r="C2943" t="s">
        <v>624</v>
      </c>
      <c r="D2943" t="s">
        <v>21</v>
      </c>
      <c r="E2943">
        <v>20678</v>
      </c>
      <c r="F2943" t="s">
        <v>22</v>
      </c>
      <c r="G2943" t="s">
        <v>22</v>
      </c>
      <c r="H2943" t="s">
        <v>110</v>
      </c>
      <c r="I2943" t="s">
        <v>111</v>
      </c>
      <c r="J2943" s="1">
        <v>43306</v>
      </c>
      <c r="K2943" s="1">
        <v>43314</v>
      </c>
      <c r="L2943" t="s">
        <v>103</v>
      </c>
      <c r="N2943" t="s">
        <v>1562</v>
      </c>
    </row>
    <row r="2944" spans="1:14" x14ac:dyDescent="0.25">
      <c r="A2944" t="s">
        <v>2141</v>
      </c>
      <c r="B2944" t="s">
        <v>4482</v>
      </c>
      <c r="C2944" t="s">
        <v>59</v>
      </c>
      <c r="D2944" t="s">
        <v>21</v>
      </c>
      <c r="E2944">
        <v>21133</v>
      </c>
      <c r="F2944" t="s">
        <v>22</v>
      </c>
      <c r="G2944" t="s">
        <v>22</v>
      </c>
      <c r="H2944" t="s">
        <v>110</v>
      </c>
      <c r="I2944" t="s">
        <v>132</v>
      </c>
      <c r="J2944" s="1">
        <v>43308</v>
      </c>
      <c r="K2944" s="1">
        <v>43314</v>
      </c>
      <c r="L2944" t="s">
        <v>103</v>
      </c>
      <c r="N2944" t="s">
        <v>1583</v>
      </c>
    </row>
    <row r="2945" spans="1:14" x14ac:dyDescent="0.25">
      <c r="A2945" t="s">
        <v>155</v>
      </c>
      <c r="B2945" t="s">
        <v>4483</v>
      </c>
      <c r="C2945" t="s">
        <v>59</v>
      </c>
      <c r="D2945" t="s">
        <v>21</v>
      </c>
      <c r="E2945">
        <v>21133</v>
      </c>
      <c r="F2945" t="s">
        <v>22</v>
      </c>
      <c r="G2945" t="s">
        <v>22</v>
      </c>
      <c r="H2945" t="s">
        <v>110</v>
      </c>
      <c r="I2945" t="s">
        <v>132</v>
      </c>
      <c r="J2945" s="1">
        <v>43308</v>
      </c>
      <c r="K2945" s="1">
        <v>43314</v>
      </c>
      <c r="L2945" t="s">
        <v>103</v>
      </c>
      <c r="N2945" t="s">
        <v>1562</v>
      </c>
    </row>
    <row r="2946" spans="1:14" x14ac:dyDescent="0.25">
      <c r="A2946" t="s">
        <v>3584</v>
      </c>
      <c r="B2946" t="s">
        <v>4484</v>
      </c>
      <c r="C2946" t="s">
        <v>163</v>
      </c>
      <c r="D2946" t="s">
        <v>21</v>
      </c>
      <c r="E2946">
        <v>20902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43314</v>
      </c>
      <c r="L2946" t="s">
        <v>26</v>
      </c>
      <c r="N2946" t="s">
        <v>24</v>
      </c>
    </row>
    <row r="2947" spans="1:14" x14ac:dyDescent="0.25">
      <c r="A2947" t="s">
        <v>76</v>
      </c>
      <c r="B2947" t="s">
        <v>4485</v>
      </c>
      <c r="C2947" t="s">
        <v>4486</v>
      </c>
      <c r="D2947" t="s">
        <v>21</v>
      </c>
      <c r="E2947">
        <v>21093</v>
      </c>
      <c r="F2947" t="s">
        <v>22</v>
      </c>
      <c r="G2947" t="s">
        <v>22</v>
      </c>
      <c r="H2947" t="s">
        <v>110</v>
      </c>
      <c r="I2947" t="s">
        <v>132</v>
      </c>
      <c r="J2947" s="1">
        <v>43304</v>
      </c>
      <c r="K2947" s="1">
        <v>43314</v>
      </c>
      <c r="L2947" t="s">
        <v>103</v>
      </c>
      <c r="N2947" t="s">
        <v>1583</v>
      </c>
    </row>
    <row r="2948" spans="1:14" x14ac:dyDescent="0.25">
      <c r="A2948" t="s">
        <v>2901</v>
      </c>
      <c r="B2948" t="s">
        <v>2902</v>
      </c>
      <c r="C2948" t="s">
        <v>1020</v>
      </c>
      <c r="D2948" t="s">
        <v>21</v>
      </c>
      <c r="E2948">
        <v>21157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43314</v>
      </c>
      <c r="L2948" t="s">
        <v>26</v>
      </c>
      <c r="N2948" t="s">
        <v>24</v>
      </c>
    </row>
    <row r="2949" spans="1:14" x14ac:dyDescent="0.25">
      <c r="A2949" t="s">
        <v>4487</v>
      </c>
      <c r="B2949" t="s">
        <v>4488</v>
      </c>
      <c r="C2949" t="s">
        <v>163</v>
      </c>
      <c r="D2949" t="s">
        <v>21</v>
      </c>
      <c r="E2949">
        <v>20902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43314</v>
      </c>
      <c r="L2949" t="s">
        <v>26</v>
      </c>
      <c r="N2949" t="s">
        <v>24</v>
      </c>
    </row>
    <row r="2950" spans="1:14" x14ac:dyDescent="0.25">
      <c r="A2950" t="s">
        <v>30</v>
      </c>
      <c r="B2950" t="s">
        <v>2668</v>
      </c>
      <c r="C2950" t="s">
        <v>864</v>
      </c>
      <c r="D2950" t="s">
        <v>21</v>
      </c>
      <c r="E2950">
        <v>21784</v>
      </c>
      <c r="F2950" t="s">
        <v>22</v>
      </c>
      <c r="G2950" t="s">
        <v>22</v>
      </c>
      <c r="H2950" t="s">
        <v>110</v>
      </c>
      <c r="I2950" t="s">
        <v>2174</v>
      </c>
      <c r="J2950" s="1">
        <v>43290</v>
      </c>
      <c r="K2950" s="1">
        <v>43314</v>
      </c>
      <c r="L2950" t="s">
        <v>103</v>
      </c>
      <c r="N2950" t="s">
        <v>1562</v>
      </c>
    </row>
    <row r="2951" spans="1:14" x14ac:dyDescent="0.25">
      <c r="A2951" t="s">
        <v>4489</v>
      </c>
      <c r="B2951" t="s">
        <v>4490</v>
      </c>
      <c r="C2951" t="s">
        <v>29</v>
      </c>
      <c r="D2951" t="s">
        <v>21</v>
      </c>
      <c r="E2951">
        <v>21217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43314</v>
      </c>
      <c r="L2951" t="s">
        <v>26</v>
      </c>
      <c r="N2951" t="s">
        <v>24</v>
      </c>
    </row>
    <row r="2952" spans="1:14" x14ac:dyDescent="0.25">
      <c r="A2952" t="s">
        <v>4491</v>
      </c>
      <c r="B2952" t="s">
        <v>4492</v>
      </c>
      <c r="C2952" t="s">
        <v>958</v>
      </c>
      <c r="D2952" t="s">
        <v>21</v>
      </c>
      <c r="E2952">
        <v>21113</v>
      </c>
      <c r="F2952" t="s">
        <v>22</v>
      </c>
      <c r="G2952" t="s">
        <v>22</v>
      </c>
      <c r="H2952" t="s">
        <v>101</v>
      </c>
      <c r="I2952" t="s">
        <v>241</v>
      </c>
      <c r="J2952" s="1">
        <v>43258</v>
      </c>
      <c r="K2952" s="1">
        <v>43314</v>
      </c>
      <c r="L2952" t="s">
        <v>103</v>
      </c>
      <c r="N2952" t="s">
        <v>1900</v>
      </c>
    </row>
    <row r="2953" spans="1:14" x14ac:dyDescent="0.25">
      <c r="A2953" t="s">
        <v>4493</v>
      </c>
      <c r="B2953" t="s">
        <v>4494</v>
      </c>
      <c r="C2953" t="s">
        <v>154</v>
      </c>
      <c r="D2953" t="s">
        <v>21</v>
      </c>
      <c r="E2953">
        <v>20724</v>
      </c>
      <c r="F2953" t="s">
        <v>22</v>
      </c>
      <c r="G2953" t="s">
        <v>22</v>
      </c>
      <c r="H2953" t="s">
        <v>101</v>
      </c>
      <c r="I2953" t="s">
        <v>241</v>
      </c>
      <c r="J2953" s="1">
        <v>43258</v>
      </c>
      <c r="K2953" s="1">
        <v>43314</v>
      </c>
      <c r="L2953" t="s">
        <v>103</v>
      </c>
      <c r="N2953" t="s">
        <v>1900</v>
      </c>
    </row>
    <row r="2954" spans="1:14" x14ac:dyDescent="0.25">
      <c r="A2954" t="s">
        <v>2788</v>
      </c>
      <c r="B2954" t="s">
        <v>2789</v>
      </c>
      <c r="C2954" t="s">
        <v>1198</v>
      </c>
      <c r="D2954" t="s">
        <v>21</v>
      </c>
      <c r="E2954">
        <v>21226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43314</v>
      </c>
      <c r="L2954" t="s">
        <v>26</v>
      </c>
      <c r="N2954" t="s">
        <v>24</v>
      </c>
    </row>
    <row r="2955" spans="1:14" x14ac:dyDescent="0.25">
      <c r="A2955" t="s">
        <v>4495</v>
      </c>
      <c r="B2955" t="s">
        <v>4496</v>
      </c>
      <c r="C2955" t="s">
        <v>29</v>
      </c>
      <c r="D2955" t="s">
        <v>21</v>
      </c>
      <c r="E2955">
        <v>21227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43314</v>
      </c>
      <c r="L2955" t="s">
        <v>26</v>
      </c>
      <c r="N2955" t="s">
        <v>24</v>
      </c>
    </row>
    <row r="2956" spans="1:14" x14ac:dyDescent="0.25">
      <c r="A2956" t="s">
        <v>260</v>
      </c>
      <c r="B2956" t="s">
        <v>4497</v>
      </c>
      <c r="C2956" t="s">
        <v>624</v>
      </c>
      <c r="D2956" t="s">
        <v>21</v>
      </c>
      <c r="E2956">
        <v>20678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43314</v>
      </c>
      <c r="L2956" t="s">
        <v>26</v>
      </c>
      <c r="N2956" t="s">
        <v>24</v>
      </c>
    </row>
    <row r="2957" spans="1:14" x14ac:dyDescent="0.25">
      <c r="A2957" t="s">
        <v>4498</v>
      </c>
      <c r="B2957" t="s">
        <v>4499</v>
      </c>
      <c r="C2957" t="s">
        <v>163</v>
      </c>
      <c r="D2957" t="s">
        <v>21</v>
      </c>
      <c r="E2957">
        <v>20902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43314</v>
      </c>
      <c r="L2957" t="s">
        <v>26</v>
      </c>
      <c r="N2957" t="s">
        <v>24</v>
      </c>
    </row>
    <row r="2958" spans="1:14" x14ac:dyDescent="0.25">
      <c r="A2958" t="s">
        <v>201</v>
      </c>
      <c r="B2958" t="s">
        <v>4500</v>
      </c>
      <c r="C2958" t="s">
        <v>59</v>
      </c>
      <c r="D2958" t="s">
        <v>21</v>
      </c>
      <c r="E2958">
        <v>21133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43314</v>
      </c>
      <c r="L2958" t="s">
        <v>26</v>
      </c>
      <c r="N2958" t="s">
        <v>24</v>
      </c>
    </row>
    <row r="2959" spans="1:14" x14ac:dyDescent="0.25">
      <c r="A2959" t="s">
        <v>4501</v>
      </c>
      <c r="B2959" t="s">
        <v>4502</v>
      </c>
      <c r="C2959" t="s">
        <v>778</v>
      </c>
      <c r="D2959" t="s">
        <v>21</v>
      </c>
      <c r="E2959">
        <v>20601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43313</v>
      </c>
      <c r="L2959" t="s">
        <v>26</v>
      </c>
      <c r="N2959" t="s">
        <v>24</v>
      </c>
    </row>
    <row r="2960" spans="1:14" x14ac:dyDescent="0.25">
      <c r="A2960" t="s">
        <v>4503</v>
      </c>
      <c r="B2960" t="s">
        <v>4504</v>
      </c>
      <c r="C2960" t="s">
        <v>778</v>
      </c>
      <c r="D2960" t="s">
        <v>21</v>
      </c>
      <c r="E2960">
        <v>20601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43313</v>
      </c>
      <c r="L2960" t="s">
        <v>26</v>
      </c>
      <c r="N2960" t="s">
        <v>24</v>
      </c>
    </row>
    <row r="2961" spans="1:14" x14ac:dyDescent="0.25">
      <c r="A2961" t="s">
        <v>4505</v>
      </c>
      <c r="B2961" t="s">
        <v>4506</v>
      </c>
      <c r="C2961" t="s">
        <v>617</v>
      </c>
      <c r="D2961" t="s">
        <v>21</v>
      </c>
      <c r="E2961">
        <v>21012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43313</v>
      </c>
      <c r="L2961" t="s">
        <v>26</v>
      </c>
      <c r="N2961" t="s">
        <v>24</v>
      </c>
    </row>
    <row r="2962" spans="1:14" x14ac:dyDescent="0.25">
      <c r="A2962" t="s">
        <v>155</v>
      </c>
      <c r="B2962" t="s">
        <v>2926</v>
      </c>
      <c r="C2962" t="s">
        <v>70</v>
      </c>
      <c r="D2962" t="s">
        <v>21</v>
      </c>
      <c r="E2962">
        <v>21401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43313</v>
      </c>
      <c r="L2962" t="s">
        <v>26</v>
      </c>
      <c r="N2962" t="s">
        <v>24</v>
      </c>
    </row>
    <row r="2963" spans="1:14" x14ac:dyDescent="0.25">
      <c r="A2963" t="s">
        <v>155</v>
      </c>
      <c r="B2963" t="s">
        <v>4507</v>
      </c>
      <c r="C2963" t="s">
        <v>624</v>
      </c>
      <c r="D2963" t="s">
        <v>21</v>
      </c>
      <c r="E2963">
        <v>20678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43313</v>
      </c>
      <c r="L2963" t="s">
        <v>26</v>
      </c>
      <c r="N2963" t="s">
        <v>24</v>
      </c>
    </row>
    <row r="2964" spans="1:14" x14ac:dyDescent="0.25">
      <c r="A2964" t="s">
        <v>4508</v>
      </c>
      <c r="B2964" t="s">
        <v>4509</v>
      </c>
      <c r="C2964" t="s">
        <v>624</v>
      </c>
      <c r="D2964" t="s">
        <v>21</v>
      </c>
      <c r="E2964">
        <v>20678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43313</v>
      </c>
      <c r="L2964" t="s">
        <v>26</v>
      </c>
      <c r="N2964" t="s">
        <v>24</v>
      </c>
    </row>
    <row r="2965" spans="1:14" x14ac:dyDescent="0.25">
      <c r="A2965" t="s">
        <v>2856</v>
      </c>
      <c r="B2965" t="s">
        <v>2857</v>
      </c>
      <c r="C2965" t="s">
        <v>2858</v>
      </c>
      <c r="D2965" t="s">
        <v>21</v>
      </c>
      <c r="E2965">
        <v>20751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43313</v>
      </c>
      <c r="L2965" t="s">
        <v>26</v>
      </c>
      <c r="N2965" t="s">
        <v>24</v>
      </c>
    </row>
    <row r="2966" spans="1:14" x14ac:dyDescent="0.25">
      <c r="A2966" t="s">
        <v>4510</v>
      </c>
      <c r="B2966" t="s">
        <v>4511</v>
      </c>
      <c r="C2966" t="s">
        <v>778</v>
      </c>
      <c r="D2966" t="s">
        <v>21</v>
      </c>
      <c r="E2966">
        <v>20601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43313</v>
      </c>
      <c r="L2966" t="s">
        <v>26</v>
      </c>
      <c r="N2966" t="s">
        <v>24</v>
      </c>
    </row>
    <row r="2967" spans="1:14" x14ac:dyDescent="0.25">
      <c r="A2967" t="s">
        <v>2865</v>
      </c>
      <c r="B2967" t="s">
        <v>2866</v>
      </c>
      <c r="C2967" t="s">
        <v>2858</v>
      </c>
      <c r="D2967" t="s">
        <v>21</v>
      </c>
      <c r="E2967">
        <v>20751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43313</v>
      </c>
      <c r="L2967" t="s">
        <v>26</v>
      </c>
      <c r="N2967" t="s">
        <v>24</v>
      </c>
    </row>
    <row r="2968" spans="1:14" x14ac:dyDescent="0.25">
      <c r="A2968" t="s">
        <v>221</v>
      </c>
      <c r="B2968" t="s">
        <v>4512</v>
      </c>
      <c r="C2968" t="s">
        <v>624</v>
      </c>
      <c r="D2968" t="s">
        <v>21</v>
      </c>
      <c r="E2968">
        <v>20678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43313</v>
      </c>
      <c r="L2968" t="s">
        <v>26</v>
      </c>
      <c r="N2968" t="s">
        <v>24</v>
      </c>
    </row>
    <row r="2969" spans="1:14" x14ac:dyDescent="0.25">
      <c r="A2969" t="s">
        <v>201</v>
      </c>
      <c r="B2969" t="s">
        <v>2936</v>
      </c>
      <c r="C2969" t="s">
        <v>70</v>
      </c>
      <c r="D2969" t="s">
        <v>21</v>
      </c>
      <c r="E2969">
        <v>21401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43313</v>
      </c>
      <c r="L2969" t="s">
        <v>26</v>
      </c>
      <c r="N2969" t="s">
        <v>24</v>
      </c>
    </row>
    <row r="2970" spans="1:14" x14ac:dyDescent="0.25">
      <c r="A2970" t="s">
        <v>2011</v>
      </c>
      <c r="B2970" t="s">
        <v>2012</v>
      </c>
      <c r="C2970" t="s">
        <v>683</v>
      </c>
      <c r="D2970" t="s">
        <v>21</v>
      </c>
      <c r="E2970">
        <v>21716</v>
      </c>
      <c r="F2970" t="s">
        <v>22</v>
      </c>
      <c r="G2970" t="s">
        <v>22</v>
      </c>
      <c r="H2970" t="s">
        <v>101</v>
      </c>
      <c r="I2970" t="s">
        <v>241</v>
      </c>
      <c r="J2970" t="s">
        <v>210</v>
      </c>
      <c r="K2970" s="1">
        <v>43311</v>
      </c>
      <c r="L2970" t="s">
        <v>211</v>
      </c>
      <c r="M2970" t="str">
        <f>HYPERLINK("https://www.regulations.gov/docket?D=FDA-2018-H-2922")</f>
        <v>https://www.regulations.gov/docket?D=FDA-2018-H-2922</v>
      </c>
      <c r="N2970" t="s">
        <v>210</v>
      </c>
    </row>
    <row r="2971" spans="1:14" x14ac:dyDescent="0.25">
      <c r="A2971" t="s">
        <v>4513</v>
      </c>
      <c r="B2971" t="s">
        <v>4514</v>
      </c>
      <c r="C2971" t="s">
        <v>778</v>
      </c>
      <c r="D2971" t="s">
        <v>21</v>
      </c>
      <c r="E2971">
        <v>20603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43311</v>
      </c>
      <c r="L2971" t="s">
        <v>26</v>
      </c>
      <c r="N2971" t="s">
        <v>24</v>
      </c>
    </row>
    <row r="2972" spans="1:14" x14ac:dyDescent="0.25">
      <c r="A2972" t="s">
        <v>4515</v>
      </c>
      <c r="B2972" t="s">
        <v>4516</v>
      </c>
      <c r="C2972" t="s">
        <v>54</v>
      </c>
      <c r="D2972" t="s">
        <v>21</v>
      </c>
      <c r="E2972">
        <v>21061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43311</v>
      </c>
      <c r="L2972" t="s">
        <v>26</v>
      </c>
      <c r="N2972" t="s">
        <v>24</v>
      </c>
    </row>
    <row r="2973" spans="1:14" x14ac:dyDescent="0.25">
      <c r="A2973" t="s">
        <v>4517</v>
      </c>
      <c r="B2973" t="s">
        <v>4518</v>
      </c>
      <c r="C2973" t="s">
        <v>143</v>
      </c>
      <c r="D2973" t="s">
        <v>21</v>
      </c>
      <c r="E2973">
        <v>20695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43311</v>
      </c>
      <c r="L2973" t="s">
        <v>26</v>
      </c>
      <c r="N2973" t="s">
        <v>24</v>
      </c>
    </row>
    <row r="2974" spans="1:14" x14ac:dyDescent="0.25">
      <c r="A2974" t="s">
        <v>4519</v>
      </c>
      <c r="B2974" t="s">
        <v>4520</v>
      </c>
      <c r="C2974" t="s">
        <v>59</v>
      </c>
      <c r="D2974" t="s">
        <v>21</v>
      </c>
      <c r="E2974">
        <v>21133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43308</v>
      </c>
      <c r="L2974" t="s">
        <v>26</v>
      </c>
      <c r="N2974" t="s">
        <v>24</v>
      </c>
    </row>
    <row r="2975" spans="1:14" x14ac:dyDescent="0.25">
      <c r="A2975" t="s">
        <v>155</v>
      </c>
      <c r="B2975" t="s">
        <v>4521</v>
      </c>
      <c r="C2975" t="s">
        <v>455</v>
      </c>
      <c r="D2975" t="s">
        <v>21</v>
      </c>
      <c r="E2975">
        <v>20646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43308</v>
      </c>
      <c r="L2975" t="s">
        <v>26</v>
      </c>
      <c r="N2975" t="s">
        <v>24</v>
      </c>
    </row>
    <row r="2976" spans="1:14" x14ac:dyDescent="0.25">
      <c r="A2976" t="s">
        <v>4522</v>
      </c>
      <c r="B2976" t="s">
        <v>4523</v>
      </c>
      <c r="C2976" t="s">
        <v>455</v>
      </c>
      <c r="D2976" t="s">
        <v>21</v>
      </c>
      <c r="E2976">
        <v>20604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43308</v>
      </c>
      <c r="L2976" t="s">
        <v>26</v>
      </c>
      <c r="N2976" t="s">
        <v>24</v>
      </c>
    </row>
    <row r="2977" spans="1:14" x14ac:dyDescent="0.25">
      <c r="A2977" t="s">
        <v>4524</v>
      </c>
      <c r="B2977" t="s">
        <v>4525</v>
      </c>
      <c r="C2977" t="s">
        <v>163</v>
      </c>
      <c r="D2977" t="s">
        <v>21</v>
      </c>
      <c r="E2977">
        <v>20902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43308</v>
      </c>
      <c r="L2977" t="s">
        <v>26</v>
      </c>
      <c r="N2977" t="s">
        <v>24</v>
      </c>
    </row>
    <row r="2978" spans="1:14" x14ac:dyDescent="0.25">
      <c r="A2978" t="s">
        <v>4526</v>
      </c>
      <c r="B2978" t="s">
        <v>4527</v>
      </c>
      <c r="C2978" t="s">
        <v>163</v>
      </c>
      <c r="D2978" t="s">
        <v>21</v>
      </c>
      <c r="E2978">
        <v>20902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43308</v>
      </c>
      <c r="L2978" t="s">
        <v>26</v>
      </c>
      <c r="N2978" t="s">
        <v>24</v>
      </c>
    </row>
    <row r="2979" spans="1:14" x14ac:dyDescent="0.25">
      <c r="A2979" t="s">
        <v>4528</v>
      </c>
      <c r="B2979" t="s">
        <v>4529</v>
      </c>
      <c r="C2979" t="s">
        <v>29</v>
      </c>
      <c r="D2979" t="s">
        <v>21</v>
      </c>
      <c r="E2979">
        <v>21208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43308</v>
      </c>
      <c r="L2979" t="s">
        <v>26</v>
      </c>
      <c r="N2979" t="s">
        <v>24</v>
      </c>
    </row>
    <row r="2980" spans="1:14" x14ac:dyDescent="0.25">
      <c r="A2980" t="s">
        <v>250</v>
      </c>
      <c r="B2980" t="s">
        <v>4530</v>
      </c>
      <c r="C2980" t="s">
        <v>29</v>
      </c>
      <c r="D2980" t="s">
        <v>21</v>
      </c>
      <c r="E2980">
        <v>21208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43308</v>
      </c>
      <c r="L2980" t="s">
        <v>26</v>
      </c>
      <c r="N2980" t="s">
        <v>24</v>
      </c>
    </row>
    <row r="2981" spans="1:14" x14ac:dyDescent="0.25">
      <c r="A2981" t="s">
        <v>250</v>
      </c>
      <c r="B2981" t="s">
        <v>4531</v>
      </c>
      <c r="C2981" t="s">
        <v>190</v>
      </c>
      <c r="D2981" t="s">
        <v>21</v>
      </c>
      <c r="E2981">
        <v>20852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43308</v>
      </c>
      <c r="L2981" t="s">
        <v>26</v>
      </c>
      <c r="N2981" t="s">
        <v>24</v>
      </c>
    </row>
    <row r="2982" spans="1:14" x14ac:dyDescent="0.25">
      <c r="A2982" t="s">
        <v>250</v>
      </c>
      <c r="B2982" t="s">
        <v>4532</v>
      </c>
      <c r="C2982" t="s">
        <v>455</v>
      </c>
      <c r="D2982" t="s">
        <v>21</v>
      </c>
      <c r="E2982">
        <v>20646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43308</v>
      </c>
      <c r="L2982" t="s">
        <v>26</v>
      </c>
      <c r="N2982" t="s">
        <v>24</v>
      </c>
    </row>
    <row r="2983" spans="1:14" x14ac:dyDescent="0.25">
      <c r="A2983" t="s">
        <v>4533</v>
      </c>
      <c r="B2983" t="s">
        <v>4534</v>
      </c>
      <c r="C2983" t="s">
        <v>525</v>
      </c>
      <c r="D2983" t="s">
        <v>21</v>
      </c>
      <c r="E2983">
        <v>20619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43308</v>
      </c>
      <c r="L2983" t="s">
        <v>26</v>
      </c>
      <c r="N2983" t="s">
        <v>24</v>
      </c>
    </row>
    <row r="2984" spans="1:14" x14ac:dyDescent="0.25">
      <c r="A2984" t="s">
        <v>913</v>
      </c>
      <c r="B2984" t="s">
        <v>4535</v>
      </c>
      <c r="C2984" t="s">
        <v>190</v>
      </c>
      <c r="D2984" t="s">
        <v>21</v>
      </c>
      <c r="E2984">
        <v>20852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43308</v>
      </c>
      <c r="L2984" t="s">
        <v>26</v>
      </c>
      <c r="N2984" t="s">
        <v>24</v>
      </c>
    </row>
    <row r="2985" spans="1:14" x14ac:dyDescent="0.25">
      <c r="A2985" t="s">
        <v>4536</v>
      </c>
      <c r="B2985" t="s">
        <v>4537</v>
      </c>
      <c r="C2985" t="s">
        <v>59</v>
      </c>
      <c r="D2985" t="s">
        <v>21</v>
      </c>
      <c r="E2985">
        <v>21133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43308</v>
      </c>
      <c r="L2985" t="s">
        <v>26</v>
      </c>
      <c r="N2985" t="s">
        <v>24</v>
      </c>
    </row>
    <row r="2986" spans="1:14" x14ac:dyDescent="0.25">
      <c r="A2986" t="s">
        <v>4538</v>
      </c>
      <c r="B2986" t="s">
        <v>4539</v>
      </c>
      <c r="C2986" t="s">
        <v>59</v>
      </c>
      <c r="D2986" t="s">
        <v>21</v>
      </c>
      <c r="E2986">
        <v>21133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43308</v>
      </c>
      <c r="L2986" t="s">
        <v>26</v>
      </c>
      <c r="N2986" t="s">
        <v>24</v>
      </c>
    </row>
    <row r="2987" spans="1:14" x14ac:dyDescent="0.25">
      <c r="A2987" t="s">
        <v>4540</v>
      </c>
      <c r="B2987" t="s">
        <v>4541</v>
      </c>
      <c r="C2987" t="s">
        <v>29</v>
      </c>
      <c r="D2987" t="s">
        <v>21</v>
      </c>
      <c r="E2987">
        <v>21207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43308</v>
      </c>
      <c r="L2987" t="s">
        <v>26</v>
      </c>
      <c r="N2987" t="s">
        <v>24</v>
      </c>
    </row>
    <row r="2988" spans="1:14" x14ac:dyDescent="0.25">
      <c r="A2988" t="s">
        <v>4542</v>
      </c>
      <c r="B2988" t="s">
        <v>4543</v>
      </c>
      <c r="C2988" t="s">
        <v>455</v>
      </c>
      <c r="D2988" t="s">
        <v>21</v>
      </c>
      <c r="E2988">
        <v>20646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43308</v>
      </c>
      <c r="L2988" t="s">
        <v>26</v>
      </c>
      <c r="N2988" t="s">
        <v>24</v>
      </c>
    </row>
    <row r="2989" spans="1:14" x14ac:dyDescent="0.25">
      <c r="A2989" t="s">
        <v>221</v>
      </c>
      <c r="B2989" t="s">
        <v>4544</v>
      </c>
      <c r="C2989" t="s">
        <v>455</v>
      </c>
      <c r="D2989" t="s">
        <v>21</v>
      </c>
      <c r="E2989">
        <v>20646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43308</v>
      </c>
      <c r="L2989" t="s">
        <v>26</v>
      </c>
      <c r="N2989" t="s">
        <v>24</v>
      </c>
    </row>
    <row r="2990" spans="1:14" x14ac:dyDescent="0.25">
      <c r="A2990" t="s">
        <v>221</v>
      </c>
      <c r="B2990" t="s">
        <v>4545</v>
      </c>
      <c r="C2990" t="s">
        <v>455</v>
      </c>
      <c r="D2990" t="s">
        <v>21</v>
      </c>
      <c r="E2990">
        <v>20646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43308</v>
      </c>
      <c r="L2990" t="s">
        <v>26</v>
      </c>
      <c r="N2990" t="s">
        <v>24</v>
      </c>
    </row>
    <row r="2991" spans="1:14" x14ac:dyDescent="0.25">
      <c r="A2991" t="s">
        <v>201</v>
      </c>
      <c r="B2991" t="s">
        <v>4546</v>
      </c>
      <c r="C2991" t="s">
        <v>163</v>
      </c>
      <c r="D2991" t="s">
        <v>21</v>
      </c>
      <c r="E2991">
        <v>20906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43308</v>
      </c>
      <c r="L2991" t="s">
        <v>26</v>
      </c>
      <c r="N2991" t="s">
        <v>24</v>
      </c>
    </row>
    <row r="2992" spans="1:14" x14ac:dyDescent="0.25">
      <c r="A2992" t="s">
        <v>168</v>
      </c>
      <c r="B2992" t="s">
        <v>4534</v>
      </c>
      <c r="C2992" t="s">
        <v>525</v>
      </c>
      <c r="D2992" t="s">
        <v>21</v>
      </c>
      <c r="E2992">
        <v>20619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43308</v>
      </c>
      <c r="L2992" t="s">
        <v>26</v>
      </c>
      <c r="N2992" t="s">
        <v>24</v>
      </c>
    </row>
    <row r="2993" spans="1:14" x14ac:dyDescent="0.25">
      <c r="A2993" t="s">
        <v>4547</v>
      </c>
      <c r="B2993" t="s">
        <v>4548</v>
      </c>
      <c r="C2993" t="s">
        <v>525</v>
      </c>
      <c r="D2993" t="s">
        <v>21</v>
      </c>
      <c r="E2993">
        <v>20619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43308</v>
      </c>
      <c r="L2993" t="s">
        <v>26</v>
      </c>
      <c r="N2993" t="s">
        <v>24</v>
      </c>
    </row>
    <row r="2994" spans="1:14" x14ac:dyDescent="0.25">
      <c r="A2994" t="s">
        <v>456</v>
      </c>
      <c r="B2994" t="s">
        <v>4549</v>
      </c>
      <c r="C2994" t="s">
        <v>525</v>
      </c>
      <c r="D2994" t="s">
        <v>21</v>
      </c>
      <c r="E2994">
        <v>20619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43308</v>
      </c>
      <c r="L2994" t="s">
        <v>26</v>
      </c>
      <c r="N2994" t="s">
        <v>24</v>
      </c>
    </row>
    <row r="2995" spans="1:14" x14ac:dyDescent="0.25">
      <c r="A2995" t="s">
        <v>4550</v>
      </c>
      <c r="B2995" t="s">
        <v>4551</v>
      </c>
      <c r="C2995" t="s">
        <v>29</v>
      </c>
      <c r="D2995" t="s">
        <v>21</v>
      </c>
      <c r="E2995">
        <v>21213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43307</v>
      </c>
      <c r="L2995" t="s">
        <v>26</v>
      </c>
      <c r="N2995" t="s">
        <v>24</v>
      </c>
    </row>
    <row r="2996" spans="1:14" x14ac:dyDescent="0.25">
      <c r="A2996" t="s">
        <v>726</v>
      </c>
      <c r="B2996" t="s">
        <v>727</v>
      </c>
      <c r="C2996" t="s">
        <v>29</v>
      </c>
      <c r="D2996" t="s">
        <v>21</v>
      </c>
      <c r="E2996">
        <v>21229</v>
      </c>
      <c r="F2996" t="s">
        <v>22</v>
      </c>
      <c r="G2996" t="s">
        <v>22</v>
      </c>
      <c r="H2996" t="s">
        <v>101</v>
      </c>
      <c r="I2996" t="s">
        <v>241</v>
      </c>
      <c r="J2996" s="1">
        <v>43255</v>
      </c>
      <c r="K2996" s="1">
        <v>43307</v>
      </c>
      <c r="L2996" t="s">
        <v>103</v>
      </c>
      <c r="N2996" t="s">
        <v>1900</v>
      </c>
    </row>
    <row r="2997" spans="1:14" x14ac:dyDescent="0.25">
      <c r="A2997" t="s">
        <v>155</v>
      </c>
      <c r="B2997" t="s">
        <v>2309</v>
      </c>
      <c r="C2997" t="s">
        <v>745</v>
      </c>
      <c r="D2997" t="s">
        <v>21</v>
      </c>
      <c r="E2997">
        <v>21001</v>
      </c>
      <c r="F2997" t="s">
        <v>22</v>
      </c>
      <c r="G2997" t="s">
        <v>22</v>
      </c>
      <c r="H2997" t="s">
        <v>110</v>
      </c>
      <c r="I2997" t="s">
        <v>111</v>
      </c>
      <c r="J2997" s="1">
        <v>43297</v>
      </c>
      <c r="K2997" s="1">
        <v>43307</v>
      </c>
      <c r="L2997" t="s">
        <v>103</v>
      </c>
      <c r="N2997" t="s">
        <v>1583</v>
      </c>
    </row>
    <row r="2998" spans="1:14" x14ac:dyDescent="0.25">
      <c r="A2998" t="s">
        <v>155</v>
      </c>
      <c r="B2998" t="s">
        <v>4552</v>
      </c>
      <c r="C2998" t="s">
        <v>3614</v>
      </c>
      <c r="D2998" t="s">
        <v>21</v>
      </c>
      <c r="E2998">
        <v>20701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43307</v>
      </c>
      <c r="L2998" t="s">
        <v>26</v>
      </c>
      <c r="N2998" t="s">
        <v>24</v>
      </c>
    </row>
    <row r="2999" spans="1:14" x14ac:dyDescent="0.25">
      <c r="A2999" t="s">
        <v>155</v>
      </c>
      <c r="B2999" t="s">
        <v>2503</v>
      </c>
      <c r="C2999" t="s">
        <v>519</v>
      </c>
      <c r="D2999" t="s">
        <v>21</v>
      </c>
      <c r="E2999">
        <v>21122</v>
      </c>
      <c r="F2999" t="s">
        <v>22</v>
      </c>
      <c r="G2999" t="s">
        <v>22</v>
      </c>
      <c r="H2999" t="s">
        <v>110</v>
      </c>
      <c r="I2999" t="s">
        <v>111</v>
      </c>
      <c r="J2999" s="1">
        <v>43299</v>
      </c>
      <c r="K2999" s="1">
        <v>43307</v>
      </c>
      <c r="L2999" t="s">
        <v>103</v>
      </c>
      <c r="N2999" t="s">
        <v>1562</v>
      </c>
    </row>
    <row r="3000" spans="1:14" x14ac:dyDescent="0.25">
      <c r="A3000" t="s">
        <v>588</v>
      </c>
      <c r="B3000" t="s">
        <v>4553</v>
      </c>
      <c r="C3000" t="s">
        <v>745</v>
      </c>
      <c r="D3000" t="s">
        <v>21</v>
      </c>
      <c r="E3000">
        <v>21001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43307</v>
      </c>
      <c r="L3000" t="s">
        <v>26</v>
      </c>
      <c r="N3000" t="s">
        <v>24</v>
      </c>
    </row>
    <row r="3001" spans="1:14" x14ac:dyDescent="0.25">
      <c r="A3001" t="s">
        <v>332</v>
      </c>
      <c r="B3001" t="s">
        <v>333</v>
      </c>
      <c r="C3001" t="s">
        <v>154</v>
      </c>
      <c r="D3001" t="s">
        <v>21</v>
      </c>
      <c r="E3001">
        <v>20723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43307</v>
      </c>
      <c r="L3001" t="s">
        <v>26</v>
      </c>
      <c r="N3001" t="s">
        <v>24</v>
      </c>
    </row>
    <row r="3002" spans="1:14" x14ac:dyDescent="0.25">
      <c r="A3002" t="s">
        <v>367</v>
      </c>
      <c r="B3002" t="s">
        <v>1134</v>
      </c>
      <c r="C3002" t="s">
        <v>29</v>
      </c>
      <c r="D3002" t="s">
        <v>21</v>
      </c>
      <c r="E3002">
        <v>21207</v>
      </c>
      <c r="F3002" t="s">
        <v>22</v>
      </c>
      <c r="G3002" t="s">
        <v>22</v>
      </c>
      <c r="H3002" t="s">
        <v>101</v>
      </c>
      <c r="I3002" t="s">
        <v>241</v>
      </c>
      <c r="J3002" s="1">
        <v>43256</v>
      </c>
      <c r="K3002" s="1">
        <v>43307</v>
      </c>
      <c r="L3002" t="s">
        <v>103</v>
      </c>
      <c r="N3002" t="s">
        <v>1900</v>
      </c>
    </row>
    <row r="3003" spans="1:14" x14ac:dyDescent="0.25">
      <c r="A3003" t="s">
        <v>1076</v>
      </c>
      <c r="B3003" t="s">
        <v>1077</v>
      </c>
      <c r="C3003" t="s">
        <v>70</v>
      </c>
      <c r="D3003" t="s">
        <v>21</v>
      </c>
      <c r="E3003">
        <v>21401</v>
      </c>
      <c r="F3003" t="s">
        <v>22</v>
      </c>
      <c r="G3003" t="s">
        <v>22</v>
      </c>
      <c r="H3003" t="s">
        <v>110</v>
      </c>
      <c r="I3003" t="s">
        <v>111</v>
      </c>
      <c r="J3003" s="1">
        <v>43291</v>
      </c>
      <c r="K3003" s="1">
        <v>43307</v>
      </c>
      <c r="L3003" t="s">
        <v>103</v>
      </c>
      <c r="N3003" t="s">
        <v>1583</v>
      </c>
    </row>
    <row r="3004" spans="1:14" x14ac:dyDescent="0.25">
      <c r="A3004" t="s">
        <v>4554</v>
      </c>
      <c r="B3004" t="s">
        <v>4555</v>
      </c>
      <c r="C3004" t="s">
        <v>190</v>
      </c>
      <c r="D3004" t="s">
        <v>21</v>
      </c>
      <c r="E3004">
        <v>20850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43307</v>
      </c>
      <c r="L3004" t="s">
        <v>26</v>
      </c>
      <c r="N3004" t="s">
        <v>24</v>
      </c>
    </row>
    <row r="3005" spans="1:14" x14ac:dyDescent="0.25">
      <c r="A3005" t="s">
        <v>2416</v>
      </c>
      <c r="B3005" t="s">
        <v>2417</v>
      </c>
      <c r="C3005" t="s">
        <v>770</v>
      </c>
      <c r="D3005" t="s">
        <v>21</v>
      </c>
      <c r="E3005">
        <v>20653</v>
      </c>
      <c r="F3005" t="s">
        <v>22</v>
      </c>
      <c r="G3005" t="s">
        <v>22</v>
      </c>
      <c r="H3005" t="s">
        <v>110</v>
      </c>
      <c r="I3005" t="s">
        <v>111</v>
      </c>
      <c r="J3005" s="1">
        <v>43297</v>
      </c>
      <c r="K3005" s="1">
        <v>43307</v>
      </c>
      <c r="L3005" t="s">
        <v>103</v>
      </c>
      <c r="N3005" t="s">
        <v>1562</v>
      </c>
    </row>
    <row r="3006" spans="1:14" x14ac:dyDescent="0.25">
      <c r="A3006" t="s">
        <v>212</v>
      </c>
      <c r="B3006" t="s">
        <v>2907</v>
      </c>
      <c r="C3006" t="s">
        <v>179</v>
      </c>
      <c r="D3006" t="s">
        <v>21</v>
      </c>
      <c r="E3006">
        <v>20879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43307</v>
      </c>
      <c r="L3006" t="s">
        <v>26</v>
      </c>
      <c r="N3006" t="s">
        <v>24</v>
      </c>
    </row>
    <row r="3007" spans="1:14" x14ac:dyDescent="0.25">
      <c r="A3007" t="s">
        <v>87</v>
      </c>
      <c r="B3007" t="s">
        <v>4556</v>
      </c>
      <c r="C3007" t="s">
        <v>326</v>
      </c>
      <c r="D3007" t="s">
        <v>21</v>
      </c>
      <c r="E3007">
        <v>21093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43307</v>
      </c>
      <c r="L3007" t="s">
        <v>26</v>
      </c>
      <c r="N3007" t="s">
        <v>24</v>
      </c>
    </row>
    <row r="3008" spans="1:14" x14ac:dyDescent="0.25">
      <c r="A3008" t="s">
        <v>3377</v>
      </c>
      <c r="B3008" t="s">
        <v>4557</v>
      </c>
      <c r="C3008" t="s">
        <v>190</v>
      </c>
      <c r="D3008" t="s">
        <v>21</v>
      </c>
      <c r="E3008">
        <v>20852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43307</v>
      </c>
      <c r="L3008" t="s">
        <v>26</v>
      </c>
      <c r="N3008" t="s">
        <v>24</v>
      </c>
    </row>
    <row r="3009" spans="1:14" x14ac:dyDescent="0.25">
      <c r="A3009" t="s">
        <v>139</v>
      </c>
      <c r="B3009" t="s">
        <v>140</v>
      </c>
      <c r="C3009" t="s">
        <v>29</v>
      </c>
      <c r="D3009" t="s">
        <v>21</v>
      </c>
      <c r="E3009">
        <v>21216</v>
      </c>
      <c r="F3009" t="s">
        <v>22</v>
      </c>
      <c r="G3009" t="s">
        <v>22</v>
      </c>
      <c r="H3009" t="s">
        <v>208</v>
      </c>
      <c r="I3009" t="s">
        <v>209</v>
      </c>
      <c r="J3009" s="1">
        <v>43255</v>
      </c>
      <c r="K3009" s="1">
        <v>43307</v>
      </c>
      <c r="L3009" t="s">
        <v>103</v>
      </c>
      <c r="N3009" t="s">
        <v>1583</v>
      </c>
    </row>
    <row r="3010" spans="1:14" x14ac:dyDescent="0.25">
      <c r="A3010" t="s">
        <v>511</v>
      </c>
      <c r="B3010" t="s">
        <v>4558</v>
      </c>
      <c r="C3010" t="s">
        <v>424</v>
      </c>
      <c r="D3010" t="s">
        <v>21</v>
      </c>
      <c r="E3010">
        <v>21041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43307</v>
      </c>
      <c r="L3010" t="s">
        <v>26</v>
      </c>
      <c r="N3010" t="s">
        <v>24</v>
      </c>
    </row>
    <row r="3011" spans="1:14" x14ac:dyDescent="0.25">
      <c r="A3011" t="s">
        <v>913</v>
      </c>
      <c r="B3011" t="s">
        <v>2909</v>
      </c>
      <c r="C3011" t="s">
        <v>179</v>
      </c>
      <c r="D3011" t="s">
        <v>21</v>
      </c>
      <c r="E3011">
        <v>20877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43307</v>
      </c>
      <c r="L3011" t="s">
        <v>26</v>
      </c>
      <c r="N3011" t="s">
        <v>24</v>
      </c>
    </row>
    <row r="3012" spans="1:14" x14ac:dyDescent="0.25">
      <c r="A3012" t="s">
        <v>4559</v>
      </c>
      <c r="B3012" t="s">
        <v>4560</v>
      </c>
      <c r="C3012" t="s">
        <v>154</v>
      </c>
      <c r="D3012" t="s">
        <v>21</v>
      </c>
      <c r="E3012">
        <v>20723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43307</v>
      </c>
      <c r="L3012" t="s">
        <v>26</v>
      </c>
      <c r="N3012" t="s">
        <v>24</v>
      </c>
    </row>
    <row r="3013" spans="1:14" x14ac:dyDescent="0.25">
      <c r="A3013" t="s">
        <v>188</v>
      </c>
      <c r="B3013" t="s">
        <v>464</v>
      </c>
      <c r="C3013" t="s">
        <v>39</v>
      </c>
      <c r="D3013" t="s">
        <v>21</v>
      </c>
      <c r="E3013">
        <v>21045</v>
      </c>
      <c r="F3013" t="s">
        <v>22</v>
      </c>
      <c r="G3013" t="s">
        <v>22</v>
      </c>
      <c r="H3013" t="s">
        <v>110</v>
      </c>
      <c r="I3013" t="s">
        <v>132</v>
      </c>
      <c r="J3013" s="1">
        <v>43283</v>
      </c>
      <c r="K3013" s="1">
        <v>43307</v>
      </c>
      <c r="L3013" t="s">
        <v>103</v>
      </c>
      <c r="N3013" t="s">
        <v>1583</v>
      </c>
    </row>
    <row r="3014" spans="1:14" x14ac:dyDescent="0.25">
      <c r="A3014" t="s">
        <v>221</v>
      </c>
      <c r="B3014" t="s">
        <v>429</v>
      </c>
      <c r="C3014" t="s">
        <v>424</v>
      </c>
      <c r="D3014" t="s">
        <v>21</v>
      </c>
      <c r="E3014">
        <v>21043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43307</v>
      </c>
      <c r="L3014" t="s">
        <v>26</v>
      </c>
      <c r="N3014" t="s">
        <v>24</v>
      </c>
    </row>
    <row r="3015" spans="1:14" x14ac:dyDescent="0.25">
      <c r="A3015" t="s">
        <v>93</v>
      </c>
      <c r="B3015" t="s">
        <v>4561</v>
      </c>
      <c r="C3015" t="s">
        <v>745</v>
      </c>
      <c r="D3015" t="s">
        <v>21</v>
      </c>
      <c r="E3015">
        <v>21001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43307</v>
      </c>
      <c r="L3015" t="s">
        <v>26</v>
      </c>
      <c r="N3015" t="s">
        <v>24</v>
      </c>
    </row>
    <row r="3016" spans="1:14" x14ac:dyDescent="0.25">
      <c r="A3016" t="s">
        <v>93</v>
      </c>
      <c r="B3016" t="s">
        <v>979</v>
      </c>
      <c r="C3016" t="s">
        <v>29</v>
      </c>
      <c r="D3016" t="s">
        <v>21</v>
      </c>
      <c r="E3016">
        <v>21229</v>
      </c>
      <c r="F3016" t="s">
        <v>22</v>
      </c>
      <c r="G3016" t="s">
        <v>22</v>
      </c>
      <c r="H3016" t="s">
        <v>101</v>
      </c>
      <c r="I3016" t="s">
        <v>241</v>
      </c>
      <c r="J3016" s="1">
        <v>43255</v>
      </c>
      <c r="K3016" s="1">
        <v>43307</v>
      </c>
      <c r="L3016" t="s">
        <v>103</v>
      </c>
      <c r="N3016" t="s">
        <v>1900</v>
      </c>
    </row>
    <row r="3017" spans="1:14" x14ac:dyDescent="0.25">
      <c r="A3017" t="s">
        <v>456</v>
      </c>
      <c r="B3017" t="s">
        <v>4562</v>
      </c>
      <c r="C3017" t="s">
        <v>745</v>
      </c>
      <c r="D3017" t="s">
        <v>21</v>
      </c>
      <c r="E3017">
        <v>21001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43307</v>
      </c>
      <c r="L3017" t="s">
        <v>26</v>
      </c>
      <c r="N3017" t="s">
        <v>24</v>
      </c>
    </row>
    <row r="3018" spans="1:14" x14ac:dyDescent="0.25">
      <c r="A3018" t="s">
        <v>1099</v>
      </c>
      <c r="B3018" t="s">
        <v>4563</v>
      </c>
      <c r="C3018" t="s">
        <v>154</v>
      </c>
      <c r="D3018" t="s">
        <v>21</v>
      </c>
      <c r="E3018">
        <v>20723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43307</v>
      </c>
      <c r="L3018" t="s">
        <v>26</v>
      </c>
      <c r="N3018" t="s">
        <v>24</v>
      </c>
    </row>
    <row r="3019" spans="1:14" x14ac:dyDescent="0.25">
      <c r="A3019" t="s">
        <v>155</v>
      </c>
      <c r="B3019" t="s">
        <v>3082</v>
      </c>
      <c r="C3019" t="s">
        <v>1943</v>
      </c>
      <c r="D3019" t="s">
        <v>21</v>
      </c>
      <c r="E3019">
        <v>20866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43306</v>
      </c>
      <c r="L3019" t="s">
        <v>26</v>
      </c>
      <c r="N3019" t="s">
        <v>24</v>
      </c>
    </row>
    <row r="3020" spans="1:14" x14ac:dyDescent="0.25">
      <c r="A3020" t="s">
        <v>155</v>
      </c>
      <c r="B3020" t="s">
        <v>3083</v>
      </c>
      <c r="C3020" t="s">
        <v>3084</v>
      </c>
      <c r="D3020" t="s">
        <v>21</v>
      </c>
      <c r="E3020">
        <v>20861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43306</v>
      </c>
      <c r="L3020" t="s">
        <v>26</v>
      </c>
      <c r="N3020" t="s">
        <v>24</v>
      </c>
    </row>
    <row r="3021" spans="1:14" x14ac:dyDescent="0.25">
      <c r="A3021" t="s">
        <v>2212</v>
      </c>
      <c r="B3021" t="s">
        <v>2213</v>
      </c>
      <c r="C3021" t="s">
        <v>2214</v>
      </c>
      <c r="D3021" t="s">
        <v>21</v>
      </c>
      <c r="E3021">
        <v>21532</v>
      </c>
      <c r="F3021" t="s">
        <v>22</v>
      </c>
      <c r="G3021" t="s">
        <v>22</v>
      </c>
      <c r="H3021" t="s">
        <v>101</v>
      </c>
      <c r="I3021" t="s">
        <v>241</v>
      </c>
      <c r="J3021" t="s">
        <v>210</v>
      </c>
      <c r="K3021" s="1">
        <v>43306</v>
      </c>
      <c r="L3021" t="s">
        <v>211</v>
      </c>
      <c r="M3021" t="str">
        <f>HYPERLINK("https://www.regulations.gov/docket?D=FDA-2018-H-2857")</f>
        <v>https://www.regulations.gov/docket?D=FDA-2018-H-2857</v>
      </c>
      <c r="N3021" t="s">
        <v>210</v>
      </c>
    </row>
    <row r="3022" spans="1:14" x14ac:dyDescent="0.25">
      <c r="A3022" t="s">
        <v>2355</v>
      </c>
      <c r="B3022" t="s">
        <v>2356</v>
      </c>
      <c r="C3022" t="s">
        <v>176</v>
      </c>
      <c r="D3022" t="s">
        <v>21</v>
      </c>
      <c r="E3022">
        <v>21740</v>
      </c>
      <c r="F3022" t="s">
        <v>22</v>
      </c>
      <c r="G3022" t="s">
        <v>22</v>
      </c>
      <c r="H3022" t="s">
        <v>101</v>
      </c>
      <c r="I3022" t="s">
        <v>241</v>
      </c>
      <c r="J3022" t="s">
        <v>210</v>
      </c>
      <c r="K3022" s="1">
        <v>43306</v>
      </c>
      <c r="L3022" t="s">
        <v>211</v>
      </c>
      <c r="M3022" t="str">
        <f>HYPERLINK("https://www.regulations.gov/docket?D=FDA-2018-H-2849")</f>
        <v>https://www.regulations.gov/docket?D=FDA-2018-H-2849</v>
      </c>
      <c r="N3022" t="s">
        <v>210</v>
      </c>
    </row>
    <row r="3023" spans="1:14" x14ac:dyDescent="0.25">
      <c r="A3023" t="s">
        <v>4564</v>
      </c>
      <c r="B3023" t="s">
        <v>4565</v>
      </c>
      <c r="C3023" t="s">
        <v>624</v>
      </c>
      <c r="D3023" t="s">
        <v>21</v>
      </c>
      <c r="E3023">
        <v>20678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43306</v>
      </c>
      <c r="L3023" t="s">
        <v>26</v>
      </c>
      <c r="N3023" t="s">
        <v>24</v>
      </c>
    </row>
    <row r="3024" spans="1:14" x14ac:dyDescent="0.25">
      <c r="A3024" t="s">
        <v>4325</v>
      </c>
      <c r="B3024" t="s">
        <v>4566</v>
      </c>
      <c r="C3024" t="s">
        <v>624</v>
      </c>
      <c r="D3024" t="s">
        <v>21</v>
      </c>
      <c r="E3024">
        <v>20678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43306</v>
      </c>
      <c r="L3024" t="s">
        <v>26</v>
      </c>
      <c r="N3024" t="s">
        <v>24</v>
      </c>
    </row>
    <row r="3025" spans="1:14" x14ac:dyDescent="0.25">
      <c r="A3025" t="s">
        <v>2914</v>
      </c>
      <c r="B3025" t="s">
        <v>2915</v>
      </c>
      <c r="C3025" t="s">
        <v>29</v>
      </c>
      <c r="D3025" t="s">
        <v>21</v>
      </c>
      <c r="E3025">
        <v>21224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43306</v>
      </c>
      <c r="L3025" t="s">
        <v>26</v>
      </c>
      <c r="N3025" t="s">
        <v>24</v>
      </c>
    </row>
    <row r="3026" spans="1:14" x14ac:dyDescent="0.25">
      <c r="A3026" t="s">
        <v>250</v>
      </c>
      <c r="B3026" t="s">
        <v>4567</v>
      </c>
      <c r="C3026" t="s">
        <v>347</v>
      </c>
      <c r="D3026" t="s">
        <v>21</v>
      </c>
      <c r="E3026">
        <v>20657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43306</v>
      </c>
      <c r="L3026" t="s">
        <v>26</v>
      </c>
      <c r="N3026" t="s">
        <v>24</v>
      </c>
    </row>
    <row r="3027" spans="1:14" x14ac:dyDescent="0.25">
      <c r="A3027" t="s">
        <v>4568</v>
      </c>
      <c r="B3027" t="s">
        <v>4569</v>
      </c>
      <c r="C3027" t="s">
        <v>347</v>
      </c>
      <c r="D3027" t="s">
        <v>21</v>
      </c>
      <c r="E3027">
        <v>20657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43306</v>
      </c>
      <c r="L3027" t="s">
        <v>26</v>
      </c>
      <c r="N3027" t="s">
        <v>24</v>
      </c>
    </row>
    <row r="3028" spans="1:14" x14ac:dyDescent="0.25">
      <c r="A3028" t="s">
        <v>288</v>
      </c>
      <c r="B3028" t="s">
        <v>4570</v>
      </c>
      <c r="C3028" t="s">
        <v>624</v>
      </c>
      <c r="D3028" t="s">
        <v>21</v>
      </c>
      <c r="E3028">
        <v>20678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43306</v>
      </c>
      <c r="L3028" t="s">
        <v>26</v>
      </c>
      <c r="N3028" t="s">
        <v>24</v>
      </c>
    </row>
    <row r="3029" spans="1:14" x14ac:dyDescent="0.25">
      <c r="A3029" t="s">
        <v>260</v>
      </c>
      <c r="B3029" t="s">
        <v>4571</v>
      </c>
      <c r="C3029" t="s">
        <v>525</v>
      </c>
      <c r="D3029" t="s">
        <v>21</v>
      </c>
      <c r="E3029">
        <v>20619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43306</v>
      </c>
      <c r="L3029" t="s">
        <v>26</v>
      </c>
      <c r="N3029" t="s">
        <v>24</v>
      </c>
    </row>
    <row r="3030" spans="1:14" x14ac:dyDescent="0.25">
      <c r="A3030" t="s">
        <v>4572</v>
      </c>
      <c r="B3030" t="s">
        <v>4573</v>
      </c>
      <c r="C3030" t="s">
        <v>54</v>
      </c>
      <c r="D3030" t="s">
        <v>21</v>
      </c>
      <c r="E3030">
        <v>21061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43306</v>
      </c>
      <c r="L3030" t="s">
        <v>26</v>
      </c>
      <c r="N3030" t="s">
        <v>24</v>
      </c>
    </row>
    <row r="3031" spans="1:14" x14ac:dyDescent="0.25">
      <c r="A3031" t="s">
        <v>430</v>
      </c>
      <c r="B3031" t="s">
        <v>524</v>
      </c>
      <c r="C3031" t="s">
        <v>525</v>
      </c>
      <c r="D3031" t="s">
        <v>21</v>
      </c>
      <c r="E3031">
        <v>20619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43306</v>
      </c>
      <c r="L3031" t="s">
        <v>26</v>
      </c>
      <c r="N3031" t="s">
        <v>24</v>
      </c>
    </row>
    <row r="3032" spans="1:14" x14ac:dyDescent="0.25">
      <c r="A3032" t="s">
        <v>2790</v>
      </c>
      <c r="B3032" t="s">
        <v>2791</v>
      </c>
      <c r="C3032" t="s">
        <v>29</v>
      </c>
      <c r="D3032" t="s">
        <v>21</v>
      </c>
      <c r="E3032">
        <v>21225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43306</v>
      </c>
      <c r="L3032" t="s">
        <v>26</v>
      </c>
      <c r="N3032" t="s">
        <v>24</v>
      </c>
    </row>
    <row r="3033" spans="1:14" x14ac:dyDescent="0.25">
      <c r="A3033" t="s">
        <v>97</v>
      </c>
      <c r="B3033" t="s">
        <v>4574</v>
      </c>
      <c r="C3033" t="s">
        <v>347</v>
      </c>
      <c r="D3033" t="s">
        <v>21</v>
      </c>
      <c r="E3033">
        <v>20657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43306</v>
      </c>
      <c r="L3033" t="s">
        <v>26</v>
      </c>
      <c r="N3033" t="s">
        <v>24</v>
      </c>
    </row>
    <row r="3034" spans="1:14" x14ac:dyDescent="0.25">
      <c r="A3034" t="s">
        <v>4575</v>
      </c>
      <c r="B3034" t="s">
        <v>4576</v>
      </c>
      <c r="C3034" t="s">
        <v>778</v>
      </c>
      <c r="D3034" t="s">
        <v>21</v>
      </c>
      <c r="E3034">
        <v>20602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43305</v>
      </c>
      <c r="L3034" t="s">
        <v>26</v>
      </c>
      <c r="N3034" t="s">
        <v>24</v>
      </c>
    </row>
    <row r="3035" spans="1:14" x14ac:dyDescent="0.25">
      <c r="A3035" t="s">
        <v>4577</v>
      </c>
      <c r="B3035" t="s">
        <v>4578</v>
      </c>
      <c r="C3035" t="s">
        <v>326</v>
      </c>
      <c r="D3035" t="s">
        <v>21</v>
      </c>
      <c r="E3035">
        <v>21093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43305</v>
      </c>
      <c r="L3035" t="s">
        <v>26</v>
      </c>
      <c r="N3035" t="s">
        <v>24</v>
      </c>
    </row>
    <row r="3036" spans="1:14" x14ac:dyDescent="0.25">
      <c r="A3036" t="s">
        <v>155</v>
      </c>
      <c r="B3036" t="s">
        <v>4579</v>
      </c>
      <c r="C3036" t="s">
        <v>1171</v>
      </c>
      <c r="D3036" t="s">
        <v>21</v>
      </c>
      <c r="E3036">
        <v>20705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43305</v>
      </c>
      <c r="L3036" t="s">
        <v>26</v>
      </c>
      <c r="N3036" t="s">
        <v>24</v>
      </c>
    </row>
    <row r="3037" spans="1:14" x14ac:dyDescent="0.25">
      <c r="A3037" t="s">
        <v>696</v>
      </c>
      <c r="B3037" t="s">
        <v>697</v>
      </c>
      <c r="C3037" t="s">
        <v>487</v>
      </c>
      <c r="D3037" t="s">
        <v>21</v>
      </c>
      <c r="E3037">
        <v>20781</v>
      </c>
      <c r="F3037" t="s">
        <v>22</v>
      </c>
      <c r="G3037" t="s">
        <v>22</v>
      </c>
      <c r="H3037" t="s">
        <v>101</v>
      </c>
      <c r="I3037" t="s">
        <v>241</v>
      </c>
      <c r="J3037" t="s">
        <v>210</v>
      </c>
      <c r="K3037" s="1">
        <v>43305</v>
      </c>
      <c r="L3037" t="s">
        <v>211</v>
      </c>
      <c r="M3037" t="str">
        <f>HYPERLINK("https://www.regulations.gov/docket?D=FDA-2018-H-2811")</f>
        <v>https://www.regulations.gov/docket?D=FDA-2018-H-2811</v>
      </c>
      <c r="N3037" t="s">
        <v>210</v>
      </c>
    </row>
    <row r="3038" spans="1:14" x14ac:dyDescent="0.25">
      <c r="A3038" t="s">
        <v>3080</v>
      </c>
      <c r="B3038" t="s">
        <v>3081</v>
      </c>
      <c r="C3038" t="s">
        <v>29</v>
      </c>
      <c r="D3038" t="s">
        <v>21</v>
      </c>
      <c r="E3038">
        <v>21205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43305</v>
      </c>
      <c r="L3038" t="s">
        <v>26</v>
      </c>
      <c r="N3038" t="s">
        <v>24</v>
      </c>
    </row>
    <row r="3039" spans="1:14" x14ac:dyDescent="0.25">
      <c r="A3039" t="s">
        <v>4580</v>
      </c>
      <c r="B3039" t="s">
        <v>4581</v>
      </c>
      <c r="C3039" t="s">
        <v>67</v>
      </c>
      <c r="D3039" t="s">
        <v>21</v>
      </c>
      <c r="E3039">
        <v>20904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43305</v>
      </c>
      <c r="L3039" t="s">
        <v>26</v>
      </c>
      <c r="N3039" t="s">
        <v>24</v>
      </c>
    </row>
    <row r="3040" spans="1:14" x14ac:dyDescent="0.25">
      <c r="A3040" t="s">
        <v>2938</v>
      </c>
      <c r="B3040" t="s">
        <v>2939</v>
      </c>
      <c r="C3040" t="s">
        <v>138</v>
      </c>
      <c r="D3040" t="s">
        <v>21</v>
      </c>
      <c r="E3040">
        <v>21220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43305</v>
      </c>
      <c r="L3040" t="s">
        <v>26</v>
      </c>
      <c r="N3040" t="s">
        <v>24</v>
      </c>
    </row>
    <row r="3041" spans="1:14" x14ac:dyDescent="0.25">
      <c r="A3041" t="s">
        <v>2778</v>
      </c>
      <c r="B3041" t="s">
        <v>2779</v>
      </c>
      <c r="C3041" t="s">
        <v>29</v>
      </c>
      <c r="D3041" t="s">
        <v>21</v>
      </c>
      <c r="E3041">
        <v>21224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43305</v>
      </c>
      <c r="L3041" t="s">
        <v>26</v>
      </c>
      <c r="N3041" t="s">
        <v>24</v>
      </c>
    </row>
    <row r="3042" spans="1:14" x14ac:dyDescent="0.25">
      <c r="A3042" t="s">
        <v>940</v>
      </c>
      <c r="B3042" t="s">
        <v>2932</v>
      </c>
      <c r="C3042" t="s">
        <v>778</v>
      </c>
      <c r="D3042" t="s">
        <v>21</v>
      </c>
      <c r="E3042">
        <v>20603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43305</v>
      </c>
      <c r="L3042" t="s">
        <v>26</v>
      </c>
      <c r="N3042" t="s">
        <v>24</v>
      </c>
    </row>
    <row r="3043" spans="1:14" x14ac:dyDescent="0.25">
      <c r="A3043" t="s">
        <v>4582</v>
      </c>
      <c r="B3043" t="s">
        <v>4583</v>
      </c>
      <c r="C3043" t="s">
        <v>778</v>
      </c>
      <c r="D3043" t="s">
        <v>21</v>
      </c>
      <c r="E3043">
        <v>20601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43305</v>
      </c>
      <c r="L3043" t="s">
        <v>26</v>
      </c>
      <c r="N3043" t="s">
        <v>24</v>
      </c>
    </row>
    <row r="3044" spans="1:14" x14ac:dyDescent="0.25">
      <c r="A3044" t="s">
        <v>4584</v>
      </c>
      <c r="B3044" t="s">
        <v>4585</v>
      </c>
      <c r="C3044" t="s">
        <v>778</v>
      </c>
      <c r="D3044" t="s">
        <v>21</v>
      </c>
      <c r="E3044">
        <v>20602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43305</v>
      </c>
      <c r="L3044" t="s">
        <v>26</v>
      </c>
      <c r="N3044" t="s">
        <v>24</v>
      </c>
    </row>
    <row r="3045" spans="1:14" x14ac:dyDescent="0.25">
      <c r="A3045" t="s">
        <v>2780</v>
      </c>
      <c r="B3045" t="s">
        <v>2781</v>
      </c>
      <c r="C3045" t="s">
        <v>29</v>
      </c>
      <c r="D3045" t="s">
        <v>21</v>
      </c>
      <c r="E3045">
        <v>21224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43305</v>
      </c>
      <c r="L3045" t="s">
        <v>26</v>
      </c>
      <c r="N3045" t="s">
        <v>24</v>
      </c>
    </row>
    <row r="3046" spans="1:14" x14ac:dyDescent="0.25">
      <c r="A3046" t="s">
        <v>2949</v>
      </c>
      <c r="B3046" t="s">
        <v>2950</v>
      </c>
      <c r="C3046" t="s">
        <v>745</v>
      </c>
      <c r="D3046" t="s">
        <v>21</v>
      </c>
      <c r="E3046">
        <v>21001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43305</v>
      </c>
      <c r="L3046" t="s">
        <v>26</v>
      </c>
      <c r="N3046" t="s">
        <v>24</v>
      </c>
    </row>
    <row r="3047" spans="1:14" x14ac:dyDescent="0.25">
      <c r="A3047" t="s">
        <v>4586</v>
      </c>
      <c r="B3047" t="s">
        <v>4587</v>
      </c>
      <c r="C3047" t="s">
        <v>778</v>
      </c>
      <c r="D3047" t="s">
        <v>21</v>
      </c>
      <c r="E3047">
        <v>20602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43305</v>
      </c>
      <c r="L3047" t="s">
        <v>26</v>
      </c>
      <c r="N3047" t="s">
        <v>24</v>
      </c>
    </row>
    <row r="3048" spans="1:14" x14ac:dyDescent="0.25">
      <c r="A3048" t="s">
        <v>3033</v>
      </c>
      <c r="B3048" t="s">
        <v>4588</v>
      </c>
      <c r="C3048" t="s">
        <v>29</v>
      </c>
      <c r="D3048" t="s">
        <v>21</v>
      </c>
      <c r="E3048">
        <v>21229</v>
      </c>
      <c r="F3048" t="s">
        <v>22</v>
      </c>
      <c r="G3048" t="s">
        <v>22</v>
      </c>
      <c r="H3048" t="s">
        <v>101</v>
      </c>
      <c r="I3048" t="s">
        <v>241</v>
      </c>
      <c r="J3048" t="s">
        <v>210</v>
      </c>
      <c r="K3048" s="1">
        <v>43305</v>
      </c>
      <c r="L3048" t="s">
        <v>211</v>
      </c>
      <c r="M3048" t="str">
        <f>HYPERLINK("https://www.regulations.gov/docket?D=FDA-2018-H-2818")</f>
        <v>https://www.regulations.gov/docket?D=FDA-2018-H-2818</v>
      </c>
      <c r="N3048" t="s">
        <v>210</v>
      </c>
    </row>
    <row r="3049" spans="1:14" x14ac:dyDescent="0.25">
      <c r="A3049" t="s">
        <v>4589</v>
      </c>
      <c r="B3049" t="s">
        <v>4590</v>
      </c>
      <c r="C3049" t="s">
        <v>778</v>
      </c>
      <c r="D3049" t="s">
        <v>21</v>
      </c>
      <c r="E3049">
        <v>20601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43304</v>
      </c>
      <c r="L3049" t="s">
        <v>26</v>
      </c>
      <c r="N3049" t="s">
        <v>24</v>
      </c>
    </row>
    <row r="3050" spans="1:14" x14ac:dyDescent="0.25">
      <c r="A3050" t="s">
        <v>324</v>
      </c>
      <c r="B3050" t="s">
        <v>325</v>
      </c>
      <c r="C3050" t="s">
        <v>326</v>
      </c>
      <c r="D3050" t="s">
        <v>21</v>
      </c>
      <c r="E3050">
        <v>21093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43304</v>
      </c>
      <c r="L3050" t="s">
        <v>26</v>
      </c>
      <c r="N3050" t="s">
        <v>24</v>
      </c>
    </row>
    <row r="3051" spans="1:14" x14ac:dyDescent="0.25">
      <c r="A3051" t="s">
        <v>4591</v>
      </c>
      <c r="B3051" t="s">
        <v>4592</v>
      </c>
      <c r="C3051" t="s">
        <v>326</v>
      </c>
      <c r="D3051" t="s">
        <v>21</v>
      </c>
      <c r="E3051">
        <v>21093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43304</v>
      </c>
      <c r="L3051" t="s">
        <v>26</v>
      </c>
      <c r="N3051" t="s">
        <v>24</v>
      </c>
    </row>
    <row r="3052" spans="1:14" x14ac:dyDescent="0.25">
      <c r="A3052" t="s">
        <v>4593</v>
      </c>
      <c r="B3052" t="s">
        <v>275</v>
      </c>
      <c r="C3052" t="s">
        <v>326</v>
      </c>
      <c r="D3052" t="s">
        <v>21</v>
      </c>
      <c r="E3052">
        <v>21093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43304</v>
      </c>
      <c r="L3052" t="s">
        <v>26</v>
      </c>
      <c r="N3052" t="s">
        <v>24</v>
      </c>
    </row>
    <row r="3053" spans="1:14" x14ac:dyDescent="0.25">
      <c r="A3053" t="s">
        <v>3774</v>
      </c>
      <c r="B3053" t="s">
        <v>4594</v>
      </c>
      <c r="C3053" t="s">
        <v>2062</v>
      </c>
      <c r="D3053" t="s">
        <v>21</v>
      </c>
      <c r="E3053">
        <v>21093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43304</v>
      </c>
      <c r="L3053" t="s">
        <v>26</v>
      </c>
      <c r="N3053" t="s">
        <v>24</v>
      </c>
    </row>
    <row r="3054" spans="1:14" x14ac:dyDescent="0.25">
      <c r="A3054" t="s">
        <v>4595</v>
      </c>
      <c r="B3054" t="s">
        <v>4596</v>
      </c>
      <c r="C3054" t="s">
        <v>326</v>
      </c>
      <c r="D3054" t="s">
        <v>21</v>
      </c>
      <c r="E3054">
        <v>21093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43304</v>
      </c>
      <c r="L3054" t="s">
        <v>26</v>
      </c>
      <c r="N3054" t="s">
        <v>24</v>
      </c>
    </row>
    <row r="3055" spans="1:14" x14ac:dyDescent="0.25">
      <c r="A3055" t="s">
        <v>329</v>
      </c>
      <c r="B3055" t="s">
        <v>330</v>
      </c>
      <c r="C3055" t="s">
        <v>326</v>
      </c>
      <c r="D3055" t="s">
        <v>21</v>
      </c>
      <c r="E3055">
        <v>21093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43304</v>
      </c>
      <c r="L3055" t="s">
        <v>26</v>
      </c>
      <c r="N3055" t="s">
        <v>24</v>
      </c>
    </row>
    <row r="3056" spans="1:14" x14ac:dyDescent="0.25">
      <c r="A3056" t="s">
        <v>4597</v>
      </c>
      <c r="B3056" t="s">
        <v>4598</v>
      </c>
      <c r="C3056" t="s">
        <v>778</v>
      </c>
      <c r="D3056" t="s">
        <v>21</v>
      </c>
      <c r="E3056">
        <v>20601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43301</v>
      </c>
      <c r="L3056" t="s">
        <v>26</v>
      </c>
      <c r="N3056" t="s">
        <v>24</v>
      </c>
    </row>
    <row r="3057" spans="1:14" x14ac:dyDescent="0.25">
      <c r="A3057" t="s">
        <v>250</v>
      </c>
      <c r="B3057" t="s">
        <v>4599</v>
      </c>
      <c r="C3057" t="s">
        <v>778</v>
      </c>
      <c r="D3057" t="s">
        <v>21</v>
      </c>
      <c r="E3057">
        <v>20603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43301</v>
      </c>
      <c r="L3057" t="s">
        <v>26</v>
      </c>
      <c r="N3057" t="s">
        <v>24</v>
      </c>
    </row>
    <row r="3058" spans="1:14" x14ac:dyDescent="0.25">
      <c r="A3058" t="s">
        <v>4600</v>
      </c>
      <c r="B3058" t="s">
        <v>4601</v>
      </c>
      <c r="C3058" t="s">
        <v>735</v>
      </c>
      <c r="D3058" t="s">
        <v>21</v>
      </c>
      <c r="E3058">
        <v>20770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43301</v>
      </c>
      <c r="L3058" t="s">
        <v>26</v>
      </c>
      <c r="N3058" t="s">
        <v>24</v>
      </c>
    </row>
    <row r="3059" spans="1:14" x14ac:dyDescent="0.25">
      <c r="A3059" t="s">
        <v>517</v>
      </c>
      <c r="B3059" t="s">
        <v>4602</v>
      </c>
      <c r="C3059" t="s">
        <v>778</v>
      </c>
      <c r="D3059" t="s">
        <v>21</v>
      </c>
      <c r="E3059">
        <v>20601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43301</v>
      </c>
      <c r="L3059" t="s">
        <v>26</v>
      </c>
      <c r="N3059" t="s">
        <v>24</v>
      </c>
    </row>
    <row r="3060" spans="1:14" x14ac:dyDescent="0.25">
      <c r="A3060" t="s">
        <v>4603</v>
      </c>
      <c r="B3060" t="s">
        <v>4604</v>
      </c>
      <c r="C3060" t="s">
        <v>778</v>
      </c>
      <c r="D3060" t="s">
        <v>21</v>
      </c>
      <c r="E3060">
        <v>20602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43301</v>
      </c>
      <c r="L3060" t="s">
        <v>26</v>
      </c>
      <c r="N3060" t="s">
        <v>24</v>
      </c>
    </row>
    <row r="3061" spans="1:14" x14ac:dyDescent="0.25">
      <c r="A3061" t="s">
        <v>4605</v>
      </c>
      <c r="B3061" t="s">
        <v>4606</v>
      </c>
      <c r="C3061" t="s">
        <v>735</v>
      </c>
      <c r="D3061" t="s">
        <v>21</v>
      </c>
      <c r="E3061">
        <v>20770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43300</v>
      </c>
      <c r="L3061" t="s">
        <v>26</v>
      </c>
      <c r="N3061" t="s">
        <v>24</v>
      </c>
    </row>
    <row r="3062" spans="1:14" x14ac:dyDescent="0.25">
      <c r="A3062" t="s">
        <v>4607</v>
      </c>
      <c r="B3062" t="s">
        <v>1283</v>
      </c>
      <c r="C3062" t="s">
        <v>778</v>
      </c>
      <c r="D3062" t="s">
        <v>21</v>
      </c>
      <c r="E3062">
        <v>20602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43300</v>
      </c>
      <c r="L3062" t="s">
        <v>26</v>
      </c>
      <c r="N3062" t="s">
        <v>24</v>
      </c>
    </row>
    <row r="3063" spans="1:14" x14ac:dyDescent="0.25">
      <c r="A3063" t="s">
        <v>2118</v>
      </c>
      <c r="B3063" t="s">
        <v>4608</v>
      </c>
      <c r="C3063" t="s">
        <v>880</v>
      </c>
      <c r="D3063" t="s">
        <v>21</v>
      </c>
      <c r="E3063">
        <v>21784</v>
      </c>
      <c r="F3063" t="s">
        <v>22</v>
      </c>
      <c r="G3063" t="s">
        <v>22</v>
      </c>
      <c r="H3063" t="s">
        <v>110</v>
      </c>
      <c r="I3063" t="s">
        <v>2174</v>
      </c>
      <c r="J3063" s="1">
        <v>43290</v>
      </c>
      <c r="K3063" s="1">
        <v>43300</v>
      </c>
      <c r="L3063" t="s">
        <v>103</v>
      </c>
      <c r="N3063" t="s">
        <v>1583</v>
      </c>
    </row>
    <row r="3064" spans="1:14" x14ac:dyDescent="0.25">
      <c r="A3064" t="s">
        <v>4609</v>
      </c>
      <c r="B3064" t="s">
        <v>1293</v>
      </c>
      <c r="C3064" t="s">
        <v>778</v>
      </c>
      <c r="D3064" t="s">
        <v>21</v>
      </c>
      <c r="E3064">
        <v>20603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43300</v>
      </c>
      <c r="L3064" t="s">
        <v>26</v>
      </c>
      <c r="N3064" t="s">
        <v>24</v>
      </c>
    </row>
    <row r="3065" spans="1:14" x14ac:dyDescent="0.25">
      <c r="A3065" t="s">
        <v>4610</v>
      </c>
      <c r="B3065" t="s">
        <v>4611</v>
      </c>
      <c r="C3065" t="s">
        <v>735</v>
      </c>
      <c r="D3065" t="s">
        <v>21</v>
      </c>
      <c r="E3065">
        <v>20770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43300</v>
      </c>
      <c r="L3065" t="s">
        <v>26</v>
      </c>
      <c r="N3065" t="s">
        <v>24</v>
      </c>
    </row>
    <row r="3066" spans="1:14" x14ac:dyDescent="0.25">
      <c r="A3066" t="s">
        <v>155</v>
      </c>
      <c r="B3066" t="s">
        <v>3073</v>
      </c>
      <c r="C3066" t="s">
        <v>29</v>
      </c>
      <c r="D3066" t="s">
        <v>21</v>
      </c>
      <c r="E3066">
        <v>21205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43300</v>
      </c>
      <c r="L3066" t="s">
        <v>26</v>
      </c>
      <c r="N3066" t="s">
        <v>24</v>
      </c>
    </row>
    <row r="3067" spans="1:14" x14ac:dyDescent="0.25">
      <c r="A3067" t="s">
        <v>155</v>
      </c>
      <c r="B3067" t="s">
        <v>4612</v>
      </c>
      <c r="C3067" t="s">
        <v>761</v>
      </c>
      <c r="D3067" t="s">
        <v>21</v>
      </c>
      <c r="E3067">
        <v>20912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43300</v>
      </c>
      <c r="L3067" t="s">
        <v>26</v>
      </c>
      <c r="N3067" t="s">
        <v>24</v>
      </c>
    </row>
    <row r="3068" spans="1:14" x14ac:dyDescent="0.25">
      <c r="A3068" t="s">
        <v>155</v>
      </c>
      <c r="B3068" t="s">
        <v>4613</v>
      </c>
      <c r="C3068" t="s">
        <v>519</v>
      </c>
      <c r="D3068" t="s">
        <v>21</v>
      </c>
      <c r="E3068">
        <v>21122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43300</v>
      </c>
      <c r="L3068" t="s">
        <v>26</v>
      </c>
      <c r="N3068" t="s">
        <v>24</v>
      </c>
    </row>
    <row r="3069" spans="1:14" x14ac:dyDescent="0.25">
      <c r="A3069" t="s">
        <v>155</v>
      </c>
      <c r="B3069" t="s">
        <v>4614</v>
      </c>
      <c r="C3069" t="s">
        <v>761</v>
      </c>
      <c r="D3069" t="s">
        <v>21</v>
      </c>
      <c r="E3069">
        <v>20866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43300</v>
      </c>
      <c r="L3069" t="s">
        <v>26</v>
      </c>
      <c r="N3069" t="s">
        <v>24</v>
      </c>
    </row>
    <row r="3070" spans="1:14" x14ac:dyDescent="0.25">
      <c r="A3070" t="s">
        <v>4615</v>
      </c>
      <c r="B3070" t="s">
        <v>4616</v>
      </c>
      <c r="C3070" t="s">
        <v>519</v>
      </c>
      <c r="D3070" t="s">
        <v>21</v>
      </c>
      <c r="E3070">
        <v>21122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43300</v>
      </c>
      <c r="L3070" t="s">
        <v>26</v>
      </c>
      <c r="N3070" t="s">
        <v>24</v>
      </c>
    </row>
    <row r="3071" spans="1:14" x14ac:dyDescent="0.25">
      <c r="A3071" t="s">
        <v>2967</v>
      </c>
      <c r="B3071" t="s">
        <v>2968</v>
      </c>
      <c r="C3071" t="s">
        <v>29</v>
      </c>
      <c r="D3071" t="s">
        <v>21</v>
      </c>
      <c r="E3071">
        <v>21201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43300</v>
      </c>
      <c r="L3071" t="s">
        <v>26</v>
      </c>
      <c r="N3071" t="s">
        <v>24</v>
      </c>
    </row>
    <row r="3072" spans="1:14" x14ac:dyDescent="0.25">
      <c r="A3072" t="s">
        <v>3076</v>
      </c>
      <c r="B3072" t="s">
        <v>3077</v>
      </c>
      <c r="C3072" t="s">
        <v>29</v>
      </c>
      <c r="D3072" t="s">
        <v>21</v>
      </c>
      <c r="E3072">
        <v>21218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43300</v>
      </c>
      <c r="L3072" t="s">
        <v>26</v>
      </c>
      <c r="N3072" t="s">
        <v>24</v>
      </c>
    </row>
    <row r="3073" spans="1:14" x14ac:dyDescent="0.25">
      <c r="A3073" t="s">
        <v>3187</v>
      </c>
      <c r="B3073" t="s">
        <v>3188</v>
      </c>
      <c r="C3073" t="s">
        <v>3189</v>
      </c>
      <c r="D3073" t="s">
        <v>21</v>
      </c>
      <c r="E3073">
        <v>21076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43300</v>
      </c>
      <c r="L3073" t="s">
        <v>26</v>
      </c>
      <c r="N3073" t="s">
        <v>24</v>
      </c>
    </row>
    <row r="3074" spans="1:14" x14ac:dyDescent="0.25">
      <c r="A3074" t="s">
        <v>1275</v>
      </c>
      <c r="B3074" t="s">
        <v>1276</v>
      </c>
      <c r="C3074" t="s">
        <v>778</v>
      </c>
      <c r="D3074" t="s">
        <v>21</v>
      </c>
      <c r="E3074">
        <v>20601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43300</v>
      </c>
      <c r="L3074" t="s">
        <v>26</v>
      </c>
      <c r="N3074" t="s">
        <v>24</v>
      </c>
    </row>
    <row r="3075" spans="1:14" x14ac:dyDescent="0.25">
      <c r="A3075" t="s">
        <v>776</v>
      </c>
      <c r="B3075" t="s">
        <v>4617</v>
      </c>
      <c r="C3075" t="s">
        <v>778</v>
      </c>
      <c r="D3075" t="s">
        <v>21</v>
      </c>
      <c r="E3075">
        <v>20604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43300</v>
      </c>
      <c r="L3075" t="s">
        <v>26</v>
      </c>
      <c r="N3075" t="s">
        <v>24</v>
      </c>
    </row>
    <row r="3076" spans="1:14" x14ac:dyDescent="0.25">
      <c r="A3076" t="s">
        <v>4618</v>
      </c>
      <c r="B3076" t="s">
        <v>4619</v>
      </c>
      <c r="C3076" t="s">
        <v>2473</v>
      </c>
      <c r="D3076" t="s">
        <v>21</v>
      </c>
      <c r="E3076">
        <v>20613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43300</v>
      </c>
      <c r="L3076" t="s">
        <v>26</v>
      </c>
      <c r="N3076" t="s">
        <v>24</v>
      </c>
    </row>
    <row r="3077" spans="1:14" x14ac:dyDescent="0.25">
      <c r="A3077" t="s">
        <v>4620</v>
      </c>
      <c r="B3077" t="s">
        <v>4621</v>
      </c>
      <c r="C3077" t="s">
        <v>2473</v>
      </c>
      <c r="D3077" t="s">
        <v>21</v>
      </c>
      <c r="E3077">
        <v>20613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43300</v>
      </c>
      <c r="L3077" t="s">
        <v>26</v>
      </c>
      <c r="N3077" t="s">
        <v>24</v>
      </c>
    </row>
    <row r="3078" spans="1:14" x14ac:dyDescent="0.25">
      <c r="A3078" t="s">
        <v>2842</v>
      </c>
      <c r="B3078" t="s">
        <v>4622</v>
      </c>
      <c r="C3078" t="s">
        <v>761</v>
      </c>
      <c r="D3078" t="s">
        <v>21</v>
      </c>
      <c r="E3078">
        <v>20912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43300</v>
      </c>
      <c r="L3078" t="s">
        <v>26</v>
      </c>
      <c r="N3078" t="s">
        <v>24</v>
      </c>
    </row>
    <row r="3079" spans="1:14" x14ac:dyDescent="0.25">
      <c r="A3079" t="s">
        <v>4623</v>
      </c>
      <c r="B3079" t="s">
        <v>4624</v>
      </c>
      <c r="C3079" t="s">
        <v>519</v>
      </c>
      <c r="D3079" t="s">
        <v>21</v>
      </c>
      <c r="E3079">
        <v>21122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43299</v>
      </c>
      <c r="L3079" t="s">
        <v>26</v>
      </c>
      <c r="N3079" t="s">
        <v>24</v>
      </c>
    </row>
    <row r="3080" spans="1:14" x14ac:dyDescent="0.25">
      <c r="A3080" t="s">
        <v>4625</v>
      </c>
      <c r="B3080" t="s">
        <v>4626</v>
      </c>
      <c r="C3080" t="s">
        <v>2473</v>
      </c>
      <c r="D3080" t="s">
        <v>21</v>
      </c>
      <c r="E3080">
        <v>20613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43299</v>
      </c>
      <c r="L3080" t="s">
        <v>26</v>
      </c>
      <c r="N3080" t="s">
        <v>24</v>
      </c>
    </row>
    <row r="3081" spans="1:14" x14ac:dyDescent="0.25">
      <c r="A3081" t="s">
        <v>4627</v>
      </c>
      <c r="B3081" t="s">
        <v>4628</v>
      </c>
      <c r="C3081" t="s">
        <v>519</v>
      </c>
      <c r="D3081" t="s">
        <v>21</v>
      </c>
      <c r="E3081">
        <v>21122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43299</v>
      </c>
      <c r="L3081" t="s">
        <v>26</v>
      </c>
      <c r="N3081" t="s">
        <v>24</v>
      </c>
    </row>
    <row r="3082" spans="1:14" x14ac:dyDescent="0.25">
      <c r="A3082" t="s">
        <v>4629</v>
      </c>
      <c r="B3082" t="s">
        <v>4630</v>
      </c>
      <c r="C3082" t="s">
        <v>519</v>
      </c>
      <c r="D3082" t="s">
        <v>21</v>
      </c>
      <c r="E3082">
        <v>21122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43299</v>
      </c>
      <c r="L3082" t="s">
        <v>26</v>
      </c>
      <c r="N3082" t="s">
        <v>24</v>
      </c>
    </row>
    <row r="3083" spans="1:14" x14ac:dyDescent="0.25">
      <c r="A3083" t="s">
        <v>76</v>
      </c>
      <c r="B3083" t="s">
        <v>4631</v>
      </c>
      <c r="C3083" t="s">
        <v>226</v>
      </c>
      <c r="D3083" t="s">
        <v>21</v>
      </c>
      <c r="E3083">
        <v>20754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43299</v>
      </c>
      <c r="L3083" t="s">
        <v>26</v>
      </c>
      <c r="N3083" t="s">
        <v>24</v>
      </c>
    </row>
    <row r="3084" spans="1:14" x14ac:dyDescent="0.25">
      <c r="A3084" t="s">
        <v>4632</v>
      </c>
      <c r="B3084" t="s">
        <v>4633</v>
      </c>
      <c r="C3084" t="s">
        <v>2473</v>
      </c>
      <c r="D3084" t="s">
        <v>21</v>
      </c>
      <c r="E3084">
        <v>20613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43299</v>
      </c>
      <c r="L3084" t="s">
        <v>26</v>
      </c>
      <c r="N3084" t="s">
        <v>24</v>
      </c>
    </row>
    <row r="3085" spans="1:14" x14ac:dyDescent="0.25">
      <c r="A3085" t="s">
        <v>4634</v>
      </c>
      <c r="B3085" t="s">
        <v>4635</v>
      </c>
      <c r="C3085" t="s">
        <v>2473</v>
      </c>
      <c r="D3085" t="s">
        <v>21</v>
      </c>
      <c r="E3085">
        <v>20613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43299</v>
      </c>
      <c r="L3085" t="s">
        <v>26</v>
      </c>
      <c r="N3085" t="s">
        <v>24</v>
      </c>
    </row>
    <row r="3086" spans="1:14" x14ac:dyDescent="0.25">
      <c r="A3086" t="s">
        <v>4636</v>
      </c>
      <c r="B3086" t="s">
        <v>4637</v>
      </c>
      <c r="C3086" t="s">
        <v>2473</v>
      </c>
      <c r="D3086" t="s">
        <v>21</v>
      </c>
      <c r="E3086">
        <v>20613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43299</v>
      </c>
      <c r="L3086" t="s">
        <v>26</v>
      </c>
      <c r="N3086" t="s">
        <v>24</v>
      </c>
    </row>
    <row r="3087" spans="1:14" x14ac:dyDescent="0.25">
      <c r="A3087" t="s">
        <v>4638</v>
      </c>
      <c r="B3087" t="s">
        <v>4639</v>
      </c>
      <c r="C3087" t="s">
        <v>226</v>
      </c>
      <c r="D3087" t="s">
        <v>21</v>
      </c>
      <c r="E3087">
        <v>20754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43299</v>
      </c>
      <c r="L3087" t="s">
        <v>26</v>
      </c>
      <c r="N3087" t="s">
        <v>24</v>
      </c>
    </row>
    <row r="3088" spans="1:14" x14ac:dyDescent="0.25">
      <c r="A3088" t="s">
        <v>260</v>
      </c>
      <c r="B3088" t="s">
        <v>261</v>
      </c>
      <c r="C3088" t="s">
        <v>226</v>
      </c>
      <c r="D3088" t="s">
        <v>21</v>
      </c>
      <c r="E3088">
        <v>20754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43299</v>
      </c>
      <c r="L3088" t="s">
        <v>26</v>
      </c>
      <c r="N3088" t="s">
        <v>24</v>
      </c>
    </row>
    <row r="3089" spans="1:14" x14ac:dyDescent="0.25">
      <c r="A3089" t="s">
        <v>456</v>
      </c>
      <c r="B3089" t="s">
        <v>4640</v>
      </c>
      <c r="C3089" t="s">
        <v>226</v>
      </c>
      <c r="D3089" t="s">
        <v>21</v>
      </c>
      <c r="E3089">
        <v>20754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43299</v>
      </c>
      <c r="L3089" t="s">
        <v>26</v>
      </c>
      <c r="N3089" t="s">
        <v>24</v>
      </c>
    </row>
    <row r="3090" spans="1:14" x14ac:dyDescent="0.25">
      <c r="A3090" t="s">
        <v>155</v>
      </c>
      <c r="B3090" t="s">
        <v>4641</v>
      </c>
      <c r="C3090" t="s">
        <v>745</v>
      </c>
      <c r="D3090" t="s">
        <v>21</v>
      </c>
      <c r="E3090">
        <v>21001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43298</v>
      </c>
      <c r="L3090" t="s">
        <v>26</v>
      </c>
      <c r="N3090" t="s">
        <v>24</v>
      </c>
    </row>
    <row r="3091" spans="1:14" x14ac:dyDescent="0.25">
      <c r="A3091" t="s">
        <v>4642</v>
      </c>
      <c r="B3091" t="s">
        <v>4643</v>
      </c>
      <c r="C3091" t="s">
        <v>745</v>
      </c>
      <c r="D3091" t="s">
        <v>21</v>
      </c>
      <c r="E3091">
        <v>21001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43298</v>
      </c>
      <c r="L3091" t="s">
        <v>26</v>
      </c>
      <c r="N3091" t="s">
        <v>24</v>
      </c>
    </row>
    <row r="3092" spans="1:14" x14ac:dyDescent="0.25">
      <c r="A3092" t="s">
        <v>2774</v>
      </c>
      <c r="B3092" t="s">
        <v>2775</v>
      </c>
      <c r="C3092" t="s">
        <v>29</v>
      </c>
      <c r="D3092" t="s">
        <v>21</v>
      </c>
      <c r="E3092">
        <v>21224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43298</v>
      </c>
      <c r="L3092" t="s">
        <v>26</v>
      </c>
      <c r="N3092" t="s">
        <v>24</v>
      </c>
    </row>
    <row r="3093" spans="1:14" x14ac:dyDescent="0.25">
      <c r="A3093" t="s">
        <v>244</v>
      </c>
      <c r="B3093" t="s">
        <v>245</v>
      </c>
      <c r="C3093" t="s">
        <v>226</v>
      </c>
      <c r="D3093" t="s">
        <v>21</v>
      </c>
      <c r="E3093">
        <v>20754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43298</v>
      </c>
      <c r="L3093" t="s">
        <v>26</v>
      </c>
      <c r="N3093" t="s">
        <v>24</v>
      </c>
    </row>
    <row r="3094" spans="1:14" x14ac:dyDescent="0.25">
      <c r="A3094" t="s">
        <v>250</v>
      </c>
      <c r="B3094" t="s">
        <v>251</v>
      </c>
      <c r="C3094" t="s">
        <v>226</v>
      </c>
      <c r="D3094" t="s">
        <v>21</v>
      </c>
      <c r="E3094">
        <v>20754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43298</v>
      </c>
      <c r="L3094" t="s">
        <v>26</v>
      </c>
      <c r="N3094" t="s">
        <v>24</v>
      </c>
    </row>
    <row r="3095" spans="1:14" x14ac:dyDescent="0.25">
      <c r="A3095" t="s">
        <v>2952</v>
      </c>
      <c r="B3095" t="s">
        <v>2953</v>
      </c>
      <c r="C3095" t="s">
        <v>775</v>
      </c>
      <c r="D3095" t="s">
        <v>21</v>
      </c>
      <c r="E3095">
        <v>21015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43298</v>
      </c>
      <c r="L3095" t="s">
        <v>26</v>
      </c>
      <c r="N3095" t="s">
        <v>24</v>
      </c>
    </row>
    <row r="3096" spans="1:14" x14ac:dyDescent="0.25">
      <c r="A3096" t="s">
        <v>2916</v>
      </c>
      <c r="B3096" t="s">
        <v>2954</v>
      </c>
      <c r="C3096" t="s">
        <v>2955</v>
      </c>
      <c r="D3096" t="s">
        <v>21</v>
      </c>
      <c r="E3096">
        <v>21017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43298</v>
      </c>
      <c r="L3096" t="s">
        <v>26</v>
      </c>
      <c r="N3096" t="s">
        <v>24</v>
      </c>
    </row>
    <row r="3097" spans="1:14" x14ac:dyDescent="0.25">
      <c r="A3097" t="s">
        <v>1251</v>
      </c>
      <c r="B3097" t="s">
        <v>1252</v>
      </c>
      <c r="C3097" t="s">
        <v>770</v>
      </c>
      <c r="D3097" t="s">
        <v>21</v>
      </c>
      <c r="E3097">
        <v>20653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43298</v>
      </c>
      <c r="L3097" t="s">
        <v>26</v>
      </c>
      <c r="N3097" t="s">
        <v>24</v>
      </c>
    </row>
    <row r="3098" spans="1:14" x14ac:dyDescent="0.25">
      <c r="A3098" t="s">
        <v>1222</v>
      </c>
      <c r="B3098" t="s">
        <v>1223</v>
      </c>
      <c r="C3098" t="s">
        <v>770</v>
      </c>
      <c r="D3098" t="s">
        <v>21</v>
      </c>
      <c r="E3098">
        <v>20653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43297</v>
      </c>
      <c r="L3098" t="s">
        <v>26</v>
      </c>
      <c r="N3098" t="s">
        <v>24</v>
      </c>
    </row>
    <row r="3099" spans="1:14" x14ac:dyDescent="0.25">
      <c r="A3099" t="s">
        <v>4644</v>
      </c>
      <c r="B3099" t="s">
        <v>4645</v>
      </c>
      <c r="C3099" t="s">
        <v>770</v>
      </c>
      <c r="D3099" t="s">
        <v>21</v>
      </c>
      <c r="E3099">
        <v>20653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43297</v>
      </c>
      <c r="L3099" t="s">
        <v>26</v>
      </c>
      <c r="N3099" t="s">
        <v>24</v>
      </c>
    </row>
    <row r="3100" spans="1:14" x14ac:dyDescent="0.25">
      <c r="A3100" t="s">
        <v>196</v>
      </c>
      <c r="B3100" t="s">
        <v>4646</v>
      </c>
      <c r="C3100" t="s">
        <v>770</v>
      </c>
      <c r="D3100" t="s">
        <v>21</v>
      </c>
      <c r="E3100">
        <v>20653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43297</v>
      </c>
      <c r="L3100" t="s">
        <v>26</v>
      </c>
      <c r="N3100" t="s">
        <v>24</v>
      </c>
    </row>
    <row r="3101" spans="1:14" x14ac:dyDescent="0.25">
      <c r="A3101" t="s">
        <v>87</v>
      </c>
      <c r="B3101" t="s">
        <v>4647</v>
      </c>
      <c r="C3101" t="s">
        <v>745</v>
      </c>
      <c r="D3101" t="s">
        <v>21</v>
      </c>
      <c r="E3101">
        <v>21001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43297</v>
      </c>
      <c r="L3101" t="s">
        <v>26</v>
      </c>
      <c r="N3101" t="s">
        <v>24</v>
      </c>
    </row>
    <row r="3102" spans="1:14" x14ac:dyDescent="0.25">
      <c r="A3102" t="s">
        <v>1241</v>
      </c>
      <c r="B3102" t="s">
        <v>1242</v>
      </c>
      <c r="C3102" t="s">
        <v>1243</v>
      </c>
      <c r="D3102" t="s">
        <v>21</v>
      </c>
      <c r="E3102">
        <v>20653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43297</v>
      </c>
      <c r="L3102" t="s">
        <v>26</v>
      </c>
      <c r="N3102" t="s">
        <v>24</v>
      </c>
    </row>
    <row r="3103" spans="1:14" x14ac:dyDescent="0.25">
      <c r="A3103" t="s">
        <v>4648</v>
      </c>
      <c r="B3103" t="s">
        <v>4649</v>
      </c>
      <c r="C3103" t="s">
        <v>745</v>
      </c>
      <c r="D3103" t="s">
        <v>21</v>
      </c>
      <c r="E3103">
        <v>21001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43297</v>
      </c>
      <c r="L3103" t="s">
        <v>26</v>
      </c>
      <c r="N3103" t="s">
        <v>24</v>
      </c>
    </row>
    <row r="3104" spans="1:14" x14ac:dyDescent="0.25">
      <c r="A3104" t="s">
        <v>4650</v>
      </c>
      <c r="B3104" t="s">
        <v>4651</v>
      </c>
      <c r="C3104" t="s">
        <v>745</v>
      </c>
      <c r="D3104" t="s">
        <v>21</v>
      </c>
      <c r="E3104">
        <v>21001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43297</v>
      </c>
      <c r="L3104" t="s">
        <v>26</v>
      </c>
      <c r="N3104" t="s">
        <v>24</v>
      </c>
    </row>
    <row r="3105" spans="1:14" x14ac:dyDescent="0.25">
      <c r="A3105" t="s">
        <v>4652</v>
      </c>
      <c r="B3105" t="s">
        <v>4653</v>
      </c>
      <c r="C3105" t="s">
        <v>745</v>
      </c>
      <c r="D3105" t="s">
        <v>21</v>
      </c>
      <c r="E3105">
        <v>21001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43297</v>
      </c>
      <c r="L3105" t="s">
        <v>26</v>
      </c>
      <c r="N3105" t="s">
        <v>24</v>
      </c>
    </row>
    <row r="3106" spans="1:14" x14ac:dyDescent="0.25">
      <c r="A3106" t="s">
        <v>4654</v>
      </c>
      <c r="B3106" t="s">
        <v>4655</v>
      </c>
      <c r="C3106" t="s">
        <v>745</v>
      </c>
      <c r="D3106" t="s">
        <v>21</v>
      </c>
      <c r="E3106">
        <v>21009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43297</v>
      </c>
      <c r="L3106" t="s">
        <v>26</v>
      </c>
      <c r="N3106" t="s">
        <v>24</v>
      </c>
    </row>
    <row r="3107" spans="1:14" x14ac:dyDescent="0.25">
      <c r="A3107" t="s">
        <v>4656</v>
      </c>
      <c r="B3107" t="s">
        <v>4657</v>
      </c>
      <c r="C3107" t="s">
        <v>1171</v>
      </c>
      <c r="D3107" t="s">
        <v>21</v>
      </c>
      <c r="E3107">
        <v>20705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43294</v>
      </c>
      <c r="L3107" t="s">
        <v>26</v>
      </c>
      <c r="N3107" t="s">
        <v>24</v>
      </c>
    </row>
    <row r="3108" spans="1:14" x14ac:dyDescent="0.25">
      <c r="A3108" t="s">
        <v>4658</v>
      </c>
      <c r="B3108" t="s">
        <v>4659</v>
      </c>
      <c r="C3108" t="s">
        <v>1171</v>
      </c>
      <c r="D3108" t="s">
        <v>21</v>
      </c>
      <c r="E3108">
        <v>20705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43294</v>
      </c>
      <c r="L3108" t="s">
        <v>26</v>
      </c>
      <c r="N3108" t="s">
        <v>24</v>
      </c>
    </row>
    <row r="3109" spans="1:14" x14ac:dyDescent="0.25">
      <c r="A3109" t="s">
        <v>4660</v>
      </c>
      <c r="B3109" t="s">
        <v>4661</v>
      </c>
      <c r="C3109" t="s">
        <v>304</v>
      </c>
      <c r="D3109" t="s">
        <v>21</v>
      </c>
      <c r="E3109">
        <v>20832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43294</v>
      </c>
      <c r="L3109" t="s">
        <v>26</v>
      </c>
      <c r="N3109" t="s">
        <v>24</v>
      </c>
    </row>
    <row r="3110" spans="1:14" x14ac:dyDescent="0.25">
      <c r="A3110" t="s">
        <v>4662</v>
      </c>
      <c r="B3110" t="s">
        <v>4663</v>
      </c>
      <c r="C3110" t="s">
        <v>761</v>
      </c>
      <c r="D3110" t="s">
        <v>21</v>
      </c>
      <c r="E3110">
        <v>20912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43294</v>
      </c>
      <c r="L3110" t="s">
        <v>26</v>
      </c>
      <c r="N3110" t="s">
        <v>24</v>
      </c>
    </row>
    <row r="3111" spans="1:14" x14ac:dyDescent="0.25">
      <c r="A3111" t="s">
        <v>76</v>
      </c>
      <c r="B3111" t="s">
        <v>4664</v>
      </c>
      <c r="C3111" t="s">
        <v>179</v>
      </c>
      <c r="D3111" t="s">
        <v>21</v>
      </c>
      <c r="E3111">
        <v>20877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43294</v>
      </c>
      <c r="L3111" t="s">
        <v>26</v>
      </c>
      <c r="N3111" t="s">
        <v>24</v>
      </c>
    </row>
    <row r="3112" spans="1:14" x14ac:dyDescent="0.25">
      <c r="A3112" t="s">
        <v>4665</v>
      </c>
      <c r="B3112" t="s">
        <v>4666</v>
      </c>
      <c r="C3112" t="s">
        <v>1171</v>
      </c>
      <c r="D3112" t="s">
        <v>21</v>
      </c>
      <c r="E3112">
        <v>20705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43294</v>
      </c>
      <c r="L3112" t="s">
        <v>26</v>
      </c>
      <c r="N3112" t="s">
        <v>24</v>
      </c>
    </row>
    <row r="3113" spans="1:14" x14ac:dyDescent="0.25">
      <c r="A3113" t="s">
        <v>4667</v>
      </c>
      <c r="B3113" t="s">
        <v>4668</v>
      </c>
      <c r="C3113" t="s">
        <v>179</v>
      </c>
      <c r="D3113" t="s">
        <v>21</v>
      </c>
      <c r="E3113">
        <v>20877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43294</v>
      </c>
      <c r="L3113" t="s">
        <v>26</v>
      </c>
      <c r="N3113" t="s">
        <v>24</v>
      </c>
    </row>
    <row r="3114" spans="1:14" x14ac:dyDescent="0.25">
      <c r="A3114" t="s">
        <v>4669</v>
      </c>
      <c r="B3114" t="s">
        <v>4670</v>
      </c>
      <c r="C3114" t="s">
        <v>4671</v>
      </c>
      <c r="D3114" t="s">
        <v>21</v>
      </c>
      <c r="E3114">
        <v>20777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43294</v>
      </c>
      <c r="L3114" t="s">
        <v>26</v>
      </c>
      <c r="N3114" t="s">
        <v>24</v>
      </c>
    </row>
    <row r="3115" spans="1:14" x14ac:dyDescent="0.25">
      <c r="A3115" t="s">
        <v>4672</v>
      </c>
      <c r="B3115" t="s">
        <v>4673</v>
      </c>
      <c r="C3115" t="s">
        <v>761</v>
      </c>
      <c r="D3115" t="s">
        <v>21</v>
      </c>
      <c r="E3115">
        <v>20912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43294</v>
      </c>
      <c r="L3115" t="s">
        <v>26</v>
      </c>
      <c r="N3115" t="s">
        <v>24</v>
      </c>
    </row>
    <row r="3116" spans="1:14" x14ac:dyDescent="0.25">
      <c r="A3116" t="s">
        <v>4674</v>
      </c>
      <c r="B3116" t="s">
        <v>4675</v>
      </c>
      <c r="C3116" t="s">
        <v>114</v>
      </c>
      <c r="D3116" t="s">
        <v>21</v>
      </c>
      <c r="E3116">
        <v>21228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43293</v>
      </c>
      <c r="L3116" t="s">
        <v>26</v>
      </c>
      <c r="N3116" t="s">
        <v>24</v>
      </c>
    </row>
    <row r="3117" spans="1:14" x14ac:dyDescent="0.25">
      <c r="A3117" t="s">
        <v>4676</v>
      </c>
      <c r="B3117" t="s">
        <v>4677</v>
      </c>
      <c r="C3117" t="s">
        <v>1013</v>
      </c>
      <c r="D3117" t="s">
        <v>21</v>
      </c>
      <c r="E3117">
        <v>21029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43293</v>
      </c>
      <c r="L3117" t="s">
        <v>26</v>
      </c>
      <c r="N3117" t="s">
        <v>24</v>
      </c>
    </row>
    <row r="3118" spans="1:14" x14ac:dyDescent="0.25">
      <c r="A3118" t="s">
        <v>2870</v>
      </c>
      <c r="B3118" t="s">
        <v>2871</v>
      </c>
      <c r="C3118" t="s">
        <v>190</v>
      </c>
      <c r="D3118" t="s">
        <v>21</v>
      </c>
      <c r="E3118">
        <v>20852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43293</v>
      </c>
      <c r="L3118" t="s">
        <v>26</v>
      </c>
      <c r="N3118" t="s">
        <v>24</v>
      </c>
    </row>
    <row r="3119" spans="1:14" x14ac:dyDescent="0.25">
      <c r="A3119" t="s">
        <v>4678</v>
      </c>
      <c r="B3119" t="s">
        <v>4679</v>
      </c>
      <c r="C3119" t="s">
        <v>519</v>
      </c>
      <c r="D3119" t="s">
        <v>21</v>
      </c>
      <c r="E3119">
        <v>21122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43293</v>
      </c>
      <c r="L3119" t="s">
        <v>26</v>
      </c>
      <c r="N3119" t="s">
        <v>24</v>
      </c>
    </row>
    <row r="3120" spans="1:14" x14ac:dyDescent="0.25">
      <c r="A3120" t="s">
        <v>4680</v>
      </c>
      <c r="B3120" t="s">
        <v>4681</v>
      </c>
      <c r="C3120" t="s">
        <v>519</v>
      </c>
      <c r="D3120" t="s">
        <v>21</v>
      </c>
      <c r="E3120">
        <v>21122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43293</v>
      </c>
      <c r="L3120" t="s">
        <v>26</v>
      </c>
      <c r="N3120" t="s">
        <v>24</v>
      </c>
    </row>
    <row r="3121" spans="1:14" x14ac:dyDescent="0.25">
      <c r="A3121" t="s">
        <v>4682</v>
      </c>
      <c r="B3121" t="s">
        <v>4683</v>
      </c>
      <c r="C3121" t="s">
        <v>519</v>
      </c>
      <c r="D3121" t="s">
        <v>21</v>
      </c>
      <c r="E3121">
        <v>21122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43293</v>
      </c>
      <c r="L3121" t="s">
        <v>26</v>
      </c>
      <c r="N3121" t="s">
        <v>24</v>
      </c>
    </row>
    <row r="3122" spans="1:14" x14ac:dyDescent="0.25">
      <c r="A3122" t="s">
        <v>4684</v>
      </c>
      <c r="B3122" t="s">
        <v>4685</v>
      </c>
      <c r="C3122" t="s">
        <v>702</v>
      </c>
      <c r="D3122" t="s">
        <v>21</v>
      </c>
      <c r="E3122">
        <v>20874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43293</v>
      </c>
      <c r="L3122" t="s">
        <v>26</v>
      </c>
      <c r="N3122" t="s">
        <v>24</v>
      </c>
    </row>
    <row r="3123" spans="1:14" x14ac:dyDescent="0.25">
      <c r="A3123" t="s">
        <v>600</v>
      </c>
      <c r="B3123" t="s">
        <v>4686</v>
      </c>
      <c r="C3123" t="s">
        <v>702</v>
      </c>
      <c r="D3123" t="s">
        <v>21</v>
      </c>
      <c r="E3123">
        <v>20874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43293</v>
      </c>
      <c r="L3123" t="s">
        <v>26</v>
      </c>
      <c r="N3123" t="s">
        <v>24</v>
      </c>
    </row>
    <row r="3124" spans="1:14" x14ac:dyDescent="0.25">
      <c r="A3124" t="s">
        <v>3208</v>
      </c>
      <c r="B3124" t="s">
        <v>3209</v>
      </c>
      <c r="C3124" t="s">
        <v>67</v>
      </c>
      <c r="D3124" t="s">
        <v>21</v>
      </c>
      <c r="E3124">
        <v>20910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43293</v>
      </c>
      <c r="L3124" t="s">
        <v>26</v>
      </c>
      <c r="N3124" t="s">
        <v>24</v>
      </c>
    </row>
    <row r="3125" spans="1:14" x14ac:dyDescent="0.25">
      <c r="A3125" t="s">
        <v>4687</v>
      </c>
      <c r="B3125" t="s">
        <v>4688</v>
      </c>
      <c r="C3125" t="s">
        <v>519</v>
      </c>
      <c r="D3125" t="s">
        <v>21</v>
      </c>
      <c r="E3125">
        <v>21122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43293</v>
      </c>
      <c r="L3125" t="s">
        <v>26</v>
      </c>
      <c r="N3125" t="s">
        <v>24</v>
      </c>
    </row>
    <row r="3126" spans="1:14" x14ac:dyDescent="0.25">
      <c r="A3126" t="s">
        <v>4689</v>
      </c>
      <c r="B3126" t="s">
        <v>4690</v>
      </c>
      <c r="C3126" t="s">
        <v>3824</v>
      </c>
      <c r="D3126" t="s">
        <v>21</v>
      </c>
      <c r="E3126">
        <v>20759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43293</v>
      </c>
      <c r="L3126" t="s">
        <v>26</v>
      </c>
      <c r="N3126" t="s">
        <v>24</v>
      </c>
    </row>
    <row r="3127" spans="1:14" x14ac:dyDescent="0.25">
      <c r="A3127" t="s">
        <v>740</v>
      </c>
      <c r="B3127" t="s">
        <v>741</v>
      </c>
      <c r="C3127" t="s">
        <v>369</v>
      </c>
      <c r="D3127" t="s">
        <v>21</v>
      </c>
      <c r="E3127">
        <v>21040</v>
      </c>
      <c r="F3127" t="s">
        <v>22</v>
      </c>
      <c r="G3127" t="s">
        <v>22</v>
      </c>
      <c r="H3127" t="s">
        <v>110</v>
      </c>
      <c r="I3127" t="s">
        <v>111</v>
      </c>
      <c r="J3127" s="1">
        <v>43277</v>
      </c>
      <c r="K3127" s="1">
        <v>43293</v>
      </c>
      <c r="L3127" t="s">
        <v>103</v>
      </c>
      <c r="N3127" t="s">
        <v>1583</v>
      </c>
    </row>
    <row r="3128" spans="1:14" x14ac:dyDescent="0.25">
      <c r="A3128" t="s">
        <v>1643</v>
      </c>
      <c r="B3128" t="s">
        <v>1644</v>
      </c>
      <c r="C3128" t="s">
        <v>1171</v>
      </c>
      <c r="D3128" t="s">
        <v>21</v>
      </c>
      <c r="E3128">
        <v>20705</v>
      </c>
      <c r="F3128" t="s">
        <v>22</v>
      </c>
      <c r="G3128" t="s">
        <v>22</v>
      </c>
      <c r="H3128" t="s">
        <v>208</v>
      </c>
      <c r="I3128" t="s">
        <v>209</v>
      </c>
      <c r="J3128" s="1">
        <v>43241</v>
      </c>
      <c r="K3128" s="1">
        <v>43293</v>
      </c>
      <c r="L3128" t="s">
        <v>103</v>
      </c>
      <c r="N3128" t="s">
        <v>1583</v>
      </c>
    </row>
    <row r="3129" spans="1:14" x14ac:dyDescent="0.25">
      <c r="A3129" t="s">
        <v>905</v>
      </c>
      <c r="B3129" t="s">
        <v>4691</v>
      </c>
      <c r="C3129" t="s">
        <v>519</v>
      </c>
      <c r="D3129" t="s">
        <v>21</v>
      </c>
      <c r="E3129">
        <v>21122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43293</v>
      </c>
      <c r="L3129" t="s">
        <v>26</v>
      </c>
      <c r="N3129" t="s">
        <v>24</v>
      </c>
    </row>
    <row r="3130" spans="1:14" x14ac:dyDescent="0.25">
      <c r="A3130" t="s">
        <v>4692</v>
      </c>
      <c r="B3130" t="s">
        <v>4693</v>
      </c>
      <c r="C3130" t="s">
        <v>1013</v>
      </c>
      <c r="D3130" t="s">
        <v>21</v>
      </c>
      <c r="E3130">
        <v>21029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43293</v>
      </c>
      <c r="L3130" t="s">
        <v>26</v>
      </c>
      <c r="N3130" t="s">
        <v>24</v>
      </c>
    </row>
    <row r="3131" spans="1:14" x14ac:dyDescent="0.25">
      <c r="A3131" t="s">
        <v>2176</v>
      </c>
      <c r="B3131" t="s">
        <v>2177</v>
      </c>
      <c r="C3131" t="s">
        <v>190</v>
      </c>
      <c r="D3131" t="s">
        <v>21</v>
      </c>
      <c r="E3131">
        <v>20850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43293</v>
      </c>
      <c r="L3131" t="s">
        <v>26</v>
      </c>
      <c r="N3131" t="s">
        <v>24</v>
      </c>
    </row>
    <row r="3132" spans="1:14" x14ac:dyDescent="0.25">
      <c r="A3132" t="s">
        <v>1996</v>
      </c>
      <c r="B3132" t="s">
        <v>4694</v>
      </c>
      <c r="C3132" t="s">
        <v>1013</v>
      </c>
      <c r="D3132" t="s">
        <v>21</v>
      </c>
      <c r="E3132">
        <v>21029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43293</v>
      </c>
      <c r="L3132" t="s">
        <v>26</v>
      </c>
      <c r="N3132" t="s">
        <v>24</v>
      </c>
    </row>
    <row r="3133" spans="1:14" x14ac:dyDescent="0.25">
      <c r="A3133" t="s">
        <v>146</v>
      </c>
      <c r="B3133" t="s">
        <v>1186</v>
      </c>
      <c r="C3133" t="s">
        <v>29</v>
      </c>
      <c r="D3133" t="s">
        <v>21</v>
      </c>
      <c r="E3133">
        <v>21212</v>
      </c>
      <c r="F3133" t="s">
        <v>22</v>
      </c>
      <c r="G3133" t="s">
        <v>22</v>
      </c>
      <c r="H3133" t="s">
        <v>101</v>
      </c>
      <c r="I3133" t="s">
        <v>241</v>
      </c>
      <c r="J3133" s="1">
        <v>43244</v>
      </c>
      <c r="K3133" s="1">
        <v>43293</v>
      </c>
      <c r="L3133" t="s">
        <v>103</v>
      </c>
      <c r="N3133" t="s">
        <v>1900</v>
      </c>
    </row>
    <row r="3134" spans="1:14" x14ac:dyDescent="0.25">
      <c r="A3134" t="s">
        <v>2772</v>
      </c>
      <c r="B3134" t="s">
        <v>4695</v>
      </c>
      <c r="C3134" t="s">
        <v>29</v>
      </c>
      <c r="D3134" t="s">
        <v>21</v>
      </c>
      <c r="E3134">
        <v>21228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43293</v>
      </c>
      <c r="L3134" t="s">
        <v>26</v>
      </c>
      <c r="N3134" t="s">
        <v>24</v>
      </c>
    </row>
    <row r="3135" spans="1:14" x14ac:dyDescent="0.25">
      <c r="A3135" t="s">
        <v>201</v>
      </c>
      <c r="B3135" t="s">
        <v>4696</v>
      </c>
      <c r="C3135" t="s">
        <v>179</v>
      </c>
      <c r="D3135" t="s">
        <v>21</v>
      </c>
      <c r="E3135">
        <v>20878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43293</v>
      </c>
      <c r="L3135" t="s">
        <v>26</v>
      </c>
      <c r="N3135" t="s">
        <v>24</v>
      </c>
    </row>
    <row r="3136" spans="1:14" x14ac:dyDescent="0.25">
      <c r="A3136" t="s">
        <v>201</v>
      </c>
      <c r="B3136" t="s">
        <v>3193</v>
      </c>
      <c r="C3136" t="s">
        <v>1011</v>
      </c>
      <c r="D3136" t="s">
        <v>21</v>
      </c>
      <c r="E3136">
        <v>21090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43293</v>
      </c>
      <c r="L3136" t="s">
        <v>26</v>
      </c>
      <c r="N3136" t="s">
        <v>24</v>
      </c>
    </row>
    <row r="3137" spans="1:14" x14ac:dyDescent="0.25">
      <c r="A3137" t="s">
        <v>93</v>
      </c>
      <c r="B3137" t="s">
        <v>355</v>
      </c>
      <c r="C3137" t="s">
        <v>356</v>
      </c>
      <c r="D3137" t="s">
        <v>21</v>
      </c>
      <c r="E3137">
        <v>21114</v>
      </c>
      <c r="F3137" t="s">
        <v>22</v>
      </c>
      <c r="G3137" t="s">
        <v>22</v>
      </c>
      <c r="H3137" t="s">
        <v>101</v>
      </c>
      <c r="I3137" t="s">
        <v>241</v>
      </c>
      <c r="J3137" t="s">
        <v>210</v>
      </c>
      <c r="K3137" s="1">
        <v>43293</v>
      </c>
      <c r="L3137" t="s">
        <v>211</v>
      </c>
      <c r="M3137" t="str">
        <f>HYPERLINK("https://www.regulations.gov/docket?D=FDA-2018-H-2674")</f>
        <v>https://www.regulations.gov/docket?D=FDA-2018-H-2674</v>
      </c>
      <c r="N3137" t="s">
        <v>210</v>
      </c>
    </row>
    <row r="3138" spans="1:14" x14ac:dyDescent="0.25">
      <c r="A3138" t="s">
        <v>1390</v>
      </c>
      <c r="B3138" t="s">
        <v>2021</v>
      </c>
      <c r="C3138" t="s">
        <v>154</v>
      </c>
      <c r="D3138" t="s">
        <v>21</v>
      </c>
      <c r="E3138">
        <v>20708</v>
      </c>
      <c r="F3138" t="s">
        <v>22</v>
      </c>
      <c r="G3138" t="s">
        <v>22</v>
      </c>
      <c r="H3138" t="s">
        <v>101</v>
      </c>
      <c r="I3138" t="s">
        <v>241</v>
      </c>
      <c r="J3138" s="1">
        <v>43242</v>
      </c>
      <c r="K3138" s="1">
        <v>43293</v>
      </c>
      <c r="L3138" t="s">
        <v>103</v>
      </c>
      <c r="N3138" t="s">
        <v>1900</v>
      </c>
    </row>
    <row r="3139" spans="1:14" x14ac:dyDescent="0.25">
      <c r="A3139" t="s">
        <v>177</v>
      </c>
      <c r="B3139" t="s">
        <v>2982</v>
      </c>
      <c r="C3139" t="s">
        <v>487</v>
      </c>
      <c r="D3139" t="s">
        <v>21</v>
      </c>
      <c r="E3139">
        <v>20781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43292</v>
      </c>
      <c r="L3139" t="s">
        <v>26</v>
      </c>
      <c r="N3139" t="s">
        <v>24</v>
      </c>
    </row>
    <row r="3140" spans="1:14" x14ac:dyDescent="0.25">
      <c r="A3140" t="s">
        <v>710</v>
      </c>
      <c r="B3140" t="s">
        <v>2677</v>
      </c>
      <c r="C3140" t="s">
        <v>833</v>
      </c>
      <c r="D3140" t="s">
        <v>21</v>
      </c>
      <c r="E3140">
        <v>20721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43292</v>
      </c>
      <c r="L3140" t="s">
        <v>26</v>
      </c>
      <c r="N3140" t="s">
        <v>24</v>
      </c>
    </row>
    <row r="3141" spans="1:14" x14ac:dyDescent="0.25">
      <c r="A3141" t="s">
        <v>30</v>
      </c>
      <c r="B3141" t="s">
        <v>3223</v>
      </c>
      <c r="C3141" t="s">
        <v>154</v>
      </c>
      <c r="D3141" t="s">
        <v>21</v>
      </c>
      <c r="E3141">
        <v>20707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43292</v>
      </c>
      <c r="L3141" t="s">
        <v>26</v>
      </c>
      <c r="N3141" t="s">
        <v>24</v>
      </c>
    </row>
    <row r="3142" spans="1:14" x14ac:dyDescent="0.25">
      <c r="A3142" t="s">
        <v>201</v>
      </c>
      <c r="B3142" t="s">
        <v>2925</v>
      </c>
      <c r="C3142" t="s">
        <v>833</v>
      </c>
      <c r="D3142" t="s">
        <v>21</v>
      </c>
      <c r="E3142">
        <v>20720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43292</v>
      </c>
      <c r="L3142" t="s">
        <v>26</v>
      </c>
      <c r="N3142" t="s">
        <v>24</v>
      </c>
    </row>
    <row r="3143" spans="1:14" x14ac:dyDescent="0.25">
      <c r="A3143" t="s">
        <v>4697</v>
      </c>
      <c r="B3143" t="s">
        <v>4698</v>
      </c>
      <c r="C3143" t="s">
        <v>229</v>
      </c>
      <c r="D3143" t="s">
        <v>21</v>
      </c>
      <c r="E3143">
        <v>21037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43291</v>
      </c>
      <c r="L3143" t="s">
        <v>26</v>
      </c>
      <c r="N3143" t="s">
        <v>24</v>
      </c>
    </row>
    <row r="3144" spans="1:14" x14ac:dyDescent="0.25">
      <c r="A3144" t="s">
        <v>155</v>
      </c>
      <c r="B3144" t="s">
        <v>4699</v>
      </c>
      <c r="C3144" t="s">
        <v>1764</v>
      </c>
      <c r="D3144" t="s">
        <v>21</v>
      </c>
      <c r="E3144">
        <v>21047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43291</v>
      </c>
      <c r="L3144" t="s">
        <v>26</v>
      </c>
      <c r="N3144" t="s">
        <v>24</v>
      </c>
    </row>
    <row r="3145" spans="1:14" x14ac:dyDescent="0.25">
      <c r="A3145" t="s">
        <v>588</v>
      </c>
      <c r="B3145" t="s">
        <v>1259</v>
      </c>
      <c r="C3145" t="s">
        <v>1226</v>
      </c>
      <c r="D3145" t="s">
        <v>21</v>
      </c>
      <c r="E3145">
        <v>20650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43291</v>
      </c>
      <c r="L3145" t="s">
        <v>26</v>
      </c>
      <c r="N3145" t="s">
        <v>24</v>
      </c>
    </row>
    <row r="3146" spans="1:14" x14ac:dyDescent="0.25">
      <c r="A3146" t="s">
        <v>1224</v>
      </c>
      <c r="B3146" t="s">
        <v>1225</v>
      </c>
      <c r="C3146" t="s">
        <v>1226</v>
      </c>
      <c r="D3146" t="s">
        <v>21</v>
      </c>
      <c r="E3146">
        <v>20650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43291</v>
      </c>
      <c r="L3146" t="s">
        <v>26</v>
      </c>
      <c r="N3146" t="s">
        <v>24</v>
      </c>
    </row>
    <row r="3147" spans="1:14" x14ac:dyDescent="0.25">
      <c r="A3147" t="s">
        <v>4700</v>
      </c>
      <c r="B3147" t="s">
        <v>4701</v>
      </c>
      <c r="C3147" t="s">
        <v>179</v>
      </c>
      <c r="D3147" t="s">
        <v>21</v>
      </c>
      <c r="E3147">
        <v>20878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43291</v>
      </c>
      <c r="L3147" t="s">
        <v>26</v>
      </c>
      <c r="N3147" t="s">
        <v>24</v>
      </c>
    </row>
    <row r="3148" spans="1:14" x14ac:dyDescent="0.25">
      <c r="A3148" t="s">
        <v>345</v>
      </c>
      <c r="B3148" t="s">
        <v>1234</v>
      </c>
      <c r="C3148" t="s">
        <v>1226</v>
      </c>
      <c r="D3148" t="s">
        <v>21</v>
      </c>
      <c r="E3148">
        <v>20650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43291</v>
      </c>
      <c r="L3148" t="s">
        <v>26</v>
      </c>
      <c r="N3148" t="s">
        <v>24</v>
      </c>
    </row>
    <row r="3149" spans="1:14" x14ac:dyDescent="0.25">
      <c r="A3149" t="s">
        <v>4702</v>
      </c>
      <c r="B3149" t="s">
        <v>4703</v>
      </c>
      <c r="C3149" t="s">
        <v>880</v>
      </c>
      <c r="D3149" t="s">
        <v>21</v>
      </c>
      <c r="E3149">
        <v>21784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43291</v>
      </c>
      <c r="L3149" t="s">
        <v>26</v>
      </c>
      <c r="N3149" t="s">
        <v>24</v>
      </c>
    </row>
    <row r="3150" spans="1:14" x14ac:dyDescent="0.25">
      <c r="A3150" t="s">
        <v>2193</v>
      </c>
      <c r="B3150" t="s">
        <v>2194</v>
      </c>
      <c r="C3150" t="s">
        <v>29</v>
      </c>
      <c r="D3150" t="s">
        <v>21</v>
      </c>
      <c r="E3150">
        <v>21216</v>
      </c>
      <c r="F3150" t="s">
        <v>22</v>
      </c>
      <c r="G3150" t="s">
        <v>22</v>
      </c>
      <c r="H3150" t="s">
        <v>208</v>
      </c>
      <c r="I3150" t="s">
        <v>209</v>
      </c>
      <c r="J3150" t="s">
        <v>210</v>
      </c>
      <c r="K3150" s="1">
        <v>43291</v>
      </c>
      <c r="L3150" t="s">
        <v>211</v>
      </c>
      <c r="M3150" t="str">
        <f>HYPERLINK("https://www.regulations.gov/docket?D=FDA-2018-H-2638")</f>
        <v>https://www.regulations.gov/docket?D=FDA-2018-H-2638</v>
      </c>
      <c r="N3150" t="s">
        <v>210</v>
      </c>
    </row>
    <row r="3151" spans="1:14" x14ac:dyDescent="0.25">
      <c r="A3151" t="s">
        <v>4704</v>
      </c>
      <c r="B3151" t="s">
        <v>4705</v>
      </c>
      <c r="C3151" t="s">
        <v>229</v>
      </c>
      <c r="D3151" t="s">
        <v>21</v>
      </c>
      <c r="E3151">
        <v>21037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43291</v>
      </c>
      <c r="L3151" t="s">
        <v>26</v>
      </c>
      <c r="N3151" t="s">
        <v>24</v>
      </c>
    </row>
    <row r="3152" spans="1:14" x14ac:dyDescent="0.25">
      <c r="A3152" t="s">
        <v>4706</v>
      </c>
      <c r="B3152" t="s">
        <v>4707</v>
      </c>
      <c r="C3152" t="s">
        <v>229</v>
      </c>
      <c r="D3152" t="s">
        <v>21</v>
      </c>
      <c r="E3152">
        <v>21037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43291</v>
      </c>
      <c r="L3152" t="s">
        <v>26</v>
      </c>
      <c r="N3152" t="s">
        <v>24</v>
      </c>
    </row>
    <row r="3153" spans="1:14" x14ac:dyDescent="0.25">
      <c r="A3153" t="s">
        <v>4708</v>
      </c>
      <c r="B3153" t="s">
        <v>4709</v>
      </c>
      <c r="C3153" t="s">
        <v>880</v>
      </c>
      <c r="D3153" t="s">
        <v>21</v>
      </c>
      <c r="E3153">
        <v>21784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43291</v>
      </c>
      <c r="L3153" t="s">
        <v>26</v>
      </c>
      <c r="N3153" t="s">
        <v>24</v>
      </c>
    </row>
    <row r="3154" spans="1:14" x14ac:dyDescent="0.25">
      <c r="A3154" t="s">
        <v>940</v>
      </c>
      <c r="B3154" t="s">
        <v>1284</v>
      </c>
      <c r="C3154" t="s">
        <v>1226</v>
      </c>
      <c r="D3154" t="s">
        <v>21</v>
      </c>
      <c r="E3154">
        <v>20650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43291</v>
      </c>
      <c r="L3154" t="s">
        <v>26</v>
      </c>
      <c r="N3154" t="s">
        <v>24</v>
      </c>
    </row>
    <row r="3155" spans="1:14" x14ac:dyDescent="0.25">
      <c r="A3155" t="s">
        <v>250</v>
      </c>
      <c r="B3155" t="s">
        <v>4710</v>
      </c>
      <c r="C3155" t="s">
        <v>179</v>
      </c>
      <c r="D3155" t="s">
        <v>21</v>
      </c>
      <c r="E3155">
        <v>20878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43291</v>
      </c>
      <c r="L3155" t="s">
        <v>26</v>
      </c>
      <c r="N3155" t="s">
        <v>24</v>
      </c>
    </row>
    <row r="3156" spans="1:14" x14ac:dyDescent="0.25">
      <c r="A3156" t="s">
        <v>4711</v>
      </c>
      <c r="B3156" t="s">
        <v>1248</v>
      </c>
      <c r="C3156" t="s">
        <v>1226</v>
      </c>
      <c r="D3156" t="s">
        <v>21</v>
      </c>
      <c r="E3156">
        <v>20650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43291</v>
      </c>
      <c r="L3156" t="s">
        <v>26</v>
      </c>
      <c r="N3156" t="s">
        <v>24</v>
      </c>
    </row>
    <row r="3157" spans="1:14" x14ac:dyDescent="0.25">
      <c r="A3157" t="s">
        <v>4712</v>
      </c>
      <c r="B3157" t="s">
        <v>4713</v>
      </c>
      <c r="C3157" t="s">
        <v>229</v>
      </c>
      <c r="D3157" t="s">
        <v>21</v>
      </c>
      <c r="E3157">
        <v>21037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43291</v>
      </c>
      <c r="L3157" t="s">
        <v>26</v>
      </c>
      <c r="N3157" t="s">
        <v>24</v>
      </c>
    </row>
    <row r="3158" spans="1:14" x14ac:dyDescent="0.25">
      <c r="A3158" t="s">
        <v>288</v>
      </c>
      <c r="B3158" t="s">
        <v>4714</v>
      </c>
      <c r="C3158" t="s">
        <v>229</v>
      </c>
      <c r="D3158" t="s">
        <v>21</v>
      </c>
      <c r="E3158">
        <v>21037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43291</v>
      </c>
      <c r="L3158" t="s">
        <v>26</v>
      </c>
      <c r="N3158" t="s">
        <v>24</v>
      </c>
    </row>
    <row r="3159" spans="1:14" x14ac:dyDescent="0.25">
      <c r="A3159" t="s">
        <v>288</v>
      </c>
      <c r="B3159" t="s">
        <v>4715</v>
      </c>
      <c r="C3159" t="s">
        <v>880</v>
      </c>
      <c r="D3159" t="s">
        <v>21</v>
      </c>
      <c r="E3159">
        <v>21784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43291</v>
      </c>
      <c r="L3159" t="s">
        <v>26</v>
      </c>
      <c r="N3159" t="s">
        <v>24</v>
      </c>
    </row>
    <row r="3160" spans="1:14" x14ac:dyDescent="0.25">
      <c r="A3160" t="s">
        <v>4716</v>
      </c>
      <c r="B3160" t="s">
        <v>4717</v>
      </c>
      <c r="C3160" t="s">
        <v>229</v>
      </c>
      <c r="D3160" t="s">
        <v>21</v>
      </c>
      <c r="E3160">
        <v>21037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43291</v>
      </c>
      <c r="L3160" t="s">
        <v>26</v>
      </c>
      <c r="N3160" t="s">
        <v>24</v>
      </c>
    </row>
    <row r="3161" spans="1:14" x14ac:dyDescent="0.25">
      <c r="A3161" t="s">
        <v>221</v>
      </c>
      <c r="B3161" t="s">
        <v>4718</v>
      </c>
      <c r="C3161" t="s">
        <v>229</v>
      </c>
      <c r="D3161" t="s">
        <v>21</v>
      </c>
      <c r="E3161">
        <v>21037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43291</v>
      </c>
      <c r="L3161" t="s">
        <v>26</v>
      </c>
      <c r="N3161" t="s">
        <v>24</v>
      </c>
    </row>
    <row r="3162" spans="1:14" x14ac:dyDescent="0.25">
      <c r="A3162" t="s">
        <v>93</v>
      </c>
      <c r="B3162" t="s">
        <v>1254</v>
      </c>
      <c r="C3162" t="s">
        <v>1226</v>
      </c>
      <c r="D3162" t="s">
        <v>21</v>
      </c>
      <c r="E3162">
        <v>20650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43291</v>
      </c>
      <c r="L3162" t="s">
        <v>26</v>
      </c>
      <c r="N3162" t="s">
        <v>24</v>
      </c>
    </row>
    <row r="3163" spans="1:14" x14ac:dyDescent="0.25">
      <c r="A3163" t="s">
        <v>97</v>
      </c>
      <c r="B3163" t="s">
        <v>2098</v>
      </c>
      <c r="C3163" t="s">
        <v>229</v>
      </c>
      <c r="D3163" t="s">
        <v>21</v>
      </c>
      <c r="E3163">
        <v>21037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43291</v>
      </c>
      <c r="L3163" t="s">
        <v>26</v>
      </c>
      <c r="N3163" t="s">
        <v>24</v>
      </c>
    </row>
    <row r="3164" spans="1:14" x14ac:dyDescent="0.25">
      <c r="A3164" t="s">
        <v>588</v>
      </c>
      <c r="B3164" t="s">
        <v>4719</v>
      </c>
      <c r="C3164" t="s">
        <v>179</v>
      </c>
      <c r="D3164" t="s">
        <v>21</v>
      </c>
      <c r="E3164">
        <v>20878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43290</v>
      </c>
      <c r="L3164" t="s">
        <v>26</v>
      </c>
      <c r="N3164" t="s">
        <v>24</v>
      </c>
    </row>
    <row r="3165" spans="1:14" x14ac:dyDescent="0.25">
      <c r="A3165" t="s">
        <v>4720</v>
      </c>
      <c r="B3165" t="s">
        <v>4721</v>
      </c>
      <c r="C3165" t="s">
        <v>778</v>
      </c>
      <c r="D3165" t="s">
        <v>21</v>
      </c>
      <c r="E3165">
        <v>20601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43290</v>
      </c>
      <c r="L3165" t="s">
        <v>26</v>
      </c>
      <c r="N3165" t="s">
        <v>24</v>
      </c>
    </row>
    <row r="3166" spans="1:14" x14ac:dyDescent="0.25">
      <c r="A3166" t="s">
        <v>76</v>
      </c>
      <c r="B3166" t="s">
        <v>121</v>
      </c>
      <c r="C3166" t="s">
        <v>29</v>
      </c>
      <c r="D3166" t="s">
        <v>21</v>
      </c>
      <c r="E3166">
        <v>21207</v>
      </c>
      <c r="F3166" t="s">
        <v>22</v>
      </c>
      <c r="G3166" t="s">
        <v>22</v>
      </c>
      <c r="H3166" t="s">
        <v>101</v>
      </c>
      <c r="I3166" t="s">
        <v>241</v>
      </c>
      <c r="J3166" t="s">
        <v>210</v>
      </c>
      <c r="K3166" s="1">
        <v>43290</v>
      </c>
      <c r="L3166" t="s">
        <v>211</v>
      </c>
      <c r="M3166" t="str">
        <f>HYPERLINK("https://www.regulations.gov/docket?D=FDA-2018-H-2623")</f>
        <v>https://www.regulations.gov/docket?D=FDA-2018-H-2623</v>
      </c>
      <c r="N3166" t="s">
        <v>210</v>
      </c>
    </row>
    <row r="3167" spans="1:14" x14ac:dyDescent="0.25">
      <c r="A3167" t="s">
        <v>4722</v>
      </c>
      <c r="B3167" t="s">
        <v>4723</v>
      </c>
      <c r="C3167" t="s">
        <v>179</v>
      </c>
      <c r="D3167" t="s">
        <v>21</v>
      </c>
      <c r="E3167">
        <v>20877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43290</v>
      </c>
      <c r="L3167" t="s">
        <v>26</v>
      </c>
      <c r="N3167" t="s">
        <v>24</v>
      </c>
    </row>
    <row r="3168" spans="1:14" x14ac:dyDescent="0.25">
      <c r="A3168" t="s">
        <v>87</v>
      </c>
      <c r="B3168" t="s">
        <v>4724</v>
      </c>
      <c r="C3168" t="s">
        <v>4725</v>
      </c>
      <c r="D3168" t="s">
        <v>21</v>
      </c>
      <c r="E3168">
        <v>21047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43290</v>
      </c>
      <c r="L3168" t="s">
        <v>26</v>
      </c>
      <c r="N3168" t="s">
        <v>24</v>
      </c>
    </row>
    <row r="3169" spans="1:14" x14ac:dyDescent="0.25">
      <c r="A3169" t="s">
        <v>4726</v>
      </c>
      <c r="B3169" t="s">
        <v>3171</v>
      </c>
      <c r="C3169" t="s">
        <v>67</v>
      </c>
      <c r="D3169" t="s">
        <v>21</v>
      </c>
      <c r="E3169">
        <v>20902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43287</v>
      </c>
      <c r="L3169" t="s">
        <v>26</v>
      </c>
      <c r="N3169" t="s">
        <v>24</v>
      </c>
    </row>
    <row r="3170" spans="1:14" x14ac:dyDescent="0.25">
      <c r="A3170" t="s">
        <v>4727</v>
      </c>
      <c r="B3170" t="s">
        <v>4728</v>
      </c>
      <c r="C3170" t="s">
        <v>1426</v>
      </c>
      <c r="D3170" t="s">
        <v>21</v>
      </c>
      <c r="E3170">
        <v>21084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43287</v>
      </c>
      <c r="L3170" t="s">
        <v>26</v>
      </c>
      <c r="N3170" t="s">
        <v>24</v>
      </c>
    </row>
    <row r="3171" spans="1:14" x14ac:dyDescent="0.25">
      <c r="A3171" t="s">
        <v>4729</v>
      </c>
      <c r="B3171" t="s">
        <v>1411</v>
      </c>
      <c r="C3171" t="s">
        <v>29</v>
      </c>
      <c r="D3171" t="s">
        <v>21</v>
      </c>
      <c r="E3171">
        <v>21206</v>
      </c>
      <c r="F3171" t="s">
        <v>22</v>
      </c>
      <c r="G3171" t="s">
        <v>22</v>
      </c>
      <c r="H3171" t="s">
        <v>110</v>
      </c>
      <c r="I3171" t="s">
        <v>111</v>
      </c>
      <c r="J3171" s="1">
        <v>43272</v>
      </c>
      <c r="K3171" s="1">
        <v>43286</v>
      </c>
      <c r="L3171" t="s">
        <v>103</v>
      </c>
      <c r="N3171" t="s">
        <v>1583</v>
      </c>
    </row>
    <row r="3172" spans="1:14" x14ac:dyDescent="0.25">
      <c r="A3172" t="s">
        <v>155</v>
      </c>
      <c r="B3172" t="s">
        <v>498</v>
      </c>
      <c r="C3172" t="s">
        <v>29</v>
      </c>
      <c r="D3172" t="s">
        <v>21</v>
      </c>
      <c r="E3172">
        <v>21206</v>
      </c>
      <c r="F3172" t="s">
        <v>22</v>
      </c>
      <c r="G3172" t="s">
        <v>22</v>
      </c>
      <c r="H3172" t="s">
        <v>110</v>
      </c>
      <c r="I3172" t="s">
        <v>111</v>
      </c>
      <c r="J3172" s="1">
        <v>43272</v>
      </c>
      <c r="K3172" s="1">
        <v>43286</v>
      </c>
      <c r="L3172" t="s">
        <v>103</v>
      </c>
      <c r="N3172" t="s">
        <v>1583</v>
      </c>
    </row>
    <row r="3173" spans="1:14" x14ac:dyDescent="0.25">
      <c r="A3173" t="s">
        <v>1257</v>
      </c>
      <c r="B3173" t="s">
        <v>1258</v>
      </c>
      <c r="C3173" t="s">
        <v>778</v>
      </c>
      <c r="D3173" t="s">
        <v>21</v>
      </c>
      <c r="E3173">
        <v>20601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43286</v>
      </c>
      <c r="L3173" t="s">
        <v>26</v>
      </c>
      <c r="N3173" t="s">
        <v>24</v>
      </c>
    </row>
    <row r="3174" spans="1:14" x14ac:dyDescent="0.25">
      <c r="A3174" t="s">
        <v>4730</v>
      </c>
      <c r="B3174" t="s">
        <v>1268</v>
      </c>
      <c r="C3174" t="s">
        <v>778</v>
      </c>
      <c r="D3174" t="s">
        <v>21</v>
      </c>
      <c r="E3174">
        <v>20601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43286</v>
      </c>
      <c r="L3174" t="s">
        <v>26</v>
      </c>
      <c r="N3174" t="s">
        <v>24</v>
      </c>
    </row>
    <row r="3175" spans="1:14" x14ac:dyDescent="0.25">
      <c r="A3175" t="s">
        <v>2706</v>
      </c>
      <c r="B3175" t="s">
        <v>4731</v>
      </c>
      <c r="C3175" t="s">
        <v>39</v>
      </c>
      <c r="D3175" t="s">
        <v>21</v>
      </c>
      <c r="E3175">
        <v>21045</v>
      </c>
      <c r="F3175" t="s">
        <v>22</v>
      </c>
      <c r="G3175" t="s">
        <v>22</v>
      </c>
      <c r="H3175" t="s">
        <v>110</v>
      </c>
      <c r="I3175" t="s">
        <v>2174</v>
      </c>
      <c r="J3175" s="1">
        <v>43276</v>
      </c>
      <c r="K3175" s="1">
        <v>43286</v>
      </c>
      <c r="L3175" t="s">
        <v>103</v>
      </c>
      <c r="N3175" t="s">
        <v>1562</v>
      </c>
    </row>
    <row r="3176" spans="1:14" x14ac:dyDescent="0.25">
      <c r="A3176" t="s">
        <v>1304</v>
      </c>
      <c r="B3176" t="s">
        <v>1305</v>
      </c>
      <c r="C3176" t="s">
        <v>29</v>
      </c>
      <c r="D3176" t="s">
        <v>21</v>
      </c>
      <c r="E3176">
        <v>21225</v>
      </c>
      <c r="F3176" t="s">
        <v>22</v>
      </c>
      <c r="G3176" t="s">
        <v>22</v>
      </c>
      <c r="H3176" t="s">
        <v>101</v>
      </c>
      <c r="I3176" t="s">
        <v>241</v>
      </c>
      <c r="J3176" s="1">
        <v>43235</v>
      </c>
      <c r="K3176" s="1">
        <v>43286</v>
      </c>
      <c r="L3176" t="s">
        <v>103</v>
      </c>
      <c r="N3176" t="s">
        <v>1900</v>
      </c>
    </row>
    <row r="3177" spans="1:14" x14ac:dyDescent="0.25">
      <c r="A3177" t="s">
        <v>465</v>
      </c>
      <c r="B3177" t="s">
        <v>466</v>
      </c>
      <c r="C3177" t="s">
        <v>39</v>
      </c>
      <c r="D3177" t="s">
        <v>21</v>
      </c>
      <c r="E3177">
        <v>21045</v>
      </c>
      <c r="F3177" t="s">
        <v>22</v>
      </c>
      <c r="G3177" t="s">
        <v>22</v>
      </c>
      <c r="H3177" t="s">
        <v>110</v>
      </c>
      <c r="I3177" t="s">
        <v>111</v>
      </c>
      <c r="J3177" s="1">
        <v>43276</v>
      </c>
      <c r="K3177" s="1">
        <v>43286</v>
      </c>
      <c r="L3177" t="s">
        <v>103</v>
      </c>
      <c r="N3177" t="s">
        <v>1583</v>
      </c>
    </row>
    <row r="3178" spans="1:14" x14ac:dyDescent="0.25">
      <c r="A3178" t="s">
        <v>1107</v>
      </c>
      <c r="B3178" t="s">
        <v>1108</v>
      </c>
      <c r="C3178" t="s">
        <v>154</v>
      </c>
      <c r="D3178" t="s">
        <v>21</v>
      </c>
      <c r="E3178">
        <v>20707</v>
      </c>
      <c r="F3178" t="s">
        <v>22</v>
      </c>
      <c r="G3178" t="s">
        <v>22</v>
      </c>
      <c r="H3178" t="s">
        <v>101</v>
      </c>
      <c r="I3178" t="s">
        <v>241</v>
      </c>
      <c r="J3178" s="1">
        <v>43237</v>
      </c>
      <c r="K3178" s="1">
        <v>43286</v>
      </c>
      <c r="L3178" t="s">
        <v>103</v>
      </c>
      <c r="N3178" t="s">
        <v>1580</v>
      </c>
    </row>
    <row r="3179" spans="1:14" x14ac:dyDescent="0.25">
      <c r="A3179" t="s">
        <v>4732</v>
      </c>
      <c r="B3179" t="s">
        <v>1307</v>
      </c>
      <c r="C3179" t="s">
        <v>29</v>
      </c>
      <c r="D3179" t="s">
        <v>21</v>
      </c>
      <c r="E3179">
        <v>21229</v>
      </c>
      <c r="F3179" t="s">
        <v>22</v>
      </c>
      <c r="G3179" t="s">
        <v>22</v>
      </c>
      <c r="H3179" t="s">
        <v>208</v>
      </c>
      <c r="I3179" t="s">
        <v>209</v>
      </c>
      <c r="J3179" s="1">
        <v>43234</v>
      </c>
      <c r="K3179" s="1">
        <v>43286</v>
      </c>
      <c r="L3179" t="s">
        <v>103</v>
      </c>
      <c r="N3179" t="s">
        <v>1583</v>
      </c>
    </row>
    <row r="3180" spans="1:14" x14ac:dyDescent="0.25">
      <c r="A3180" t="s">
        <v>4733</v>
      </c>
      <c r="B3180" t="s">
        <v>1288</v>
      </c>
      <c r="C3180" t="s">
        <v>778</v>
      </c>
      <c r="D3180" t="s">
        <v>21</v>
      </c>
      <c r="E3180">
        <v>20601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43286</v>
      </c>
      <c r="L3180" t="s">
        <v>26</v>
      </c>
      <c r="N3180" t="s">
        <v>24</v>
      </c>
    </row>
    <row r="3181" spans="1:14" x14ac:dyDescent="0.25">
      <c r="A3181" t="s">
        <v>1996</v>
      </c>
      <c r="B3181" t="s">
        <v>1384</v>
      </c>
      <c r="C3181" t="s">
        <v>778</v>
      </c>
      <c r="D3181" t="s">
        <v>21</v>
      </c>
      <c r="E3181">
        <v>20601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43286</v>
      </c>
      <c r="L3181" t="s">
        <v>26</v>
      </c>
      <c r="N3181" t="s">
        <v>24</v>
      </c>
    </row>
    <row r="3182" spans="1:14" x14ac:dyDescent="0.25">
      <c r="A3182" t="s">
        <v>1289</v>
      </c>
      <c r="B3182" t="s">
        <v>1290</v>
      </c>
      <c r="C3182" t="s">
        <v>778</v>
      </c>
      <c r="D3182" t="s">
        <v>21</v>
      </c>
      <c r="E3182">
        <v>20601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43286</v>
      </c>
      <c r="L3182" t="s">
        <v>26</v>
      </c>
      <c r="N3182" t="s">
        <v>24</v>
      </c>
    </row>
    <row r="3183" spans="1:14" x14ac:dyDescent="0.25">
      <c r="A3183" t="s">
        <v>201</v>
      </c>
      <c r="B3183" t="s">
        <v>2443</v>
      </c>
      <c r="C3183" t="s">
        <v>154</v>
      </c>
      <c r="D3183" t="s">
        <v>21</v>
      </c>
      <c r="E3183">
        <v>20708</v>
      </c>
      <c r="F3183" t="s">
        <v>22</v>
      </c>
      <c r="G3183" t="s">
        <v>22</v>
      </c>
      <c r="H3183" t="s">
        <v>101</v>
      </c>
      <c r="I3183" t="s">
        <v>241</v>
      </c>
      <c r="J3183" s="1">
        <v>43237</v>
      </c>
      <c r="K3183" s="1">
        <v>43286</v>
      </c>
      <c r="L3183" t="s">
        <v>103</v>
      </c>
      <c r="N3183" t="s">
        <v>1580</v>
      </c>
    </row>
    <row r="3184" spans="1:14" x14ac:dyDescent="0.25">
      <c r="A3184" t="s">
        <v>2515</v>
      </c>
      <c r="B3184" t="s">
        <v>2516</v>
      </c>
      <c r="C3184" t="s">
        <v>182</v>
      </c>
      <c r="D3184" t="s">
        <v>21</v>
      </c>
      <c r="E3184">
        <v>21666</v>
      </c>
      <c r="F3184" t="s">
        <v>22</v>
      </c>
      <c r="G3184" t="s">
        <v>22</v>
      </c>
      <c r="H3184" t="s">
        <v>110</v>
      </c>
      <c r="I3184" t="s">
        <v>2174</v>
      </c>
      <c r="J3184" s="1">
        <v>43271</v>
      </c>
      <c r="K3184" s="1">
        <v>43286</v>
      </c>
      <c r="L3184" t="s">
        <v>103</v>
      </c>
      <c r="N3184" t="s">
        <v>1562</v>
      </c>
    </row>
    <row r="3185" spans="1:14" x14ac:dyDescent="0.25">
      <c r="A3185" t="s">
        <v>4734</v>
      </c>
      <c r="B3185" t="s">
        <v>4735</v>
      </c>
      <c r="C3185" t="s">
        <v>179</v>
      </c>
      <c r="D3185" t="s">
        <v>21</v>
      </c>
      <c r="E3185">
        <v>20878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43285</v>
      </c>
      <c r="L3185" t="s">
        <v>26</v>
      </c>
      <c r="N3185" t="s">
        <v>24</v>
      </c>
    </row>
    <row r="3186" spans="1:14" x14ac:dyDescent="0.25">
      <c r="A3186" t="s">
        <v>4736</v>
      </c>
      <c r="B3186" t="s">
        <v>4737</v>
      </c>
      <c r="C3186" t="s">
        <v>179</v>
      </c>
      <c r="D3186" t="s">
        <v>21</v>
      </c>
      <c r="E3186">
        <v>20877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43285</v>
      </c>
      <c r="L3186" t="s">
        <v>26</v>
      </c>
      <c r="N3186" t="s">
        <v>24</v>
      </c>
    </row>
    <row r="3187" spans="1:14" x14ac:dyDescent="0.25">
      <c r="A3187" t="s">
        <v>4738</v>
      </c>
      <c r="B3187" t="s">
        <v>4739</v>
      </c>
      <c r="C3187" t="s">
        <v>179</v>
      </c>
      <c r="D3187" t="s">
        <v>21</v>
      </c>
      <c r="E3187">
        <v>20877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43285</v>
      </c>
      <c r="L3187" t="s">
        <v>26</v>
      </c>
      <c r="N3187" t="s">
        <v>24</v>
      </c>
    </row>
    <row r="3188" spans="1:14" x14ac:dyDescent="0.25">
      <c r="A3188" t="s">
        <v>4740</v>
      </c>
      <c r="B3188" t="s">
        <v>4741</v>
      </c>
      <c r="C3188" t="s">
        <v>179</v>
      </c>
      <c r="D3188" t="s">
        <v>21</v>
      </c>
      <c r="E3188">
        <v>20877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43285</v>
      </c>
      <c r="L3188" t="s">
        <v>26</v>
      </c>
      <c r="N3188" t="s">
        <v>24</v>
      </c>
    </row>
    <row r="3189" spans="1:14" x14ac:dyDescent="0.25">
      <c r="A3189" t="s">
        <v>155</v>
      </c>
      <c r="B3189" t="s">
        <v>4742</v>
      </c>
      <c r="C3189" t="s">
        <v>29</v>
      </c>
      <c r="D3189" t="s">
        <v>21</v>
      </c>
      <c r="E3189">
        <v>21228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43283</v>
      </c>
      <c r="L3189" t="s">
        <v>26</v>
      </c>
      <c r="N3189" t="s">
        <v>24</v>
      </c>
    </row>
    <row r="3190" spans="1:14" x14ac:dyDescent="0.25">
      <c r="A3190" t="s">
        <v>155</v>
      </c>
      <c r="B3190" t="s">
        <v>2981</v>
      </c>
      <c r="C3190" t="s">
        <v>176</v>
      </c>
      <c r="D3190" t="s">
        <v>21</v>
      </c>
      <c r="E3190">
        <v>21742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43283</v>
      </c>
      <c r="L3190" t="s">
        <v>26</v>
      </c>
      <c r="N3190" t="s">
        <v>24</v>
      </c>
    </row>
    <row r="3191" spans="1:14" x14ac:dyDescent="0.25">
      <c r="A3191" t="s">
        <v>37</v>
      </c>
      <c r="B3191" t="s">
        <v>38</v>
      </c>
      <c r="C3191" t="s">
        <v>39</v>
      </c>
      <c r="D3191" t="s">
        <v>21</v>
      </c>
      <c r="E3191">
        <v>21044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43283</v>
      </c>
      <c r="L3191" t="s">
        <v>26</v>
      </c>
      <c r="N3191" t="s">
        <v>24</v>
      </c>
    </row>
    <row r="3192" spans="1:14" x14ac:dyDescent="0.25">
      <c r="A3192" t="s">
        <v>334</v>
      </c>
      <c r="B3192" t="s">
        <v>335</v>
      </c>
      <c r="C3192" t="s">
        <v>154</v>
      </c>
      <c r="D3192" t="s">
        <v>21</v>
      </c>
      <c r="E3192">
        <v>20723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43283</v>
      </c>
      <c r="L3192" t="s">
        <v>26</v>
      </c>
      <c r="N3192" t="s">
        <v>24</v>
      </c>
    </row>
    <row r="3193" spans="1:14" x14ac:dyDescent="0.25">
      <c r="A3193" t="s">
        <v>4743</v>
      </c>
      <c r="B3193" t="s">
        <v>64</v>
      </c>
      <c r="C3193" t="s">
        <v>39</v>
      </c>
      <c r="D3193" t="s">
        <v>21</v>
      </c>
      <c r="E3193">
        <v>21045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43283</v>
      </c>
      <c r="L3193" t="s">
        <v>26</v>
      </c>
      <c r="N3193" t="s">
        <v>24</v>
      </c>
    </row>
    <row r="3194" spans="1:14" x14ac:dyDescent="0.25">
      <c r="A3194" t="s">
        <v>2983</v>
      </c>
      <c r="B3194" t="s">
        <v>2984</v>
      </c>
      <c r="C3194" t="s">
        <v>187</v>
      </c>
      <c r="D3194" t="s">
        <v>21</v>
      </c>
      <c r="E3194">
        <v>21788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43283</v>
      </c>
      <c r="L3194" t="s">
        <v>26</v>
      </c>
      <c r="N3194" t="s">
        <v>24</v>
      </c>
    </row>
    <row r="3195" spans="1:14" x14ac:dyDescent="0.25">
      <c r="A3195" t="s">
        <v>339</v>
      </c>
      <c r="B3195" t="s">
        <v>340</v>
      </c>
      <c r="C3195" t="s">
        <v>154</v>
      </c>
      <c r="D3195" t="s">
        <v>21</v>
      </c>
      <c r="E3195">
        <v>20723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43283</v>
      </c>
      <c r="L3195" t="s">
        <v>26</v>
      </c>
      <c r="N3195" t="s">
        <v>24</v>
      </c>
    </row>
    <row r="3196" spans="1:14" x14ac:dyDescent="0.25">
      <c r="A3196" t="s">
        <v>201</v>
      </c>
      <c r="B3196" t="s">
        <v>3227</v>
      </c>
      <c r="C3196" t="s">
        <v>154</v>
      </c>
      <c r="D3196" t="s">
        <v>21</v>
      </c>
      <c r="E3196">
        <v>20707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43283</v>
      </c>
      <c r="L3196" t="s">
        <v>26</v>
      </c>
      <c r="N3196" t="s">
        <v>24</v>
      </c>
    </row>
    <row r="3197" spans="1:14" x14ac:dyDescent="0.25">
      <c r="A3197" t="s">
        <v>456</v>
      </c>
      <c r="B3197" t="s">
        <v>2977</v>
      </c>
      <c r="C3197" t="s">
        <v>291</v>
      </c>
      <c r="D3197" t="s">
        <v>21</v>
      </c>
      <c r="E3197">
        <v>21703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43283</v>
      </c>
      <c r="L3197" t="s">
        <v>26</v>
      </c>
      <c r="N3197" t="s">
        <v>24</v>
      </c>
    </row>
    <row r="3198" spans="1:14" x14ac:dyDescent="0.25">
      <c r="A3198" t="s">
        <v>4744</v>
      </c>
      <c r="B3198" t="s">
        <v>457</v>
      </c>
      <c r="C3198" t="s">
        <v>143</v>
      </c>
      <c r="D3198" t="s">
        <v>21</v>
      </c>
      <c r="E3198">
        <v>20695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43280</v>
      </c>
      <c r="L3198" t="s">
        <v>26</v>
      </c>
      <c r="N3198" t="s">
        <v>24</v>
      </c>
    </row>
    <row r="3199" spans="1:14" x14ac:dyDescent="0.25">
      <c r="A3199" t="s">
        <v>76</v>
      </c>
      <c r="B3199" t="s">
        <v>4745</v>
      </c>
      <c r="C3199" t="s">
        <v>44</v>
      </c>
      <c r="D3199" t="s">
        <v>21</v>
      </c>
      <c r="E3199">
        <v>20794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43280</v>
      </c>
      <c r="L3199" t="s">
        <v>26</v>
      </c>
      <c r="N3199" t="s">
        <v>24</v>
      </c>
    </row>
    <row r="3200" spans="1:14" x14ac:dyDescent="0.25">
      <c r="A3200" t="s">
        <v>3220</v>
      </c>
      <c r="B3200" t="s">
        <v>3221</v>
      </c>
      <c r="C3200" t="s">
        <v>154</v>
      </c>
      <c r="D3200" t="s">
        <v>21</v>
      </c>
      <c r="E3200">
        <v>20707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43280</v>
      </c>
      <c r="L3200" t="s">
        <v>26</v>
      </c>
      <c r="N3200" t="s">
        <v>24</v>
      </c>
    </row>
    <row r="3201" spans="1:14" x14ac:dyDescent="0.25">
      <c r="A3201" t="s">
        <v>4746</v>
      </c>
      <c r="B3201" t="s">
        <v>4747</v>
      </c>
      <c r="C3201" t="s">
        <v>317</v>
      </c>
      <c r="D3201" t="s">
        <v>21</v>
      </c>
      <c r="E3201">
        <v>20735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43280</v>
      </c>
      <c r="L3201" t="s">
        <v>26</v>
      </c>
      <c r="N3201" t="s">
        <v>24</v>
      </c>
    </row>
    <row r="3202" spans="1:14" x14ac:dyDescent="0.25">
      <c r="A3202" t="s">
        <v>2293</v>
      </c>
      <c r="B3202" t="s">
        <v>2294</v>
      </c>
      <c r="C3202" t="s">
        <v>182</v>
      </c>
      <c r="D3202" t="s">
        <v>21</v>
      </c>
      <c r="E3202">
        <v>21666</v>
      </c>
      <c r="F3202" t="s">
        <v>22</v>
      </c>
      <c r="G3202" t="s">
        <v>22</v>
      </c>
      <c r="H3202" t="s">
        <v>110</v>
      </c>
      <c r="I3202" t="s">
        <v>111</v>
      </c>
      <c r="J3202" t="s">
        <v>210</v>
      </c>
      <c r="K3202" s="1">
        <v>43280</v>
      </c>
      <c r="L3202" t="s">
        <v>211</v>
      </c>
      <c r="M3202" t="str">
        <f>HYPERLINK("https://www.regulations.gov/docket?D=FDA-2018-H-2522")</f>
        <v>https://www.regulations.gov/docket?D=FDA-2018-H-2522</v>
      </c>
      <c r="N3202" t="s">
        <v>210</v>
      </c>
    </row>
    <row r="3203" spans="1:14" x14ac:dyDescent="0.25">
      <c r="A3203" t="s">
        <v>4748</v>
      </c>
      <c r="B3203" t="s">
        <v>4749</v>
      </c>
      <c r="C3203" t="s">
        <v>143</v>
      </c>
      <c r="D3203" t="s">
        <v>21</v>
      </c>
      <c r="E3203">
        <v>20695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43280</v>
      </c>
      <c r="L3203" t="s">
        <v>26</v>
      </c>
      <c r="N3203" t="s">
        <v>24</v>
      </c>
    </row>
    <row r="3204" spans="1:14" x14ac:dyDescent="0.25">
      <c r="A3204" t="s">
        <v>1147</v>
      </c>
      <c r="B3204" t="s">
        <v>4750</v>
      </c>
      <c r="C3204" t="s">
        <v>4751</v>
      </c>
      <c r="D3204" t="s">
        <v>21</v>
      </c>
      <c r="E3204">
        <v>20616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43280</v>
      </c>
      <c r="L3204" t="s">
        <v>26</v>
      </c>
      <c r="N3204" t="s">
        <v>24</v>
      </c>
    </row>
    <row r="3205" spans="1:14" x14ac:dyDescent="0.25">
      <c r="A3205" t="s">
        <v>4752</v>
      </c>
      <c r="B3205" t="s">
        <v>4753</v>
      </c>
      <c r="C3205" t="s">
        <v>143</v>
      </c>
      <c r="D3205" t="s">
        <v>21</v>
      </c>
      <c r="E3205">
        <v>20695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43280</v>
      </c>
      <c r="L3205" t="s">
        <v>26</v>
      </c>
      <c r="N3205" t="s">
        <v>24</v>
      </c>
    </row>
    <row r="3206" spans="1:14" x14ac:dyDescent="0.25">
      <c r="A3206" t="s">
        <v>221</v>
      </c>
      <c r="B3206" t="s">
        <v>2924</v>
      </c>
      <c r="C3206" t="s">
        <v>833</v>
      </c>
      <c r="D3206" t="s">
        <v>21</v>
      </c>
      <c r="E3206">
        <v>20720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43280</v>
      </c>
      <c r="L3206" t="s">
        <v>26</v>
      </c>
      <c r="N3206" t="s">
        <v>24</v>
      </c>
    </row>
    <row r="3207" spans="1:14" x14ac:dyDescent="0.25">
      <c r="A3207" t="s">
        <v>201</v>
      </c>
      <c r="B3207" t="s">
        <v>2976</v>
      </c>
      <c r="C3207" t="s">
        <v>652</v>
      </c>
      <c r="D3207" t="s">
        <v>21</v>
      </c>
      <c r="E3207">
        <v>20743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43280</v>
      </c>
      <c r="L3207" t="s">
        <v>26</v>
      </c>
      <c r="N3207" t="s">
        <v>24</v>
      </c>
    </row>
    <row r="3208" spans="1:14" x14ac:dyDescent="0.25">
      <c r="A3208" t="s">
        <v>2697</v>
      </c>
      <c r="B3208" t="s">
        <v>2698</v>
      </c>
      <c r="C3208" t="s">
        <v>1020</v>
      </c>
      <c r="D3208" t="s">
        <v>21</v>
      </c>
      <c r="E3208">
        <v>21157</v>
      </c>
      <c r="F3208" t="s">
        <v>22</v>
      </c>
      <c r="G3208" t="s">
        <v>22</v>
      </c>
      <c r="H3208" t="s">
        <v>110</v>
      </c>
      <c r="I3208" t="s">
        <v>111</v>
      </c>
      <c r="J3208" s="1">
        <v>43269</v>
      </c>
      <c r="K3208" s="1">
        <v>43279</v>
      </c>
      <c r="L3208" t="s">
        <v>103</v>
      </c>
      <c r="N3208" t="s">
        <v>1583</v>
      </c>
    </row>
    <row r="3209" spans="1:14" x14ac:dyDescent="0.25">
      <c r="A3209" t="s">
        <v>4754</v>
      </c>
      <c r="B3209" t="s">
        <v>1626</v>
      </c>
      <c r="C3209" t="s">
        <v>29</v>
      </c>
      <c r="D3209" t="s">
        <v>21</v>
      </c>
      <c r="E3209">
        <v>21218</v>
      </c>
      <c r="F3209" t="s">
        <v>22</v>
      </c>
      <c r="G3209" t="s">
        <v>22</v>
      </c>
      <c r="H3209" t="s">
        <v>208</v>
      </c>
      <c r="I3209" t="s">
        <v>209</v>
      </c>
      <c r="J3209" s="1">
        <v>43230</v>
      </c>
      <c r="K3209" s="1">
        <v>43279</v>
      </c>
      <c r="L3209" t="s">
        <v>103</v>
      </c>
      <c r="N3209" t="s">
        <v>1562</v>
      </c>
    </row>
    <row r="3210" spans="1:14" x14ac:dyDescent="0.25">
      <c r="A3210" t="s">
        <v>2370</v>
      </c>
      <c r="B3210" t="s">
        <v>2371</v>
      </c>
      <c r="C3210" t="s">
        <v>114</v>
      </c>
      <c r="D3210" t="s">
        <v>21</v>
      </c>
      <c r="E3210">
        <v>21228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43279</v>
      </c>
      <c r="L3210" t="s">
        <v>26</v>
      </c>
      <c r="N3210" t="s">
        <v>24</v>
      </c>
    </row>
    <row r="3211" spans="1:14" x14ac:dyDescent="0.25">
      <c r="A3211" t="s">
        <v>155</v>
      </c>
      <c r="B3211" t="s">
        <v>4755</v>
      </c>
      <c r="C3211" t="s">
        <v>29</v>
      </c>
      <c r="D3211" t="s">
        <v>21</v>
      </c>
      <c r="E3211">
        <v>21228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43279</v>
      </c>
      <c r="L3211" t="s">
        <v>26</v>
      </c>
      <c r="N3211" t="s">
        <v>24</v>
      </c>
    </row>
    <row r="3212" spans="1:14" x14ac:dyDescent="0.25">
      <c r="A3212" t="s">
        <v>1971</v>
      </c>
      <c r="B3212" t="s">
        <v>1972</v>
      </c>
      <c r="C3212" t="s">
        <v>29</v>
      </c>
      <c r="D3212" t="s">
        <v>21</v>
      </c>
      <c r="E3212">
        <v>21218</v>
      </c>
      <c r="F3212" t="s">
        <v>22</v>
      </c>
      <c r="G3212" t="s">
        <v>22</v>
      </c>
      <c r="H3212" t="s">
        <v>101</v>
      </c>
      <c r="I3212" t="s">
        <v>241</v>
      </c>
      <c r="J3212" s="1">
        <v>43230</v>
      </c>
      <c r="K3212" s="1">
        <v>43279</v>
      </c>
      <c r="L3212" t="s">
        <v>103</v>
      </c>
      <c r="N3212" t="s">
        <v>1900</v>
      </c>
    </row>
    <row r="3213" spans="1:14" x14ac:dyDescent="0.25">
      <c r="A3213" t="s">
        <v>4756</v>
      </c>
      <c r="B3213" t="s">
        <v>4757</v>
      </c>
      <c r="C3213" t="s">
        <v>702</v>
      </c>
      <c r="D3213" t="s">
        <v>21</v>
      </c>
      <c r="E3213">
        <v>20874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43279</v>
      </c>
      <c r="L3213" t="s">
        <v>26</v>
      </c>
      <c r="N3213" t="s">
        <v>24</v>
      </c>
    </row>
    <row r="3214" spans="1:14" x14ac:dyDescent="0.25">
      <c r="A3214" t="s">
        <v>1455</v>
      </c>
      <c r="B3214" t="s">
        <v>1456</v>
      </c>
      <c r="C3214" t="s">
        <v>29</v>
      </c>
      <c r="D3214" t="s">
        <v>21</v>
      </c>
      <c r="E3214">
        <v>21223</v>
      </c>
      <c r="F3214" t="s">
        <v>22</v>
      </c>
      <c r="G3214" t="s">
        <v>22</v>
      </c>
      <c r="H3214" t="s">
        <v>208</v>
      </c>
      <c r="I3214" t="s">
        <v>209</v>
      </c>
      <c r="J3214" s="1">
        <v>43228</v>
      </c>
      <c r="K3214" s="1">
        <v>43279</v>
      </c>
      <c r="L3214" t="s">
        <v>103</v>
      </c>
      <c r="N3214" t="s">
        <v>1583</v>
      </c>
    </row>
    <row r="3215" spans="1:14" x14ac:dyDescent="0.25">
      <c r="A3215" t="s">
        <v>700</v>
      </c>
      <c r="B3215" t="s">
        <v>1968</v>
      </c>
      <c r="C3215" t="s">
        <v>29</v>
      </c>
      <c r="D3215" t="s">
        <v>21</v>
      </c>
      <c r="E3215">
        <v>21229</v>
      </c>
      <c r="F3215" t="s">
        <v>22</v>
      </c>
      <c r="G3215" t="s">
        <v>22</v>
      </c>
      <c r="H3215" t="s">
        <v>208</v>
      </c>
      <c r="I3215" t="s">
        <v>209</v>
      </c>
      <c r="J3215" s="1">
        <v>43228</v>
      </c>
      <c r="K3215" s="1">
        <v>43279</v>
      </c>
      <c r="L3215" t="s">
        <v>103</v>
      </c>
      <c r="N3215" t="s">
        <v>1583</v>
      </c>
    </row>
    <row r="3216" spans="1:14" x14ac:dyDescent="0.25">
      <c r="A3216" t="s">
        <v>1235</v>
      </c>
      <c r="B3216" t="s">
        <v>1236</v>
      </c>
      <c r="C3216" t="s">
        <v>29</v>
      </c>
      <c r="D3216" t="s">
        <v>21</v>
      </c>
      <c r="E3216">
        <v>21229</v>
      </c>
      <c r="F3216" t="s">
        <v>22</v>
      </c>
      <c r="G3216" t="s">
        <v>22</v>
      </c>
      <c r="H3216" t="s">
        <v>208</v>
      </c>
      <c r="I3216" t="s">
        <v>209</v>
      </c>
      <c r="J3216" s="1">
        <v>43230</v>
      </c>
      <c r="K3216" s="1">
        <v>43279</v>
      </c>
      <c r="L3216" t="s">
        <v>103</v>
      </c>
      <c r="N3216" t="s">
        <v>1583</v>
      </c>
    </row>
    <row r="3217" spans="1:14" x14ac:dyDescent="0.25">
      <c r="A3217" t="s">
        <v>126</v>
      </c>
      <c r="B3217" t="s">
        <v>4758</v>
      </c>
      <c r="C3217" t="s">
        <v>29</v>
      </c>
      <c r="D3217" t="s">
        <v>21</v>
      </c>
      <c r="E3217">
        <v>21229</v>
      </c>
      <c r="F3217" t="s">
        <v>22</v>
      </c>
      <c r="G3217" t="s">
        <v>22</v>
      </c>
      <c r="H3217" t="s">
        <v>208</v>
      </c>
      <c r="I3217" t="s">
        <v>209</v>
      </c>
      <c r="J3217" s="1">
        <v>43227</v>
      </c>
      <c r="K3217" s="1">
        <v>43279</v>
      </c>
      <c r="L3217" t="s">
        <v>103</v>
      </c>
      <c r="N3217" t="s">
        <v>1583</v>
      </c>
    </row>
    <row r="3218" spans="1:14" x14ac:dyDescent="0.25">
      <c r="A3218" t="s">
        <v>2708</v>
      </c>
      <c r="B3218" t="s">
        <v>2709</v>
      </c>
      <c r="C3218" t="s">
        <v>432</v>
      </c>
      <c r="D3218" t="s">
        <v>21</v>
      </c>
      <c r="E3218">
        <v>21502</v>
      </c>
      <c r="F3218" t="s">
        <v>22</v>
      </c>
      <c r="G3218" t="s">
        <v>22</v>
      </c>
      <c r="H3218" t="s">
        <v>101</v>
      </c>
      <c r="I3218" t="s">
        <v>241</v>
      </c>
      <c r="J3218" s="1">
        <v>43230</v>
      </c>
      <c r="K3218" s="1">
        <v>43279</v>
      </c>
      <c r="L3218" t="s">
        <v>103</v>
      </c>
      <c r="N3218" t="s">
        <v>1580</v>
      </c>
    </row>
    <row r="3219" spans="1:14" x14ac:dyDescent="0.25">
      <c r="A3219" t="s">
        <v>30</v>
      </c>
      <c r="B3219" t="s">
        <v>3327</v>
      </c>
      <c r="C3219" t="s">
        <v>29</v>
      </c>
      <c r="D3219" t="s">
        <v>21</v>
      </c>
      <c r="E3219">
        <v>21224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43279</v>
      </c>
      <c r="L3219" t="s">
        <v>26</v>
      </c>
      <c r="N3219" t="s">
        <v>24</v>
      </c>
    </row>
    <row r="3220" spans="1:14" x14ac:dyDescent="0.25">
      <c r="A3220" t="s">
        <v>2912</v>
      </c>
      <c r="B3220" t="s">
        <v>4759</v>
      </c>
      <c r="C3220" t="s">
        <v>29</v>
      </c>
      <c r="D3220" t="s">
        <v>21</v>
      </c>
      <c r="E3220">
        <v>21229</v>
      </c>
      <c r="F3220" t="s">
        <v>22</v>
      </c>
      <c r="G3220" t="s">
        <v>22</v>
      </c>
      <c r="H3220" t="s">
        <v>208</v>
      </c>
      <c r="I3220" t="s">
        <v>209</v>
      </c>
      <c r="J3220" s="1">
        <v>43227</v>
      </c>
      <c r="K3220" s="1">
        <v>43279</v>
      </c>
      <c r="L3220" t="s">
        <v>103</v>
      </c>
      <c r="N3220" t="s">
        <v>1583</v>
      </c>
    </row>
    <row r="3221" spans="1:14" x14ac:dyDescent="0.25">
      <c r="A3221" t="s">
        <v>4760</v>
      </c>
      <c r="B3221" t="s">
        <v>4761</v>
      </c>
      <c r="C3221" t="s">
        <v>29</v>
      </c>
      <c r="D3221" t="s">
        <v>21</v>
      </c>
      <c r="E3221">
        <v>21215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43279</v>
      </c>
      <c r="L3221" t="s">
        <v>26</v>
      </c>
      <c r="N3221" t="s">
        <v>24</v>
      </c>
    </row>
    <row r="3222" spans="1:14" x14ac:dyDescent="0.25">
      <c r="A3222" t="s">
        <v>2420</v>
      </c>
      <c r="B3222" t="s">
        <v>2421</v>
      </c>
      <c r="C3222" t="s">
        <v>29</v>
      </c>
      <c r="D3222" t="s">
        <v>21</v>
      </c>
      <c r="E3222">
        <v>21223</v>
      </c>
      <c r="F3222" t="s">
        <v>22</v>
      </c>
      <c r="G3222" t="s">
        <v>22</v>
      </c>
      <c r="H3222" t="s">
        <v>208</v>
      </c>
      <c r="I3222" t="s">
        <v>209</v>
      </c>
      <c r="J3222" s="1">
        <v>43228</v>
      </c>
      <c r="K3222" s="1">
        <v>43279</v>
      </c>
      <c r="L3222" t="s">
        <v>103</v>
      </c>
      <c r="N3222" t="s">
        <v>1583</v>
      </c>
    </row>
    <row r="3223" spans="1:14" x14ac:dyDescent="0.25">
      <c r="A3223" t="s">
        <v>250</v>
      </c>
      <c r="B3223" t="s">
        <v>4762</v>
      </c>
      <c r="C3223" t="s">
        <v>702</v>
      </c>
      <c r="D3223" t="s">
        <v>21</v>
      </c>
      <c r="E3223">
        <v>20876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43279</v>
      </c>
      <c r="L3223" t="s">
        <v>26</v>
      </c>
      <c r="N3223" t="s">
        <v>24</v>
      </c>
    </row>
    <row r="3224" spans="1:14" x14ac:dyDescent="0.25">
      <c r="A3224" t="s">
        <v>4763</v>
      </c>
      <c r="B3224" t="s">
        <v>4764</v>
      </c>
      <c r="C3224" t="s">
        <v>702</v>
      </c>
      <c r="D3224" t="s">
        <v>21</v>
      </c>
      <c r="E3224">
        <v>20874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43279</v>
      </c>
      <c r="L3224" t="s">
        <v>26</v>
      </c>
      <c r="N3224" t="s">
        <v>24</v>
      </c>
    </row>
    <row r="3225" spans="1:14" x14ac:dyDescent="0.25">
      <c r="A3225" t="s">
        <v>1996</v>
      </c>
      <c r="B3225" t="s">
        <v>2217</v>
      </c>
      <c r="C3225" t="s">
        <v>29</v>
      </c>
      <c r="D3225" t="s">
        <v>21</v>
      </c>
      <c r="E3225">
        <v>21229</v>
      </c>
      <c r="F3225" t="s">
        <v>22</v>
      </c>
      <c r="G3225" t="s">
        <v>22</v>
      </c>
      <c r="H3225" t="s">
        <v>101</v>
      </c>
      <c r="I3225" t="s">
        <v>241</v>
      </c>
      <c r="J3225" s="1">
        <v>43227</v>
      </c>
      <c r="K3225" s="1">
        <v>43279</v>
      </c>
      <c r="L3225" t="s">
        <v>103</v>
      </c>
      <c r="N3225" t="s">
        <v>104</v>
      </c>
    </row>
    <row r="3226" spans="1:14" x14ac:dyDescent="0.25">
      <c r="A3226" t="s">
        <v>4765</v>
      </c>
      <c r="B3226" t="s">
        <v>4766</v>
      </c>
      <c r="C3226" t="s">
        <v>369</v>
      </c>
      <c r="D3226" t="s">
        <v>21</v>
      </c>
      <c r="E3226">
        <v>21040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43277</v>
      </c>
      <c r="L3226" t="s">
        <v>26</v>
      </c>
      <c r="N3226" t="s">
        <v>24</v>
      </c>
    </row>
    <row r="3227" spans="1:14" x14ac:dyDescent="0.25">
      <c r="A3227" t="s">
        <v>995</v>
      </c>
      <c r="B3227" t="s">
        <v>4767</v>
      </c>
      <c r="C3227" t="s">
        <v>369</v>
      </c>
      <c r="D3227" t="s">
        <v>21</v>
      </c>
      <c r="E3227">
        <v>21040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43277</v>
      </c>
      <c r="L3227" t="s">
        <v>26</v>
      </c>
      <c r="N3227" t="s">
        <v>24</v>
      </c>
    </row>
    <row r="3228" spans="1:14" x14ac:dyDescent="0.25">
      <c r="A3228" t="s">
        <v>4768</v>
      </c>
      <c r="B3228" t="s">
        <v>4769</v>
      </c>
      <c r="C3228" t="s">
        <v>4770</v>
      </c>
      <c r="D3228" t="s">
        <v>21</v>
      </c>
      <c r="E3228">
        <v>21530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43277</v>
      </c>
      <c r="L3228" t="s">
        <v>26</v>
      </c>
      <c r="N3228" t="s">
        <v>24</v>
      </c>
    </row>
    <row r="3229" spans="1:14" x14ac:dyDescent="0.25">
      <c r="A3229" t="s">
        <v>4771</v>
      </c>
      <c r="B3229" t="s">
        <v>4772</v>
      </c>
      <c r="C3229" t="s">
        <v>369</v>
      </c>
      <c r="D3229" t="s">
        <v>21</v>
      </c>
      <c r="E3229">
        <v>21040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43277</v>
      </c>
      <c r="L3229" t="s">
        <v>26</v>
      </c>
      <c r="N3229" t="s">
        <v>24</v>
      </c>
    </row>
    <row r="3230" spans="1:14" x14ac:dyDescent="0.25">
      <c r="A3230" t="s">
        <v>4773</v>
      </c>
      <c r="B3230" t="s">
        <v>4774</v>
      </c>
      <c r="C3230" t="s">
        <v>4770</v>
      </c>
      <c r="D3230" t="s">
        <v>21</v>
      </c>
      <c r="E3230">
        <v>21530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43277</v>
      </c>
      <c r="L3230" t="s">
        <v>26</v>
      </c>
      <c r="N3230" t="s">
        <v>24</v>
      </c>
    </row>
    <row r="3231" spans="1:14" x14ac:dyDescent="0.25">
      <c r="A3231" t="s">
        <v>2526</v>
      </c>
      <c r="B3231" t="s">
        <v>4775</v>
      </c>
      <c r="C3231" t="s">
        <v>432</v>
      </c>
      <c r="D3231" t="s">
        <v>21</v>
      </c>
      <c r="E3231">
        <v>21502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43277</v>
      </c>
      <c r="L3231" t="s">
        <v>26</v>
      </c>
      <c r="N3231" t="s">
        <v>24</v>
      </c>
    </row>
    <row r="3232" spans="1:14" x14ac:dyDescent="0.25">
      <c r="A3232" t="s">
        <v>4776</v>
      </c>
      <c r="B3232" t="s">
        <v>4777</v>
      </c>
      <c r="C3232" t="s">
        <v>369</v>
      </c>
      <c r="D3232" t="s">
        <v>21</v>
      </c>
      <c r="E3232">
        <v>21040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43277</v>
      </c>
      <c r="L3232" t="s">
        <v>26</v>
      </c>
      <c r="N3232" t="s">
        <v>24</v>
      </c>
    </row>
    <row r="3233" spans="1:14" x14ac:dyDescent="0.25">
      <c r="A3233" t="s">
        <v>336</v>
      </c>
      <c r="B3233" t="s">
        <v>4778</v>
      </c>
      <c r="C3233" t="s">
        <v>432</v>
      </c>
      <c r="D3233" t="s">
        <v>21</v>
      </c>
      <c r="E3233">
        <v>21502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43277</v>
      </c>
      <c r="L3233" t="s">
        <v>26</v>
      </c>
      <c r="N3233" t="s">
        <v>24</v>
      </c>
    </row>
    <row r="3234" spans="1:14" x14ac:dyDescent="0.25">
      <c r="A3234" t="s">
        <v>196</v>
      </c>
      <c r="B3234" t="s">
        <v>4779</v>
      </c>
      <c r="C3234" t="s">
        <v>39</v>
      </c>
      <c r="D3234" t="s">
        <v>21</v>
      </c>
      <c r="E3234">
        <v>21046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43277</v>
      </c>
      <c r="L3234" t="s">
        <v>26</v>
      </c>
      <c r="N3234" t="s">
        <v>24</v>
      </c>
    </row>
    <row r="3235" spans="1:14" x14ac:dyDescent="0.25">
      <c r="A3235" t="s">
        <v>4780</v>
      </c>
      <c r="B3235" t="s">
        <v>4781</v>
      </c>
      <c r="C3235" t="s">
        <v>4782</v>
      </c>
      <c r="D3235" t="s">
        <v>21</v>
      </c>
      <c r="E3235">
        <v>21658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43276</v>
      </c>
      <c r="L3235" t="s">
        <v>26</v>
      </c>
      <c r="N3235" t="s">
        <v>24</v>
      </c>
    </row>
    <row r="3236" spans="1:14" x14ac:dyDescent="0.25">
      <c r="A3236" t="s">
        <v>4783</v>
      </c>
      <c r="B3236" t="s">
        <v>4784</v>
      </c>
      <c r="C3236" t="s">
        <v>44</v>
      </c>
      <c r="D3236" t="s">
        <v>21</v>
      </c>
      <c r="E3236">
        <v>20974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43276</v>
      </c>
      <c r="L3236" t="s">
        <v>26</v>
      </c>
      <c r="N3236" t="s">
        <v>24</v>
      </c>
    </row>
    <row r="3237" spans="1:14" x14ac:dyDescent="0.25">
      <c r="A3237" t="s">
        <v>4785</v>
      </c>
      <c r="B3237" t="s">
        <v>4786</v>
      </c>
      <c r="C3237" t="s">
        <v>436</v>
      </c>
      <c r="D3237" t="s">
        <v>21</v>
      </c>
      <c r="E3237">
        <v>21075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43276</v>
      </c>
      <c r="L3237" t="s">
        <v>26</v>
      </c>
      <c r="N3237" t="s">
        <v>24</v>
      </c>
    </row>
    <row r="3238" spans="1:14" x14ac:dyDescent="0.25">
      <c r="A3238" t="s">
        <v>42</v>
      </c>
      <c r="B3238" t="s">
        <v>43</v>
      </c>
      <c r="C3238" t="s">
        <v>44</v>
      </c>
      <c r="D3238" t="s">
        <v>21</v>
      </c>
      <c r="E3238">
        <v>20794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43276</v>
      </c>
      <c r="L3238" t="s">
        <v>26</v>
      </c>
      <c r="N3238" t="s">
        <v>24</v>
      </c>
    </row>
    <row r="3239" spans="1:14" x14ac:dyDescent="0.25">
      <c r="A3239" t="s">
        <v>45</v>
      </c>
      <c r="B3239" t="s">
        <v>46</v>
      </c>
      <c r="C3239" t="s">
        <v>39</v>
      </c>
      <c r="D3239" t="s">
        <v>21</v>
      </c>
      <c r="E3239">
        <v>21045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43276</v>
      </c>
      <c r="L3239" t="s">
        <v>26</v>
      </c>
      <c r="N3239" t="s">
        <v>24</v>
      </c>
    </row>
    <row r="3240" spans="1:14" x14ac:dyDescent="0.25">
      <c r="A3240" t="s">
        <v>4787</v>
      </c>
      <c r="B3240" t="s">
        <v>4788</v>
      </c>
      <c r="C3240" t="s">
        <v>29</v>
      </c>
      <c r="D3240" t="s">
        <v>21</v>
      </c>
      <c r="E3240">
        <v>21213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43276</v>
      </c>
      <c r="L3240" t="s">
        <v>26</v>
      </c>
      <c r="N3240" t="s">
        <v>24</v>
      </c>
    </row>
    <row r="3241" spans="1:14" x14ac:dyDescent="0.25">
      <c r="A3241" t="s">
        <v>47</v>
      </c>
      <c r="B3241" t="s">
        <v>48</v>
      </c>
      <c r="C3241" t="s">
        <v>39</v>
      </c>
      <c r="D3241" t="s">
        <v>21</v>
      </c>
      <c r="E3241">
        <v>21046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43276</v>
      </c>
      <c r="L3241" t="s">
        <v>26</v>
      </c>
      <c r="N3241" t="s">
        <v>24</v>
      </c>
    </row>
    <row r="3242" spans="1:14" x14ac:dyDescent="0.25">
      <c r="A3242" t="s">
        <v>4789</v>
      </c>
      <c r="B3242" t="s">
        <v>56</v>
      </c>
      <c r="C3242" t="s">
        <v>39</v>
      </c>
      <c r="D3242" t="s">
        <v>21</v>
      </c>
      <c r="E3242">
        <v>21045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43276</v>
      </c>
      <c r="L3242" t="s">
        <v>26</v>
      </c>
      <c r="N3242" t="s">
        <v>24</v>
      </c>
    </row>
    <row r="3243" spans="1:14" x14ac:dyDescent="0.25">
      <c r="A3243" t="s">
        <v>212</v>
      </c>
      <c r="B3243" t="s">
        <v>4790</v>
      </c>
      <c r="C3243" t="s">
        <v>436</v>
      </c>
      <c r="D3243" t="s">
        <v>21</v>
      </c>
      <c r="E3243">
        <v>21075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43276</v>
      </c>
      <c r="L3243" t="s">
        <v>26</v>
      </c>
      <c r="N3243" t="s">
        <v>24</v>
      </c>
    </row>
    <row r="3244" spans="1:14" x14ac:dyDescent="0.25">
      <c r="A3244" t="s">
        <v>4791</v>
      </c>
      <c r="B3244" t="s">
        <v>4792</v>
      </c>
      <c r="C3244" t="s">
        <v>4770</v>
      </c>
      <c r="D3244" t="s">
        <v>21</v>
      </c>
      <c r="E3244">
        <v>21530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43276</v>
      </c>
      <c r="L3244" t="s">
        <v>26</v>
      </c>
      <c r="N3244" t="s">
        <v>24</v>
      </c>
    </row>
    <row r="3245" spans="1:14" x14ac:dyDescent="0.25">
      <c r="A3245" t="s">
        <v>4793</v>
      </c>
      <c r="B3245" t="s">
        <v>4794</v>
      </c>
      <c r="C3245" t="s">
        <v>29</v>
      </c>
      <c r="D3245" t="s">
        <v>21</v>
      </c>
      <c r="E3245">
        <v>21229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43273</v>
      </c>
      <c r="L3245" t="s">
        <v>26</v>
      </c>
      <c r="N3245" t="s">
        <v>24</v>
      </c>
    </row>
    <row r="3246" spans="1:14" x14ac:dyDescent="0.25">
      <c r="A3246" t="s">
        <v>4795</v>
      </c>
      <c r="B3246" t="s">
        <v>4796</v>
      </c>
      <c r="C3246" t="s">
        <v>29</v>
      </c>
      <c r="D3246" t="s">
        <v>21</v>
      </c>
      <c r="E3246">
        <v>21209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43273</v>
      </c>
      <c r="L3246" t="s">
        <v>26</v>
      </c>
      <c r="N3246" t="s">
        <v>24</v>
      </c>
    </row>
    <row r="3247" spans="1:14" x14ac:dyDescent="0.25">
      <c r="A3247" t="s">
        <v>588</v>
      </c>
      <c r="B3247" t="s">
        <v>4797</v>
      </c>
      <c r="C3247" t="s">
        <v>436</v>
      </c>
      <c r="D3247" t="s">
        <v>21</v>
      </c>
      <c r="E3247">
        <v>21075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43273</v>
      </c>
      <c r="L3247" t="s">
        <v>26</v>
      </c>
      <c r="N3247" t="s">
        <v>24</v>
      </c>
    </row>
    <row r="3248" spans="1:14" x14ac:dyDescent="0.25">
      <c r="A3248" t="s">
        <v>4798</v>
      </c>
      <c r="B3248" t="s">
        <v>4799</v>
      </c>
      <c r="C3248" t="s">
        <v>436</v>
      </c>
      <c r="D3248" t="s">
        <v>21</v>
      </c>
      <c r="E3248">
        <v>21075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43273</v>
      </c>
      <c r="L3248" t="s">
        <v>26</v>
      </c>
      <c r="N3248" t="s">
        <v>24</v>
      </c>
    </row>
    <row r="3249" spans="1:14" x14ac:dyDescent="0.25">
      <c r="A3249" t="s">
        <v>250</v>
      </c>
      <c r="B3249" t="s">
        <v>4800</v>
      </c>
      <c r="C3249" t="s">
        <v>436</v>
      </c>
      <c r="D3249" t="s">
        <v>21</v>
      </c>
      <c r="E3249">
        <v>21075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43273</v>
      </c>
      <c r="L3249" t="s">
        <v>26</v>
      </c>
      <c r="N3249" t="s">
        <v>24</v>
      </c>
    </row>
    <row r="3250" spans="1:14" x14ac:dyDescent="0.25">
      <c r="A3250" t="s">
        <v>4801</v>
      </c>
      <c r="B3250" t="s">
        <v>4802</v>
      </c>
      <c r="C3250" t="s">
        <v>44</v>
      </c>
      <c r="D3250" t="s">
        <v>21</v>
      </c>
      <c r="E3250">
        <v>20794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43273</v>
      </c>
      <c r="L3250" t="s">
        <v>26</v>
      </c>
      <c r="N3250" t="s">
        <v>24</v>
      </c>
    </row>
    <row r="3251" spans="1:14" x14ac:dyDescent="0.25">
      <c r="A3251" t="s">
        <v>4803</v>
      </c>
      <c r="B3251" t="s">
        <v>4804</v>
      </c>
      <c r="C3251" t="s">
        <v>2980</v>
      </c>
      <c r="D3251" t="s">
        <v>21</v>
      </c>
      <c r="E3251">
        <v>21102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43272</v>
      </c>
      <c r="L3251" t="s">
        <v>26</v>
      </c>
      <c r="N3251" t="s">
        <v>24</v>
      </c>
    </row>
    <row r="3252" spans="1:14" x14ac:dyDescent="0.25">
      <c r="A3252" t="s">
        <v>155</v>
      </c>
      <c r="B3252" t="s">
        <v>4805</v>
      </c>
      <c r="C3252" t="s">
        <v>29</v>
      </c>
      <c r="D3252" t="s">
        <v>21</v>
      </c>
      <c r="E3252">
        <v>21202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43272</v>
      </c>
      <c r="L3252" t="s">
        <v>26</v>
      </c>
      <c r="N3252" t="s">
        <v>24</v>
      </c>
    </row>
    <row r="3253" spans="1:14" x14ac:dyDescent="0.25">
      <c r="A3253" t="s">
        <v>4806</v>
      </c>
      <c r="B3253" t="s">
        <v>4807</v>
      </c>
      <c r="C3253" t="s">
        <v>1020</v>
      </c>
      <c r="D3253" t="s">
        <v>21</v>
      </c>
      <c r="E3253">
        <v>21157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43272</v>
      </c>
      <c r="L3253" t="s">
        <v>26</v>
      </c>
      <c r="N3253" t="s">
        <v>24</v>
      </c>
    </row>
    <row r="3254" spans="1:14" x14ac:dyDescent="0.25">
      <c r="A3254" t="s">
        <v>1172</v>
      </c>
      <c r="B3254" t="s">
        <v>2091</v>
      </c>
      <c r="C3254" t="s">
        <v>29</v>
      </c>
      <c r="D3254" t="s">
        <v>21</v>
      </c>
      <c r="E3254">
        <v>21225</v>
      </c>
      <c r="F3254" t="s">
        <v>22</v>
      </c>
      <c r="G3254" t="s">
        <v>22</v>
      </c>
      <c r="H3254" t="s">
        <v>101</v>
      </c>
      <c r="I3254" t="s">
        <v>241</v>
      </c>
      <c r="J3254" s="1">
        <v>43222</v>
      </c>
      <c r="K3254" s="1">
        <v>43272</v>
      </c>
      <c r="L3254" t="s">
        <v>103</v>
      </c>
      <c r="N3254" t="s">
        <v>1900</v>
      </c>
    </row>
    <row r="3255" spans="1:14" x14ac:dyDescent="0.25">
      <c r="A3255" t="s">
        <v>4808</v>
      </c>
      <c r="B3255" t="s">
        <v>4809</v>
      </c>
      <c r="C3255" t="s">
        <v>1020</v>
      </c>
      <c r="D3255" t="s">
        <v>21</v>
      </c>
      <c r="E3255">
        <v>21157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43272</v>
      </c>
      <c r="L3255" t="s">
        <v>26</v>
      </c>
      <c r="N3255" t="s">
        <v>24</v>
      </c>
    </row>
    <row r="3256" spans="1:14" x14ac:dyDescent="0.25">
      <c r="A3256" t="s">
        <v>2606</v>
      </c>
      <c r="B3256" t="s">
        <v>4810</v>
      </c>
      <c r="C3256" t="s">
        <v>29</v>
      </c>
      <c r="D3256" t="s">
        <v>21</v>
      </c>
      <c r="E3256">
        <v>21229</v>
      </c>
      <c r="F3256" t="s">
        <v>22</v>
      </c>
      <c r="G3256" t="s">
        <v>22</v>
      </c>
      <c r="H3256" t="s">
        <v>2041</v>
      </c>
      <c r="I3256" t="s">
        <v>24</v>
      </c>
      <c r="J3256" s="1">
        <v>43214</v>
      </c>
      <c r="K3256" s="1">
        <v>43272</v>
      </c>
      <c r="L3256" t="s">
        <v>103</v>
      </c>
      <c r="N3256" t="s">
        <v>3522</v>
      </c>
    </row>
    <row r="3257" spans="1:14" x14ac:dyDescent="0.25">
      <c r="A3257" t="s">
        <v>2440</v>
      </c>
      <c r="B3257" t="s">
        <v>4811</v>
      </c>
      <c r="C3257" t="s">
        <v>29</v>
      </c>
      <c r="D3257" t="s">
        <v>21</v>
      </c>
      <c r="E3257">
        <v>21211</v>
      </c>
      <c r="F3257" t="s">
        <v>22</v>
      </c>
      <c r="G3257" t="s">
        <v>22</v>
      </c>
      <c r="H3257" t="s">
        <v>101</v>
      </c>
      <c r="I3257" t="s">
        <v>241</v>
      </c>
      <c r="J3257" s="1">
        <v>43223</v>
      </c>
      <c r="K3257" s="1">
        <v>43272</v>
      </c>
      <c r="L3257" t="s">
        <v>103</v>
      </c>
      <c r="N3257" t="s">
        <v>1580</v>
      </c>
    </row>
    <row r="3258" spans="1:14" x14ac:dyDescent="0.25">
      <c r="A3258" t="s">
        <v>4812</v>
      </c>
      <c r="B3258" t="s">
        <v>4813</v>
      </c>
      <c r="C3258" t="s">
        <v>1020</v>
      </c>
      <c r="D3258" t="s">
        <v>21</v>
      </c>
      <c r="E3258">
        <v>21157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43272</v>
      </c>
      <c r="L3258" t="s">
        <v>26</v>
      </c>
      <c r="N3258" t="s">
        <v>24</v>
      </c>
    </row>
    <row r="3259" spans="1:14" x14ac:dyDescent="0.25">
      <c r="A3259" t="s">
        <v>3228</v>
      </c>
      <c r="B3259" t="s">
        <v>3229</v>
      </c>
      <c r="C3259" t="s">
        <v>29</v>
      </c>
      <c r="D3259" t="s">
        <v>21</v>
      </c>
      <c r="E3259">
        <v>21231</v>
      </c>
      <c r="F3259" t="s">
        <v>22</v>
      </c>
      <c r="G3259" t="s">
        <v>22</v>
      </c>
      <c r="H3259" t="s">
        <v>208</v>
      </c>
      <c r="I3259" t="s">
        <v>209</v>
      </c>
      <c r="J3259" t="s">
        <v>210</v>
      </c>
      <c r="K3259" s="1">
        <v>43272</v>
      </c>
      <c r="L3259" t="s">
        <v>211</v>
      </c>
      <c r="M3259" t="str">
        <f>HYPERLINK("https://www.regulations.gov/docket?D=FDA-2018-H-2404")</f>
        <v>https://www.regulations.gov/docket?D=FDA-2018-H-2404</v>
      </c>
      <c r="N3259" t="s">
        <v>210</v>
      </c>
    </row>
    <row r="3260" spans="1:14" x14ac:dyDescent="0.25">
      <c r="A3260" t="s">
        <v>196</v>
      </c>
      <c r="B3260" t="s">
        <v>2710</v>
      </c>
      <c r="C3260" t="s">
        <v>29</v>
      </c>
      <c r="D3260" t="s">
        <v>21</v>
      </c>
      <c r="E3260">
        <v>21213</v>
      </c>
      <c r="F3260" t="s">
        <v>22</v>
      </c>
      <c r="G3260" t="s">
        <v>22</v>
      </c>
      <c r="H3260" t="s">
        <v>208</v>
      </c>
      <c r="I3260" t="s">
        <v>209</v>
      </c>
      <c r="J3260" s="1">
        <v>43221</v>
      </c>
      <c r="K3260" s="1">
        <v>43272</v>
      </c>
      <c r="L3260" t="s">
        <v>103</v>
      </c>
      <c r="N3260" t="s">
        <v>1583</v>
      </c>
    </row>
    <row r="3261" spans="1:14" x14ac:dyDescent="0.25">
      <c r="A3261" t="s">
        <v>4814</v>
      </c>
      <c r="B3261" t="s">
        <v>4815</v>
      </c>
      <c r="C3261" t="s">
        <v>4816</v>
      </c>
      <c r="D3261" t="s">
        <v>21</v>
      </c>
      <c r="E3261">
        <v>21826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43272</v>
      </c>
      <c r="L3261" t="s">
        <v>26</v>
      </c>
      <c r="N3261" t="s">
        <v>24</v>
      </c>
    </row>
    <row r="3262" spans="1:14" x14ac:dyDescent="0.25">
      <c r="A3262" t="s">
        <v>1762</v>
      </c>
      <c r="B3262" t="s">
        <v>4817</v>
      </c>
      <c r="C3262" t="s">
        <v>1764</v>
      </c>
      <c r="D3262" t="s">
        <v>21</v>
      </c>
      <c r="E3262">
        <v>21047</v>
      </c>
      <c r="F3262" t="s">
        <v>22</v>
      </c>
      <c r="G3262" t="s">
        <v>22</v>
      </c>
      <c r="H3262" t="s">
        <v>101</v>
      </c>
      <c r="I3262" t="s">
        <v>241</v>
      </c>
      <c r="J3262" s="1">
        <v>43220</v>
      </c>
      <c r="K3262" s="1">
        <v>43272</v>
      </c>
      <c r="L3262" t="s">
        <v>103</v>
      </c>
      <c r="N3262" t="s">
        <v>1900</v>
      </c>
    </row>
    <row r="3263" spans="1:14" x14ac:dyDescent="0.25">
      <c r="A3263" t="s">
        <v>4818</v>
      </c>
      <c r="B3263" t="s">
        <v>4819</v>
      </c>
      <c r="C3263" t="s">
        <v>1020</v>
      </c>
      <c r="D3263" t="s">
        <v>21</v>
      </c>
      <c r="E3263">
        <v>21157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43272</v>
      </c>
      <c r="L3263" t="s">
        <v>26</v>
      </c>
      <c r="N3263" t="s">
        <v>24</v>
      </c>
    </row>
    <row r="3264" spans="1:14" x14ac:dyDescent="0.25">
      <c r="A3264" t="s">
        <v>1245</v>
      </c>
      <c r="B3264" t="s">
        <v>4820</v>
      </c>
      <c r="C3264" t="s">
        <v>29</v>
      </c>
      <c r="D3264" t="s">
        <v>21</v>
      </c>
      <c r="E3264">
        <v>21230</v>
      </c>
      <c r="F3264" t="s">
        <v>22</v>
      </c>
      <c r="G3264" t="s">
        <v>22</v>
      </c>
      <c r="H3264" t="s">
        <v>101</v>
      </c>
      <c r="I3264" t="s">
        <v>241</v>
      </c>
      <c r="J3264" s="1">
        <v>43216</v>
      </c>
      <c r="K3264" s="1">
        <v>43272</v>
      </c>
      <c r="L3264" t="s">
        <v>103</v>
      </c>
      <c r="N3264" t="s">
        <v>1900</v>
      </c>
    </row>
    <row r="3265" spans="1:14" x14ac:dyDescent="0.25">
      <c r="A3265" t="s">
        <v>4821</v>
      </c>
      <c r="B3265" t="s">
        <v>4822</v>
      </c>
      <c r="C3265" t="s">
        <v>2980</v>
      </c>
      <c r="D3265" t="s">
        <v>21</v>
      </c>
      <c r="E3265">
        <v>21102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43272</v>
      </c>
      <c r="L3265" t="s">
        <v>26</v>
      </c>
      <c r="N3265" t="s">
        <v>24</v>
      </c>
    </row>
    <row r="3266" spans="1:14" x14ac:dyDescent="0.25">
      <c r="A3266" t="s">
        <v>473</v>
      </c>
      <c r="B3266" t="s">
        <v>474</v>
      </c>
      <c r="C3266" t="s">
        <v>29</v>
      </c>
      <c r="D3266" t="s">
        <v>21</v>
      </c>
      <c r="E3266">
        <v>21239</v>
      </c>
      <c r="F3266" t="s">
        <v>22</v>
      </c>
      <c r="G3266" t="s">
        <v>22</v>
      </c>
      <c r="H3266" t="s">
        <v>101</v>
      </c>
      <c r="I3266" t="s">
        <v>241</v>
      </c>
      <c r="J3266" s="1">
        <v>43221</v>
      </c>
      <c r="K3266" s="1">
        <v>43272</v>
      </c>
      <c r="L3266" t="s">
        <v>103</v>
      </c>
      <c r="N3266" t="s">
        <v>1900</v>
      </c>
    </row>
    <row r="3267" spans="1:14" x14ac:dyDescent="0.25">
      <c r="A3267" t="s">
        <v>3738</v>
      </c>
      <c r="B3267" t="s">
        <v>4823</v>
      </c>
      <c r="C3267" t="s">
        <v>29</v>
      </c>
      <c r="D3267" t="s">
        <v>21</v>
      </c>
      <c r="E3267">
        <v>21211</v>
      </c>
      <c r="F3267" t="s">
        <v>22</v>
      </c>
      <c r="G3267" t="s">
        <v>22</v>
      </c>
      <c r="H3267" t="s">
        <v>101</v>
      </c>
      <c r="I3267" t="s">
        <v>241</v>
      </c>
      <c r="J3267" s="1">
        <v>43223</v>
      </c>
      <c r="K3267" s="1">
        <v>43272</v>
      </c>
      <c r="L3267" t="s">
        <v>103</v>
      </c>
      <c r="N3267" t="s">
        <v>1580</v>
      </c>
    </row>
    <row r="3268" spans="1:14" x14ac:dyDescent="0.25">
      <c r="A3268" t="s">
        <v>995</v>
      </c>
      <c r="B3268" t="s">
        <v>4824</v>
      </c>
      <c r="C3268" t="s">
        <v>551</v>
      </c>
      <c r="D3268" t="s">
        <v>21</v>
      </c>
      <c r="E3268">
        <v>21801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43271</v>
      </c>
      <c r="L3268" t="s">
        <v>26</v>
      </c>
      <c r="N3268" t="s">
        <v>24</v>
      </c>
    </row>
    <row r="3269" spans="1:14" x14ac:dyDescent="0.25">
      <c r="A3269" t="s">
        <v>177</v>
      </c>
      <c r="B3269" t="s">
        <v>4825</v>
      </c>
      <c r="C3269" t="s">
        <v>182</v>
      </c>
      <c r="D3269" t="s">
        <v>21</v>
      </c>
      <c r="E3269">
        <v>21666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43271</v>
      </c>
      <c r="L3269" t="s">
        <v>26</v>
      </c>
      <c r="N3269" t="s">
        <v>24</v>
      </c>
    </row>
    <row r="3270" spans="1:14" x14ac:dyDescent="0.25">
      <c r="A3270" t="s">
        <v>4826</v>
      </c>
      <c r="B3270" t="s">
        <v>4827</v>
      </c>
      <c r="C3270" t="s">
        <v>4828</v>
      </c>
      <c r="D3270" t="s">
        <v>21</v>
      </c>
      <c r="E3270">
        <v>21875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43271</v>
      </c>
      <c r="L3270" t="s">
        <v>26</v>
      </c>
      <c r="N3270" t="s">
        <v>24</v>
      </c>
    </row>
    <row r="3271" spans="1:14" x14ac:dyDescent="0.25">
      <c r="A3271" t="s">
        <v>4829</v>
      </c>
      <c r="B3271" t="s">
        <v>4830</v>
      </c>
      <c r="C3271" t="s">
        <v>1020</v>
      </c>
      <c r="D3271" t="s">
        <v>21</v>
      </c>
      <c r="E3271">
        <v>21157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43271</v>
      </c>
      <c r="L3271" t="s">
        <v>26</v>
      </c>
      <c r="N3271" t="s">
        <v>24</v>
      </c>
    </row>
    <row r="3272" spans="1:14" x14ac:dyDescent="0.25">
      <c r="A3272" t="s">
        <v>1623</v>
      </c>
      <c r="B3272" t="s">
        <v>4831</v>
      </c>
      <c r="C3272" t="s">
        <v>1020</v>
      </c>
      <c r="D3272" t="s">
        <v>21</v>
      </c>
      <c r="E3272">
        <v>21157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43271</v>
      </c>
      <c r="L3272" t="s">
        <v>26</v>
      </c>
      <c r="N3272" t="s">
        <v>24</v>
      </c>
    </row>
    <row r="3273" spans="1:14" x14ac:dyDescent="0.25">
      <c r="A3273" t="s">
        <v>2303</v>
      </c>
      <c r="B3273" t="s">
        <v>4832</v>
      </c>
      <c r="C3273" t="s">
        <v>551</v>
      </c>
      <c r="D3273" t="s">
        <v>21</v>
      </c>
      <c r="E3273">
        <v>21801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43271</v>
      </c>
      <c r="L3273" t="s">
        <v>26</v>
      </c>
      <c r="N3273" t="s">
        <v>24</v>
      </c>
    </row>
    <row r="3274" spans="1:14" x14ac:dyDescent="0.25">
      <c r="A3274" t="s">
        <v>2978</v>
      </c>
      <c r="B3274" t="s">
        <v>2979</v>
      </c>
      <c r="C3274" t="s">
        <v>2980</v>
      </c>
      <c r="D3274" t="s">
        <v>21</v>
      </c>
      <c r="E3274">
        <v>21102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43270</v>
      </c>
      <c r="L3274" t="s">
        <v>26</v>
      </c>
      <c r="N3274" t="s">
        <v>24</v>
      </c>
    </row>
    <row r="3275" spans="1:14" x14ac:dyDescent="0.25">
      <c r="A3275" t="s">
        <v>4833</v>
      </c>
      <c r="B3275" t="s">
        <v>4834</v>
      </c>
      <c r="C3275" t="s">
        <v>29</v>
      </c>
      <c r="D3275" t="s">
        <v>21</v>
      </c>
      <c r="E3275">
        <v>21206</v>
      </c>
      <c r="F3275" t="s">
        <v>22</v>
      </c>
      <c r="G3275" t="s">
        <v>22</v>
      </c>
      <c r="H3275" t="s">
        <v>101</v>
      </c>
      <c r="I3275" t="s">
        <v>241</v>
      </c>
      <c r="J3275" t="s">
        <v>210</v>
      </c>
      <c r="K3275" s="1">
        <v>43270</v>
      </c>
      <c r="L3275" t="s">
        <v>211</v>
      </c>
      <c r="M3275" t="str">
        <f>HYPERLINK("https://www.regulations.gov/docket?D=FDA-2018-H-2351")</f>
        <v>https://www.regulations.gov/docket?D=FDA-2018-H-2351</v>
      </c>
      <c r="N3275" t="s">
        <v>210</v>
      </c>
    </row>
    <row r="3276" spans="1:14" x14ac:dyDescent="0.25">
      <c r="A3276" t="s">
        <v>177</v>
      </c>
      <c r="B3276" t="s">
        <v>3385</v>
      </c>
      <c r="C3276" t="s">
        <v>154</v>
      </c>
      <c r="D3276" t="s">
        <v>21</v>
      </c>
      <c r="E3276">
        <v>20724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43270</v>
      </c>
      <c r="L3276" t="s">
        <v>26</v>
      </c>
      <c r="N3276" t="s">
        <v>24</v>
      </c>
    </row>
    <row r="3277" spans="1:14" x14ac:dyDescent="0.25">
      <c r="A3277" t="s">
        <v>4835</v>
      </c>
      <c r="B3277" t="s">
        <v>4836</v>
      </c>
      <c r="C3277" t="s">
        <v>2980</v>
      </c>
      <c r="D3277" t="s">
        <v>21</v>
      </c>
      <c r="E3277">
        <v>21102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43270</v>
      </c>
      <c r="L3277" t="s">
        <v>26</v>
      </c>
      <c r="N3277" t="s">
        <v>24</v>
      </c>
    </row>
    <row r="3278" spans="1:14" x14ac:dyDescent="0.25">
      <c r="A3278" t="s">
        <v>4837</v>
      </c>
      <c r="B3278" t="s">
        <v>4838</v>
      </c>
      <c r="C3278" t="s">
        <v>2980</v>
      </c>
      <c r="D3278" t="s">
        <v>21</v>
      </c>
      <c r="E3278">
        <v>21102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43270</v>
      </c>
      <c r="L3278" t="s">
        <v>26</v>
      </c>
      <c r="N3278" t="s">
        <v>24</v>
      </c>
    </row>
    <row r="3279" spans="1:14" x14ac:dyDescent="0.25">
      <c r="A3279" t="s">
        <v>2988</v>
      </c>
      <c r="B3279" t="s">
        <v>2989</v>
      </c>
      <c r="C3279" t="s">
        <v>176</v>
      </c>
      <c r="D3279" t="s">
        <v>21</v>
      </c>
      <c r="E3279">
        <v>21740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43270</v>
      </c>
      <c r="L3279" t="s">
        <v>26</v>
      </c>
      <c r="N3279" t="s">
        <v>24</v>
      </c>
    </row>
    <row r="3280" spans="1:14" x14ac:dyDescent="0.25">
      <c r="A3280" t="s">
        <v>2437</v>
      </c>
      <c r="B3280" t="s">
        <v>2438</v>
      </c>
      <c r="C3280" t="s">
        <v>29</v>
      </c>
      <c r="D3280" t="s">
        <v>21</v>
      </c>
      <c r="E3280">
        <v>21218</v>
      </c>
      <c r="F3280" t="s">
        <v>22</v>
      </c>
      <c r="G3280" t="s">
        <v>22</v>
      </c>
      <c r="H3280" t="s">
        <v>208</v>
      </c>
      <c r="I3280" t="s">
        <v>209</v>
      </c>
      <c r="J3280" t="s">
        <v>210</v>
      </c>
      <c r="K3280" s="1">
        <v>43269</v>
      </c>
      <c r="L3280" t="s">
        <v>211</v>
      </c>
      <c r="M3280" t="str">
        <f>HYPERLINK("https://www.regulations.gov/docket?D=FDA-2018-H-2323")</f>
        <v>https://www.regulations.gov/docket?D=FDA-2018-H-2323</v>
      </c>
      <c r="N3280" t="s">
        <v>210</v>
      </c>
    </row>
    <row r="3281" spans="1:14" x14ac:dyDescent="0.25">
      <c r="A3281" t="s">
        <v>2451</v>
      </c>
      <c r="B3281" t="s">
        <v>2452</v>
      </c>
      <c r="C3281" t="s">
        <v>29</v>
      </c>
      <c r="D3281" t="s">
        <v>21</v>
      </c>
      <c r="E3281">
        <v>21214</v>
      </c>
      <c r="F3281" t="s">
        <v>22</v>
      </c>
      <c r="G3281" t="s">
        <v>22</v>
      </c>
      <c r="H3281" t="s">
        <v>208</v>
      </c>
      <c r="I3281" t="s">
        <v>209</v>
      </c>
      <c r="J3281" t="s">
        <v>210</v>
      </c>
      <c r="K3281" s="1">
        <v>43269</v>
      </c>
      <c r="L3281" t="s">
        <v>211</v>
      </c>
      <c r="M3281" t="str">
        <f>HYPERLINK("https://www.regulations.gov/docket?D=FDA-2018-H-2318")</f>
        <v>https://www.regulations.gov/docket?D=FDA-2018-H-2318</v>
      </c>
      <c r="N3281" t="s">
        <v>210</v>
      </c>
    </row>
    <row r="3282" spans="1:14" x14ac:dyDescent="0.25">
      <c r="A3282" t="s">
        <v>4839</v>
      </c>
      <c r="B3282" t="s">
        <v>4840</v>
      </c>
      <c r="C3282" t="s">
        <v>54</v>
      </c>
      <c r="D3282" t="s">
        <v>21</v>
      </c>
      <c r="E3282">
        <v>21225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43269</v>
      </c>
      <c r="L3282" t="s">
        <v>26</v>
      </c>
      <c r="N3282" t="s">
        <v>24</v>
      </c>
    </row>
    <row r="3283" spans="1:14" x14ac:dyDescent="0.25">
      <c r="A3283" t="s">
        <v>4841</v>
      </c>
      <c r="B3283" t="s">
        <v>4842</v>
      </c>
      <c r="C3283" t="s">
        <v>1020</v>
      </c>
      <c r="D3283" t="s">
        <v>21</v>
      </c>
      <c r="E3283">
        <v>21158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43269</v>
      </c>
      <c r="L3283" t="s">
        <v>26</v>
      </c>
      <c r="N3283" t="s">
        <v>24</v>
      </c>
    </row>
    <row r="3284" spans="1:14" x14ac:dyDescent="0.25">
      <c r="A3284" t="s">
        <v>3299</v>
      </c>
      <c r="B3284" t="s">
        <v>3300</v>
      </c>
      <c r="C3284" t="s">
        <v>29</v>
      </c>
      <c r="D3284" t="s">
        <v>21</v>
      </c>
      <c r="E3284">
        <v>21205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43269</v>
      </c>
      <c r="L3284" t="s">
        <v>26</v>
      </c>
      <c r="N3284" t="s">
        <v>24</v>
      </c>
    </row>
    <row r="3285" spans="1:14" x14ac:dyDescent="0.25">
      <c r="A3285" t="s">
        <v>93</v>
      </c>
      <c r="B3285" t="s">
        <v>4843</v>
      </c>
      <c r="C3285" t="s">
        <v>702</v>
      </c>
      <c r="D3285" t="s">
        <v>21</v>
      </c>
      <c r="E3285">
        <v>20874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43269</v>
      </c>
      <c r="L3285" t="s">
        <v>26</v>
      </c>
      <c r="N3285" t="s">
        <v>24</v>
      </c>
    </row>
    <row r="3286" spans="1:14" x14ac:dyDescent="0.25">
      <c r="A3286" t="s">
        <v>4844</v>
      </c>
      <c r="B3286" t="s">
        <v>4845</v>
      </c>
      <c r="C3286" t="s">
        <v>29</v>
      </c>
      <c r="D3286" t="s">
        <v>21</v>
      </c>
      <c r="E3286">
        <v>21224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43266</v>
      </c>
      <c r="L3286" t="s">
        <v>26</v>
      </c>
      <c r="N3286" t="s">
        <v>24</v>
      </c>
    </row>
    <row r="3287" spans="1:14" x14ac:dyDescent="0.25">
      <c r="A3287" t="s">
        <v>4846</v>
      </c>
      <c r="B3287" t="s">
        <v>4847</v>
      </c>
      <c r="C3287" t="s">
        <v>176</v>
      </c>
      <c r="D3287" t="s">
        <v>21</v>
      </c>
      <c r="E3287">
        <v>21740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43266</v>
      </c>
      <c r="L3287" t="s">
        <v>26</v>
      </c>
      <c r="N3287" t="s">
        <v>24</v>
      </c>
    </row>
    <row r="3288" spans="1:14" x14ac:dyDescent="0.25">
      <c r="A3288" t="s">
        <v>4848</v>
      </c>
      <c r="B3288" t="s">
        <v>4849</v>
      </c>
      <c r="C3288" t="s">
        <v>29</v>
      </c>
      <c r="D3288" t="s">
        <v>21</v>
      </c>
      <c r="E3288">
        <v>21224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43266</v>
      </c>
      <c r="L3288" t="s">
        <v>26</v>
      </c>
      <c r="N3288" t="s">
        <v>24</v>
      </c>
    </row>
    <row r="3289" spans="1:14" x14ac:dyDescent="0.25">
      <c r="A3289" t="s">
        <v>4850</v>
      </c>
      <c r="B3289" t="s">
        <v>4851</v>
      </c>
      <c r="C3289" t="s">
        <v>291</v>
      </c>
      <c r="D3289" t="s">
        <v>21</v>
      </c>
      <c r="E3289">
        <v>21702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43266</v>
      </c>
      <c r="L3289" t="s">
        <v>26</v>
      </c>
      <c r="N3289" t="s">
        <v>24</v>
      </c>
    </row>
    <row r="3290" spans="1:14" x14ac:dyDescent="0.25">
      <c r="A3290" t="s">
        <v>4852</v>
      </c>
      <c r="B3290" t="s">
        <v>4853</v>
      </c>
      <c r="C3290" t="s">
        <v>176</v>
      </c>
      <c r="D3290" t="s">
        <v>21</v>
      </c>
      <c r="E3290">
        <v>21742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43266</v>
      </c>
      <c r="L3290" t="s">
        <v>26</v>
      </c>
      <c r="N3290" t="s">
        <v>24</v>
      </c>
    </row>
    <row r="3291" spans="1:14" x14ac:dyDescent="0.25">
      <c r="A3291" t="s">
        <v>4854</v>
      </c>
      <c r="B3291" t="s">
        <v>4855</v>
      </c>
      <c r="C3291" t="s">
        <v>29</v>
      </c>
      <c r="D3291" t="s">
        <v>21</v>
      </c>
      <c r="E3291">
        <v>21224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43266</v>
      </c>
      <c r="L3291" t="s">
        <v>26</v>
      </c>
      <c r="N3291" t="s">
        <v>24</v>
      </c>
    </row>
    <row r="3292" spans="1:14" x14ac:dyDescent="0.25">
      <c r="A3292" t="s">
        <v>2120</v>
      </c>
      <c r="B3292" t="s">
        <v>2121</v>
      </c>
      <c r="C3292" t="s">
        <v>29</v>
      </c>
      <c r="D3292" t="s">
        <v>21</v>
      </c>
      <c r="E3292">
        <v>21212</v>
      </c>
      <c r="F3292" t="s">
        <v>22</v>
      </c>
      <c r="G3292" t="s">
        <v>22</v>
      </c>
      <c r="H3292" t="s">
        <v>208</v>
      </c>
      <c r="I3292" t="s">
        <v>209</v>
      </c>
      <c r="J3292" s="1">
        <v>43213</v>
      </c>
      <c r="K3292" s="1">
        <v>43265</v>
      </c>
      <c r="L3292" t="s">
        <v>103</v>
      </c>
      <c r="N3292" t="s">
        <v>1583</v>
      </c>
    </row>
    <row r="3293" spans="1:14" x14ac:dyDescent="0.25">
      <c r="A3293" t="s">
        <v>155</v>
      </c>
      <c r="B3293" t="s">
        <v>4856</v>
      </c>
      <c r="C3293" t="s">
        <v>154</v>
      </c>
      <c r="D3293" t="s">
        <v>21</v>
      </c>
      <c r="E3293">
        <v>20707</v>
      </c>
      <c r="F3293" t="s">
        <v>22</v>
      </c>
      <c r="G3293" t="s">
        <v>22</v>
      </c>
      <c r="H3293" t="s">
        <v>110</v>
      </c>
      <c r="I3293" t="s">
        <v>2174</v>
      </c>
      <c r="J3293" s="1">
        <v>43209</v>
      </c>
      <c r="K3293" s="1">
        <v>43265</v>
      </c>
      <c r="L3293" t="s">
        <v>103</v>
      </c>
      <c r="N3293" t="s">
        <v>1583</v>
      </c>
    </row>
    <row r="3294" spans="1:14" x14ac:dyDescent="0.25">
      <c r="A3294" t="s">
        <v>322</v>
      </c>
      <c r="B3294" t="s">
        <v>2663</v>
      </c>
      <c r="C3294" t="s">
        <v>154</v>
      </c>
      <c r="D3294" t="s">
        <v>21</v>
      </c>
      <c r="E3294">
        <v>20707</v>
      </c>
      <c r="F3294" t="s">
        <v>22</v>
      </c>
      <c r="G3294" t="s">
        <v>22</v>
      </c>
      <c r="H3294" t="s">
        <v>208</v>
      </c>
      <c r="I3294" t="s">
        <v>209</v>
      </c>
      <c r="J3294" s="1">
        <v>43209</v>
      </c>
      <c r="K3294" s="1">
        <v>43265</v>
      </c>
      <c r="L3294" t="s">
        <v>103</v>
      </c>
      <c r="N3294" t="s">
        <v>1583</v>
      </c>
    </row>
    <row r="3295" spans="1:14" x14ac:dyDescent="0.25">
      <c r="A3295" t="s">
        <v>2927</v>
      </c>
      <c r="B3295" t="s">
        <v>2928</v>
      </c>
      <c r="C3295" t="s">
        <v>778</v>
      </c>
      <c r="D3295" t="s">
        <v>21</v>
      </c>
      <c r="E3295">
        <v>20603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43265</v>
      </c>
      <c r="L3295" t="s">
        <v>26</v>
      </c>
      <c r="N3295" t="s">
        <v>24</v>
      </c>
    </row>
    <row r="3296" spans="1:14" x14ac:dyDescent="0.25">
      <c r="A3296" t="s">
        <v>76</v>
      </c>
      <c r="B3296" t="s">
        <v>1421</v>
      </c>
      <c r="C3296" t="s">
        <v>29</v>
      </c>
      <c r="D3296" t="s">
        <v>21</v>
      </c>
      <c r="E3296">
        <v>21230</v>
      </c>
      <c r="F3296" t="s">
        <v>22</v>
      </c>
      <c r="G3296" t="s">
        <v>22</v>
      </c>
      <c r="H3296" t="s">
        <v>208</v>
      </c>
      <c r="I3296" t="s">
        <v>209</v>
      </c>
      <c r="J3296" s="1">
        <v>43215</v>
      </c>
      <c r="K3296" s="1">
        <v>43265</v>
      </c>
      <c r="L3296" t="s">
        <v>103</v>
      </c>
      <c r="N3296" t="s">
        <v>1583</v>
      </c>
    </row>
    <row r="3297" spans="1:14" x14ac:dyDescent="0.25">
      <c r="A3297" t="s">
        <v>1302</v>
      </c>
      <c r="B3297" t="s">
        <v>1303</v>
      </c>
      <c r="C3297" t="s">
        <v>968</v>
      </c>
      <c r="D3297" t="s">
        <v>21</v>
      </c>
      <c r="E3297">
        <v>21225</v>
      </c>
      <c r="F3297" t="s">
        <v>22</v>
      </c>
      <c r="G3297" t="s">
        <v>22</v>
      </c>
      <c r="H3297" t="s">
        <v>101</v>
      </c>
      <c r="I3297" t="s">
        <v>241</v>
      </c>
      <c r="J3297" s="1">
        <v>43208</v>
      </c>
      <c r="K3297" s="1">
        <v>43265</v>
      </c>
      <c r="L3297" t="s">
        <v>103</v>
      </c>
      <c r="N3297" t="s">
        <v>1900</v>
      </c>
    </row>
    <row r="3298" spans="1:14" x14ac:dyDescent="0.25">
      <c r="A3298" t="s">
        <v>1913</v>
      </c>
      <c r="B3298" t="s">
        <v>1914</v>
      </c>
      <c r="C3298" t="s">
        <v>29</v>
      </c>
      <c r="D3298" t="s">
        <v>21</v>
      </c>
      <c r="E3298">
        <v>21230</v>
      </c>
      <c r="F3298" t="s">
        <v>22</v>
      </c>
      <c r="G3298" t="s">
        <v>22</v>
      </c>
      <c r="H3298" t="s">
        <v>208</v>
      </c>
      <c r="I3298" t="s">
        <v>209</v>
      </c>
      <c r="J3298" s="1">
        <v>43215</v>
      </c>
      <c r="K3298" s="1">
        <v>43265</v>
      </c>
      <c r="L3298" t="s">
        <v>103</v>
      </c>
      <c r="N3298" t="s">
        <v>1583</v>
      </c>
    </row>
    <row r="3299" spans="1:14" x14ac:dyDescent="0.25">
      <c r="A3299" t="s">
        <v>657</v>
      </c>
      <c r="B3299" t="s">
        <v>1231</v>
      </c>
      <c r="C3299" t="s">
        <v>86</v>
      </c>
      <c r="D3299" t="s">
        <v>21</v>
      </c>
      <c r="E3299">
        <v>21225</v>
      </c>
      <c r="F3299" t="s">
        <v>22</v>
      </c>
      <c r="G3299" t="s">
        <v>22</v>
      </c>
      <c r="H3299" t="s">
        <v>110</v>
      </c>
      <c r="I3299" t="s">
        <v>132</v>
      </c>
      <c r="J3299" s="1">
        <v>43208</v>
      </c>
      <c r="K3299" s="1">
        <v>43265</v>
      </c>
      <c r="L3299" t="s">
        <v>103</v>
      </c>
      <c r="N3299" t="s">
        <v>1562</v>
      </c>
    </row>
    <row r="3300" spans="1:14" x14ac:dyDescent="0.25">
      <c r="A3300" t="s">
        <v>2704</v>
      </c>
      <c r="B3300" t="s">
        <v>2705</v>
      </c>
      <c r="C3300" t="s">
        <v>29</v>
      </c>
      <c r="D3300" t="s">
        <v>21</v>
      </c>
      <c r="E3300">
        <v>21230</v>
      </c>
      <c r="F3300" t="s">
        <v>22</v>
      </c>
      <c r="G3300" t="s">
        <v>22</v>
      </c>
      <c r="H3300" t="s">
        <v>110</v>
      </c>
      <c r="I3300" t="s">
        <v>4857</v>
      </c>
      <c r="J3300" s="1">
        <v>43215</v>
      </c>
      <c r="K3300" s="1">
        <v>43265</v>
      </c>
      <c r="L3300" t="s">
        <v>103</v>
      </c>
      <c r="N3300" t="s">
        <v>1583</v>
      </c>
    </row>
    <row r="3301" spans="1:14" x14ac:dyDescent="0.25">
      <c r="A3301" t="s">
        <v>126</v>
      </c>
      <c r="B3301" t="s">
        <v>4858</v>
      </c>
      <c r="C3301" t="s">
        <v>154</v>
      </c>
      <c r="D3301" t="s">
        <v>21</v>
      </c>
      <c r="E3301">
        <v>20707</v>
      </c>
      <c r="F3301" t="s">
        <v>22</v>
      </c>
      <c r="G3301" t="s">
        <v>22</v>
      </c>
      <c r="H3301" t="s">
        <v>208</v>
      </c>
      <c r="I3301" t="s">
        <v>209</v>
      </c>
      <c r="J3301" s="1">
        <v>43209</v>
      </c>
      <c r="K3301" s="1">
        <v>43265</v>
      </c>
      <c r="L3301" t="s">
        <v>103</v>
      </c>
      <c r="N3301" t="s">
        <v>1583</v>
      </c>
    </row>
    <row r="3302" spans="1:14" x14ac:dyDescent="0.25">
      <c r="A3302" t="s">
        <v>705</v>
      </c>
      <c r="B3302" t="s">
        <v>706</v>
      </c>
      <c r="C3302" t="s">
        <v>707</v>
      </c>
      <c r="D3302" t="s">
        <v>21</v>
      </c>
      <c r="E3302">
        <v>21755</v>
      </c>
      <c r="F3302" t="s">
        <v>22</v>
      </c>
      <c r="G3302" t="s">
        <v>22</v>
      </c>
      <c r="H3302" t="s">
        <v>208</v>
      </c>
      <c r="I3302" t="s">
        <v>209</v>
      </c>
      <c r="J3302" s="1">
        <v>43208</v>
      </c>
      <c r="K3302" s="1">
        <v>43265</v>
      </c>
      <c r="L3302" t="s">
        <v>103</v>
      </c>
      <c r="N3302" t="s">
        <v>1562</v>
      </c>
    </row>
    <row r="3303" spans="1:14" x14ac:dyDescent="0.25">
      <c r="A3303" t="s">
        <v>4859</v>
      </c>
      <c r="B3303" t="s">
        <v>4860</v>
      </c>
      <c r="C3303" t="s">
        <v>29</v>
      </c>
      <c r="D3303" t="s">
        <v>21</v>
      </c>
      <c r="E3303">
        <v>21217</v>
      </c>
      <c r="F3303" t="s">
        <v>22</v>
      </c>
      <c r="G3303" t="s">
        <v>22</v>
      </c>
      <c r="H3303" t="s">
        <v>2041</v>
      </c>
      <c r="I3303" t="s">
        <v>24</v>
      </c>
      <c r="J3303" s="1">
        <v>43214</v>
      </c>
      <c r="K3303" s="1">
        <v>43265</v>
      </c>
      <c r="L3303" t="s">
        <v>103</v>
      </c>
      <c r="N3303" t="s">
        <v>4861</v>
      </c>
    </row>
    <row r="3304" spans="1:14" x14ac:dyDescent="0.25">
      <c r="A3304" t="s">
        <v>2571</v>
      </c>
      <c r="B3304" t="s">
        <v>2572</v>
      </c>
      <c r="C3304" t="s">
        <v>29</v>
      </c>
      <c r="D3304" t="s">
        <v>21</v>
      </c>
      <c r="E3304">
        <v>21230</v>
      </c>
      <c r="F3304" t="s">
        <v>22</v>
      </c>
      <c r="G3304" t="s">
        <v>22</v>
      </c>
      <c r="H3304" t="s">
        <v>208</v>
      </c>
      <c r="I3304" t="s">
        <v>209</v>
      </c>
      <c r="J3304" s="1">
        <v>43215</v>
      </c>
      <c r="K3304" s="1">
        <v>43265</v>
      </c>
      <c r="L3304" t="s">
        <v>103</v>
      </c>
      <c r="N3304" t="s">
        <v>1583</v>
      </c>
    </row>
    <row r="3305" spans="1:14" x14ac:dyDescent="0.25">
      <c r="A3305" t="s">
        <v>30</v>
      </c>
      <c r="B3305" t="s">
        <v>1506</v>
      </c>
      <c r="C3305" t="s">
        <v>70</v>
      </c>
      <c r="D3305" t="s">
        <v>21</v>
      </c>
      <c r="E3305">
        <v>21401</v>
      </c>
      <c r="F3305" t="s">
        <v>22</v>
      </c>
      <c r="G3305" t="s">
        <v>22</v>
      </c>
      <c r="H3305" t="s">
        <v>101</v>
      </c>
      <c r="I3305" t="s">
        <v>241</v>
      </c>
      <c r="J3305" s="1">
        <v>43202</v>
      </c>
      <c r="K3305" s="1">
        <v>43265</v>
      </c>
      <c r="L3305" t="s">
        <v>103</v>
      </c>
      <c r="N3305" t="s">
        <v>1580</v>
      </c>
    </row>
    <row r="3306" spans="1:14" x14ac:dyDescent="0.25">
      <c r="A3306" t="s">
        <v>492</v>
      </c>
      <c r="B3306" t="s">
        <v>493</v>
      </c>
      <c r="C3306" t="s">
        <v>29</v>
      </c>
      <c r="D3306" t="s">
        <v>21</v>
      </c>
      <c r="E3306">
        <v>21225</v>
      </c>
      <c r="F3306" t="s">
        <v>22</v>
      </c>
      <c r="G3306" t="s">
        <v>22</v>
      </c>
      <c r="H3306" t="s">
        <v>101</v>
      </c>
      <c r="I3306" t="s">
        <v>241</v>
      </c>
      <c r="J3306" s="1">
        <v>43208</v>
      </c>
      <c r="K3306" s="1">
        <v>43265</v>
      </c>
      <c r="L3306" t="s">
        <v>103</v>
      </c>
      <c r="N3306" t="s">
        <v>1900</v>
      </c>
    </row>
    <row r="3307" spans="1:14" x14ac:dyDescent="0.25">
      <c r="A3307" t="s">
        <v>1648</v>
      </c>
      <c r="B3307" t="s">
        <v>1649</v>
      </c>
      <c r="C3307" t="s">
        <v>154</v>
      </c>
      <c r="D3307" t="s">
        <v>21</v>
      </c>
      <c r="E3307">
        <v>20707</v>
      </c>
      <c r="F3307" t="s">
        <v>22</v>
      </c>
      <c r="G3307" t="s">
        <v>22</v>
      </c>
      <c r="H3307" t="s">
        <v>101</v>
      </c>
      <c r="I3307" t="s">
        <v>241</v>
      </c>
      <c r="J3307" s="1">
        <v>43209</v>
      </c>
      <c r="K3307" s="1">
        <v>43265</v>
      </c>
      <c r="L3307" t="s">
        <v>103</v>
      </c>
      <c r="N3307" t="s">
        <v>1900</v>
      </c>
    </row>
    <row r="3308" spans="1:14" x14ac:dyDescent="0.25">
      <c r="A3308" t="s">
        <v>4862</v>
      </c>
      <c r="B3308" t="s">
        <v>4863</v>
      </c>
      <c r="C3308" t="s">
        <v>424</v>
      </c>
      <c r="D3308" t="s">
        <v>21</v>
      </c>
      <c r="E3308">
        <v>21043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43265</v>
      </c>
      <c r="L3308" t="s">
        <v>26</v>
      </c>
      <c r="N3308" t="s">
        <v>24</v>
      </c>
    </row>
    <row r="3309" spans="1:14" x14ac:dyDescent="0.25">
      <c r="A3309" t="s">
        <v>4864</v>
      </c>
      <c r="B3309" t="s">
        <v>4865</v>
      </c>
      <c r="C3309" t="s">
        <v>1020</v>
      </c>
      <c r="D3309" t="s">
        <v>21</v>
      </c>
      <c r="E3309">
        <v>21157</v>
      </c>
      <c r="F3309" t="s">
        <v>22</v>
      </c>
      <c r="G3309" t="s">
        <v>22</v>
      </c>
      <c r="H3309" t="s">
        <v>101</v>
      </c>
      <c r="I3309" t="s">
        <v>241</v>
      </c>
      <c r="J3309" s="1">
        <v>43207</v>
      </c>
      <c r="K3309" s="1">
        <v>43265</v>
      </c>
      <c r="L3309" t="s">
        <v>103</v>
      </c>
      <c r="N3309" t="s">
        <v>1900</v>
      </c>
    </row>
    <row r="3310" spans="1:14" x14ac:dyDescent="0.25">
      <c r="A3310" t="s">
        <v>3360</v>
      </c>
      <c r="B3310" t="s">
        <v>3361</v>
      </c>
      <c r="C3310" t="s">
        <v>1209</v>
      </c>
      <c r="D3310" t="s">
        <v>21</v>
      </c>
      <c r="E3310">
        <v>21244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43265</v>
      </c>
      <c r="L3310" t="s">
        <v>26</v>
      </c>
      <c r="N3310" t="s">
        <v>24</v>
      </c>
    </row>
    <row r="3311" spans="1:14" x14ac:dyDescent="0.25">
      <c r="A3311" t="s">
        <v>4866</v>
      </c>
      <c r="B3311" t="s">
        <v>4867</v>
      </c>
      <c r="C3311" t="s">
        <v>29</v>
      </c>
      <c r="D3311" t="s">
        <v>21</v>
      </c>
      <c r="E3311">
        <v>21224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43264</v>
      </c>
      <c r="L3311" t="s">
        <v>26</v>
      </c>
      <c r="N3311" t="s">
        <v>24</v>
      </c>
    </row>
    <row r="3312" spans="1:14" x14ac:dyDescent="0.25">
      <c r="A3312" t="s">
        <v>2717</v>
      </c>
      <c r="B3312" t="s">
        <v>4868</v>
      </c>
      <c r="C3312" t="s">
        <v>179</v>
      </c>
      <c r="D3312" t="s">
        <v>21</v>
      </c>
      <c r="E3312">
        <v>20878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43264</v>
      </c>
      <c r="L3312" t="s">
        <v>26</v>
      </c>
      <c r="N3312" t="s">
        <v>24</v>
      </c>
    </row>
    <row r="3313" spans="1:14" x14ac:dyDescent="0.25">
      <c r="A3313" t="s">
        <v>2821</v>
      </c>
      <c r="B3313" t="s">
        <v>2822</v>
      </c>
      <c r="C3313" t="s">
        <v>29</v>
      </c>
      <c r="D3313" t="s">
        <v>21</v>
      </c>
      <c r="E3313">
        <v>21223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43264</v>
      </c>
      <c r="L3313" t="s">
        <v>26</v>
      </c>
      <c r="N3313" t="s">
        <v>24</v>
      </c>
    </row>
    <row r="3314" spans="1:14" x14ac:dyDescent="0.25">
      <c r="A3314" t="s">
        <v>4869</v>
      </c>
      <c r="B3314" t="s">
        <v>4870</v>
      </c>
      <c r="C3314" t="s">
        <v>29</v>
      </c>
      <c r="D3314" t="s">
        <v>21</v>
      </c>
      <c r="E3314">
        <v>21225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43264</v>
      </c>
      <c r="L3314" t="s">
        <v>26</v>
      </c>
      <c r="N3314" t="s">
        <v>24</v>
      </c>
    </row>
    <row r="3315" spans="1:14" x14ac:dyDescent="0.25">
      <c r="A3315" t="s">
        <v>1641</v>
      </c>
      <c r="B3315" t="s">
        <v>4871</v>
      </c>
      <c r="C3315" t="s">
        <v>179</v>
      </c>
      <c r="D3315" t="s">
        <v>21</v>
      </c>
      <c r="E3315">
        <v>20879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43264</v>
      </c>
      <c r="L3315" t="s">
        <v>26</v>
      </c>
      <c r="N3315" t="s">
        <v>24</v>
      </c>
    </row>
    <row r="3316" spans="1:14" x14ac:dyDescent="0.25">
      <c r="A3316" t="s">
        <v>4872</v>
      </c>
      <c r="B3316" t="s">
        <v>4873</v>
      </c>
      <c r="C3316" t="s">
        <v>29</v>
      </c>
      <c r="D3316" t="s">
        <v>21</v>
      </c>
      <c r="E3316">
        <v>21224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43264</v>
      </c>
      <c r="L3316" t="s">
        <v>26</v>
      </c>
      <c r="N3316" t="s">
        <v>24</v>
      </c>
    </row>
    <row r="3317" spans="1:14" x14ac:dyDescent="0.25">
      <c r="A3317" t="s">
        <v>4874</v>
      </c>
      <c r="B3317" t="s">
        <v>4875</v>
      </c>
      <c r="C3317" t="s">
        <v>29</v>
      </c>
      <c r="D3317" t="s">
        <v>21</v>
      </c>
      <c r="E3317">
        <v>21224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43264</v>
      </c>
      <c r="L3317" t="s">
        <v>26</v>
      </c>
      <c r="N3317" t="s">
        <v>24</v>
      </c>
    </row>
    <row r="3318" spans="1:14" x14ac:dyDescent="0.25">
      <c r="A3318" t="s">
        <v>4876</v>
      </c>
      <c r="B3318" t="s">
        <v>4877</v>
      </c>
      <c r="C3318" t="s">
        <v>29</v>
      </c>
      <c r="D3318" t="s">
        <v>21</v>
      </c>
      <c r="E3318">
        <v>21225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43263</v>
      </c>
      <c r="L3318" t="s">
        <v>26</v>
      </c>
      <c r="N3318" t="s">
        <v>24</v>
      </c>
    </row>
    <row r="3319" spans="1:14" x14ac:dyDescent="0.25">
      <c r="A3319" t="s">
        <v>4878</v>
      </c>
      <c r="B3319" t="s">
        <v>4051</v>
      </c>
      <c r="C3319" t="s">
        <v>1516</v>
      </c>
      <c r="D3319" t="s">
        <v>21</v>
      </c>
      <c r="E3319">
        <v>21787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43263</v>
      </c>
      <c r="L3319" t="s">
        <v>26</v>
      </c>
      <c r="N3319" t="s">
        <v>24</v>
      </c>
    </row>
    <row r="3320" spans="1:14" x14ac:dyDescent="0.25">
      <c r="A3320" t="s">
        <v>3405</v>
      </c>
      <c r="B3320" t="s">
        <v>3406</v>
      </c>
      <c r="C3320" t="s">
        <v>29</v>
      </c>
      <c r="D3320" t="s">
        <v>21</v>
      </c>
      <c r="E3320">
        <v>21216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43263</v>
      </c>
      <c r="L3320" t="s">
        <v>26</v>
      </c>
      <c r="N3320" t="s">
        <v>24</v>
      </c>
    </row>
    <row r="3321" spans="1:14" x14ac:dyDescent="0.25">
      <c r="A3321" t="s">
        <v>708</v>
      </c>
      <c r="B3321" t="s">
        <v>4051</v>
      </c>
      <c r="C3321" t="s">
        <v>1516</v>
      </c>
      <c r="D3321" t="s">
        <v>21</v>
      </c>
      <c r="E3321">
        <v>21787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43263</v>
      </c>
      <c r="L3321" t="s">
        <v>26</v>
      </c>
      <c r="N3321" t="s">
        <v>24</v>
      </c>
    </row>
    <row r="3322" spans="1:14" x14ac:dyDescent="0.25">
      <c r="A3322" t="s">
        <v>336</v>
      </c>
      <c r="B3322" t="s">
        <v>4879</v>
      </c>
      <c r="C3322" t="s">
        <v>1516</v>
      </c>
      <c r="D3322" t="s">
        <v>21</v>
      </c>
      <c r="E3322">
        <v>21787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43263</v>
      </c>
      <c r="L3322" t="s">
        <v>26</v>
      </c>
      <c r="N3322" t="s">
        <v>24</v>
      </c>
    </row>
    <row r="3323" spans="1:14" x14ac:dyDescent="0.25">
      <c r="A3323" t="s">
        <v>285</v>
      </c>
      <c r="B3323" t="s">
        <v>4880</v>
      </c>
      <c r="C3323" t="s">
        <v>86</v>
      </c>
      <c r="D3323" t="s">
        <v>21</v>
      </c>
      <c r="E3323">
        <v>21225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43263</v>
      </c>
      <c r="L3323" t="s">
        <v>26</v>
      </c>
      <c r="N3323" t="s">
        <v>24</v>
      </c>
    </row>
    <row r="3324" spans="1:14" x14ac:dyDescent="0.25">
      <c r="A3324" t="s">
        <v>4881</v>
      </c>
      <c r="B3324" t="s">
        <v>4882</v>
      </c>
      <c r="C3324" t="s">
        <v>1516</v>
      </c>
      <c r="D3324" t="s">
        <v>21</v>
      </c>
      <c r="E3324">
        <v>21787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43263</v>
      </c>
      <c r="L3324" t="s">
        <v>26</v>
      </c>
      <c r="N3324" t="s">
        <v>24</v>
      </c>
    </row>
    <row r="3325" spans="1:14" x14ac:dyDescent="0.25">
      <c r="A3325" t="s">
        <v>4883</v>
      </c>
      <c r="B3325" t="s">
        <v>4884</v>
      </c>
      <c r="C3325" t="s">
        <v>154</v>
      </c>
      <c r="D3325" t="s">
        <v>21</v>
      </c>
      <c r="E3325">
        <v>20707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43262</v>
      </c>
      <c r="L3325" t="s">
        <v>26</v>
      </c>
      <c r="N3325" t="s">
        <v>24</v>
      </c>
    </row>
    <row r="3326" spans="1:14" x14ac:dyDescent="0.25">
      <c r="A3326" t="s">
        <v>4885</v>
      </c>
      <c r="B3326" t="s">
        <v>4886</v>
      </c>
      <c r="C3326" t="s">
        <v>958</v>
      </c>
      <c r="D3326" t="s">
        <v>21</v>
      </c>
      <c r="E3326">
        <v>21113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43262</v>
      </c>
      <c r="L3326" t="s">
        <v>26</v>
      </c>
      <c r="N3326" t="s">
        <v>24</v>
      </c>
    </row>
    <row r="3327" spans="1:14" x14ac:dyDescent="0.25">
      <c r="A3327" t="s">
        <v>4887</v>
      </c>
      <c r="B3327" t="s">
        <v>4888</v>
      </c>
      <c r="C3327" t="s">
        <v>154</v>
      </c>
      <c r="D3327" t="s">
        <v>21</v>
      </c>
      <c r="E3327">
        <v>20724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43262</v>
      </c>
      <c r="L3327" t="s">
        <v>26</v>
      </c>
      <c r="N3327" t="s">
        <v>24</v>
      </c>
    </row>
    <row r="3328" spans="1:14" x14ac:dyDescent="0.25">
      <c r="A3328" t="s">
        <v>1114</v>
      </c>
      <c r="B3328" t="s">
        <v>4889</v>
      </c>
      <c r="C3328" t="s">
        <v>1116</v>
      </c>
      <c r="D3328" t="s">
        <v>21</v>
      </c>
      <c r="E3328">
        <v>20748</v>
      </c>
      <c r="F3328" t="s">
        <v>22</v>
      </c>
      <c r="G3328" t="s">
        <v>22</v>
      </c>
      <c r="H3328" t="s">
        <v>208</v>
      </c>
      <c r="I3328" t="s">
        <v>209</v>
      </c>
      <c r="J3328" s="1">
        <v>43206</v>
      </c>
      <c r="K3328" s="1">
        <v>43258</v>
      </c>
      <c r="L3328" t="s">
        <v>103</v>
      </c>
      <c r="N3328" t="s">
        <v>1583</v>
      </c>
    </row>
    <row r="3329" spans="1:14" x14ac:dyDescent="0.25">
      <c r="A3329" t="s">
        <v>1531</v>
      </c>
      <c r="B3329" t="s">
        <v>4890</v>
      </c>
      <c r="C3329" t="s">
        <v>54</v>
      </c>
      <c r="D3329" t="s">
        <v>21</v>
      </c>
      <c r="E3329">
        <v>21061</v>
      </c>
      <c r="F3329" t="s">
        <v>22</v>
      </c>
      <c r="G3329" t="s">
        <v>22</v>
      </c>
      <c r="H3329" t="s">
        <v>110</v>
      </c>
      <c r="I3329" t="s">
        <v>2174</v>
      </c>
      <c r="J3329" s="1">
        <v>43201</v>
      </c>
      <c r="K3329" s="1">
        <v>43258</v>
      </c>
      <c r="L3329" t="s">
        <v>103</v>
      </c>
      <c r="N3329" t="s">
        <v>1583</v>
      </c>
    </row>
    <row r="3330" spans="1:14" x14ac:dyDescent="0.25">
      <c r="A3330" t="s">
        <v>155</v>
      </c>
      <c r="B3330" t="s">
        <v>4891</v>
      </c>
      <c r="C3330" t="s">
        <v>487</v>
      </c>
      <c r="D3330" t="s">
        <v>21</v>
      </c>
      <c r="E3330">
        <v>20782</v>
      </c>
      <c r="F3330" t="s">
        <v>22</v>
      </c>
      <c r="G3330" t="s">
        <v>22</v>
      </c>
      <c r="H3330" t="s">
        <v>208</v>
      </c>
      <c r="I3330" t="s">
        <v>209</v>
      </c>
      <c r="J3330" s="1">
        <v>43200</v>
      </c>
      <c r="K3330" s="1">
        <v>43258</v>
      </c>
      <c r="L3330" t="s">
        <v>103</v>
      </c>
      <c r="N3330" t="s">
        <v>1562</v>
      </c>
    </row>
    <row r="3331" spans="1:14" x14ac:dyDescent="0.25">
      <c r="A3331" t="s">
        <v>4892</v>
      </c>
      <c r="B3331" t="s">
        <v>4893</v>
      </c>
      <c r="C3331" t="s">
        <v>4894</v>
      </c>
      <c r="D3331" t="s">
        <v>21</v>
      </c>
      <c r="E3331">
        <v>21711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43258</v>
      </c>
      <c r="L3331" t="s">
        <v>26</v>
      </c>
      <c r="N3331" t="s">
        <v>24</v>
      </c>
    </row>
    <row r="3332" spans="1:14" x14ac:dyDescent="0.25">
      <c r="A3332" t="s">
        <v>2526</v>
      </c>
      <c r="B3332" t="s">
        <v>2527</v>
      </c>
      <c r="C3332" t="s">
        <v>424</v>
      </c>
      <c r="D3332" t="s">
        <v>21</v>
      </c>
      <c r="E3332">
        <v>21043</v>
      </c>
      <c r="F3332" t="s">
        <v>22</v>
      </c>
      <c r="G3332" t="s">
        <v>22</v>
      </c>
      <c r="H3332" t="s">
        <v>101</v>
      </c>
      <c r="I3332" t="s">
        <v>241</v>
      </c>
      <c r="J3332" s="1">
        <v>43195</v>
      </c>
      <c r="K3332" s="1">
        <v>43258</v>
      </c>
      <c r="L3332" t="s">
        <v>103</v>
      </c>
      <c r="N3332" t="s">
        <v>1900</v>
      </c>
    </row>
    <row r="3333" spans="1:14" x14ac:dyDescent="0.25">
      <c r="A3333" t="s">
        <v>4895</v>
      </c>
      <c r="B3333" t="s">
        <v>4896</v>
      </c>
      <c r="C3333" t="s">
        <v>4897</v>
      </c>
      <c r="D3333" t="s">
        <v>21</v>
      </c>
      <c r="E3333">
        <v>21722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43258</v>
      </c>
      <c r="L3333" t="s">
        <v>26</v>
      </c>
      <c r="N3333" t="s">
        <v>24</v>
      </c>
    </row>
    <row r="3334" spans="1:14" x14ac:dyDescent="0.25">
      <c r="A3334" t="s">
        <v>4898</v>
      </c>
      <c r="B3334" t="s">
        <v>1504</v>
      </c>
      <c r="C3334" t="s">
        <v>70</v>
      </c>
      <c r="D3334" t="s">
        <v>21</v>
      </c>
      <c r="E3334">
        <v>21401</v>
      </c>
      <c r="F3334" t="s">
        <v>22</v>
      </c>
      <c r="G3334" t="s">
        <v>22</v>
      </c>
      <c r="H3334" t="s">
        <v>101</v>
      </c>
      <c r="I3334" t="s">
        <v>241</v>
      </c>
      <c r="J3334" s="1">
        <v>43202</v>
      </c>
      <c r="K3334" s="1">
        <v>43258</v>
      </c>
      <c r="L3334" t="s">
        <v>103</v>
      </c>
      <c r="N3334" t="s">
        <v>1900</v>
      </c>
    </row>
    <row r="3335" spans="1:14" x14ac:dyDescent="0.25">
      <c r="A3335" t="s">
        <v>3670</v>
      </c>
      <c r="B3335" t="s">
        <v>4899</v>
      </c>
      <c r="C3335" t="s">
        <v>432</v>
      </c>
      <c r="D3335" t="s">
        <v>21</v>
      </c>
      <c r="E3335">
        <v>21502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43258</v>
      </c>
      <c r="L3335" t="s">
        <v>26</v>
      </c>
      <c r="N3335" t="s">
        <v>24</v>
      </c>
    </row>
    <row r="3336" spans="1:14" x14ac:dyDescent="0.25">
      <c r="A3336" t="s">
        <v>913</v>
      </c>
      <c r="B3336" t="s">
        <v>4900</v>
      </c>
      <c r="C3336" t="s">
        <v>70</v>
      </c>
      <c r="D3336" t="s">
        <v>21</v>
      </c>
      <c r="E3336">
        <v>21401</v>
      </c>
      <c r="F3336" t="s">
        <v>22</v>
      </c>
      <c r="G3336" t="s">
        <v>22</v>
      </c>
      <c r="H3336" t="s">
        <v>110</v>
      </c>
      <c r="I3336" t="s">
        <v>132</v>
      </c>
      <c r="J3336" s="1">
        <v>43201</v>
      </c>
      <c r="K3336" s="1">
        <v>43258</v>
      </c>
      <c r="L3336" t="s">
        <v>103</v>
      </c>
      <c r="N3336" t="s">
        <v>1562</v>
      </c>
    </row>
    <row r="3337" spans="1:14" x14ac:dyDescent="0.25">
      <c r="A3337" t="s">
        <v>4901</v>
      </c>
      <c r="B3337" t="s">
        <v>4902</v>
      </c>
      <c r="C3337" t="s">
        <v>154</v>
      </c>
      <c r="D3337" t="s">
        <v>21</v>
      </c>
      <c r="E3337">
        <v>20708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43258</v>
      </c>
      <c r="L3337" t="s">
        <v>26</v>
      </c>
      <c r="N3337" t="s">
        <v>24</v>
      </c>
    </row>
    <row r="3338" spans="1:14" x14ac:dyDescent="0.25">
      <c r="A3338" t="s">
        <v>196</v>
      </c>
      <c r="B3338" t="s">
        <v>4903</v>
      </c>
      <c r="C3338" t="s">
        <v>519</v>
      </c>
      <c r="D3338" t="s">
        <v>21</v>
      </c>
      <c r="E3338">
        <v>21122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43257</v>
      </c>
      <c r="L3338" t="s">
        <v>26</v>
      </c>
      <c r="N3338" t="s">
        <v>24</v>
      </c>
    </row>
    <row r="3339" spans="1:14" x14ac:dyDescent="0.25">
      <c r="A3339" t="s">
        <v>913</v>
      </c>
      <c r="B3339" t="s">
        <v>4904</v>
      </c>
      <c r="C3339" t="s">
        <v>176</v>
      </c>
      <c r="D3339" t="s">
        <v>21</v>
      </c>
      <c r="E3339">
        <v>21742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43257</v>
      </c>
      <c r="L3339" t="s">
        <v>26</v>
      </c>
      <c r="N3339" t="s">
        <v>24</v>
      </c>
    </row>
    <row r="3340" spans="1:14" x14ac:dyDescent="0.25">
      <c r="A3340" t="s">
        <v>3391</v>
      </c>
      <c r="B3340" t="s">
        <v>3392</v>
      </c>
      <c r="C3340" t="s">
        <v>3393</v>
      </c>
      <c r="D3340" t="s">
        <v>21</v>
      </c>
      <c r="E3340">
        <v>20764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43257</v>
      </c>
      <c r="L3340" t="s">
        <v>26</v>
      </c>
      <c r="N3340" t="s">
        <v>24</v>
      </c>
    </row>
    <row r="3341" spans="1:14" x14ac:dyDescent="0.25">
      <c r="A3341" t="s">
        <v>2301</v>
      </c>
      <c r="B3341" t="s">
        <v>4905</v>
      </c>
      <c r="C3341" t="s">
        <v>4906</v>
      </c>
      <c r="D3341" t="s">
        <v>21</v>
      </c>
      <c r="E3341">
        <v>21783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43257</v>
      </c>
      <c r="L3341" t="s">
        <v>26</v>
      </c>
      <c r="N3341" t="s">
        <v>24</v>
      </c>
    </row>
    <row r="3342" spans="1:14" x14ac:dyDescent="0.25">
      <c r="A3342" t="s">
        <v>892</v>
      </c>
      <c r="B3342" t="s">
        <v>4907</v>
      </c>
      <c r="C3342" t="s">
        <v>519</v>
      </c>
      <c r="D3342" t="s">
        <v>21</v>
      </c>
      <c r="E3342">
        <v>21122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43257</v>
      </c>
      <c r="L3342" t="s">
        <v>26</v>
      </c>
      <c r="N3342" t="s">
        <v>24</v>
      </c>
    </row>
    <row r="3343" spans="1:14" x14ac:dyDescent="0.25">
      <c r="A3343" t="s">
        <v>4908</v>
      </c>
      <c r="B3343" t="s">
        <v>4909</v>
      </c>
      <c r="C3343" t="s">
        <v>176</v>
      </c>
      <c r="D3343" t="s">
        <v>21</v>
      </c>
      <c r="E3343">
        <v>21740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43257</v>
      </c>
      <c r="L3343" t="s">
        <v>26</v>
      </c>
      <c r="N3343" t="s">
        <v>24</v>
      </c>
    </row>
    <row r="3344" spans="1:14" x14ac:dyDescent="0.25">
      <c r="A3344" t="s">
        <v>2307</v>
      </c>
      <c r="B3344" t="s">
        <v>2308</v>
      </c>
      <c r="C3344" t="s">
        <v>755</v>
      </c>
      <c r="D3344" t="s">
        <v>21</v>
      </c>
      <c r="E3344">
        <v>21901</v>
      </c>
      <c r="F3344" t="s">
        <v>22</v>
      </c>
      <c r="G3344" t="s">
        <v>22</v>
      </c>
      <c r="H3344" t="s">
        <v>101</v>
      </c>
      <c r="I3344" t="s">
        <v>241</v>
      </c>
      <c r="J3344" t="s">
        <v>210</v>
      </c>
      <c r="K3344" s="1">
        <v>43256</v>
      </c>
      <c r="L3344" t="s">
        <v>211</v>
      </c>
      <c r="M3344" t="str">
        <f>HYPERLINK("https://www.regulations.gov/docket?D=FDA-2018-H-2130")</f>
        <v>https://www.regulations.gov/docket?D=FDA-2018-H-2130</v>
      </c>
      <c r="N3344" t="s">
        <v>210</v>
      </c>
    </row>
    <row r="3345" spans="1:14" x14ac:dyDescent="0.25">
      <c r="A3345" t="s">
        <v>112</v>
      </c>
      <c r="B3345" t="s">
        <v>113</v>
      </c>
      <c r="C3345" t="s">
        <v>114</v>
      </c>
      <c r="D3345" t="s">
        <v>21</v>
      </c>
      <c r="E3345">
        <v>21228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43256</v>
      </c>
      <c r="L3345" t="s">
        <v>26</v>
      </c>
      <c r="N3345" t="s">
        <v>24</v>
      </c>
    </row>
    <row r="3346" spans="1:14" x14ac:dyDescent="0.25">
      <c r="A3346" t="s">
        <v>155</v>
      </c>
      <c r="B3346" t="s">
        <v>1992</v>
      </c>
      <c r="C3346" t="s">
        <v>29</v>
      </c>
      <c r="D3346" t="s">
        <v>21</v>
      </c>
      <c r="E3346">
        <v>21202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43256</v>
      </c>
      <c r="L3346" t="s">
        <v>26</v>
      </c>
      <c r="N3346" t="s">
        <v>24</v>
      </c>
    </row>
    <row r="3347" spans="1:14" x14ac:dyDescent="0.25">
      <c r="A3347" t="s">
        <v>155</v>
      </c>
      <c r="B3347" t="s">
        <v>3436</v>
      </c>
      <c r="C3347" t="s">
        <v>1209</v>
      </c>
      <c r="D3347" t="s">
        <v>21</v>
      </c>
      <c r="E3347">
        <v>21244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43256</v>
      </c>
      <c r="L3347" t="s">
        <v>26</v>
      </c>
      <c r="N3347" t="s">
        <v>24</v>
      </c>
    </row>
    <row r="3348" spans="1:14" x14ac:dyDescent="0.25">
      <c r="A3348" t="s">
        <v>902</v>
      </c>
      <c r="B3348" t="s">
        <v>4910</v>
      </c>
      <c r="C3348" t="s">
        <v>29</v>
      </c>
      <c r="D3348" t="s">
        <v>21</v>
      </c>
      <c r="E3348">
        <v>21229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43256</v>
      </c>
      <c r="L3348" t="s">
        <v>26</v>
      </c>
      <c r="N3348" t="s">
        <v>24</v>
      </c>
    </row>
    <row r="3349" spans="1:14" x14ac:dyDescent="0.25">
      <c r="A3349" t="s">
        <v>4911</v>
      </c>
      <c r="B3349" t="s">
        <v>4912</v>
      </c>
      <c r="C3349" t="s">
        <v>29</v>
      </c>
      <c r="D3349" t="s">
        <v>21</v>
      </c>
      <c r="E3349">
        <v>21229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43256</v>
      </c>
      <c r="L3349" t="s">
        <v>26</v>
      </c>
      <c r="N3349" t="s">
        <v>24</v>
      </c>
    </row>
    <row r="3350" spans="1:14" x14ac:dyDescent="0.25">
      <c r="A3350" t="s">
        <v>4913</v>
      </c>
      <c r="B3350" t="s">
        <v>4914</v>
      </c>
      <c r="C3350" t="s">
        <v>29</v>
      </c>
      <c r="D3350" t="s">
        <v>21</v>
      </c>
      <c r="E3350">
        <v>21229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43255</v>
      </c>
      <c r="L3350" t="s">
        <v>26</v>
      </c>
      <c r="N3350" t="s">
        <v>24</v>
      </c>
    </row>
    <row r="3351" spans="1:14" x14ac:dyDescent="0.25">
      <c r="A3351" t="s">
        <v>4915</v>
      </c>
      <c r="B3351" t="s">
        <v>4916</v>
      </c>
      <c r="C3351" t="s">
        <v>1020</v>
      </c>
      <c r="D3351" t="s">
        <v>21</v>
      </c>
      <c r="E3351">
        <v>21158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43255</v>
      </c>
      <c r="L3351" t="s">
        <v>26</v>
      </c>
      <c r="N3351" t="s">
        <v>24</v>
      </c>
    </row>
    <row r="3352" spans="1:14" x14ac:dyDescent="0.25">
      <c r="A3352" t="s">
        <v>507</v>
      </c>
      <c r="B3352" t="s">
        <v>508</v>
      </c>
      <c r="C3352" t="s">
        <v>29</v>
      </c>
      <c r="D3352" t="s">
        <v>21</v>
      </c>
      <c r="E3352">
        <v>21229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43255</v>
      </c>
      <c r="L3352" t="s">
        <v>26</v>
      </c>
      <c r="N3352" t="s">
        <v>24</v>
      </c>
    </row>
    <row r="3353" spans="1:14" x14ac:dyDescent="0.25">
      <c r="A3353" t="s">
        <v>4917</v>
      </c>
      <c r="B3353" t="s">
        <v>4918</v>
      </c>
      <c r="C3353" t="s">
        <v>29</v>
      </c>
      <c r="D3353" t="s">
        <v>21</v>
      </c>
      <c r="E3353">
        <v>21229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43255</v>
      </c>
      <c r="L3353" t="s">
        <v>26</v>
      </c>
      <c r="N3353" t="s">
        <v>24</v>
      </c>
    </row>
    <row r="3354" spans="1:14" x14ac:dyDescent="0.25">
      <c r="A3354" t="s">
        <v>255</v>
      </c>
      <c r="B3354" t="s">
        <v>256</v>
      </c>
      <c r="C3354" t="s">
        <v>29</v>
      </c>
      <c r="D3354" t="s">
        <v>21</v>
      </c>
      <c r="E3354">
        <v>21229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43255</v>
      </c>
      <c r="L3354" t="s">
        <v>26</v>
      </c>
      <c r="N3354" t="s">
        <v>24</v>
      </c>
    </row>
    <row r="3355" spans="1:14" x14ac:dyDescent="0.25">
      <c r="A3355" t="s">
        <v>4919</v>
      </c>
      <c r="B3355" t="s">
        <v>4920</v>
      </c>
      <c r="C3355" t="s">
        <v>29</v>
      </c>
      <c r="D3355" t="s">
        <v>21</v>
      </c>
      <c r="E3355">
        <v>21229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43255</v>
      </c>
      <c r="L3355" t="s">
        <v>26</v>
      </c>
      <c r="N3355" t="s">
        <v>24</v>
      </c>
    </row>
    <row r="3356" spans="1:14" x14ac:dyDescent="0.25">
      <c r="A3356" t="s">
        <v>152</v>
      </c>
      <c r="B3356" t="s">
        <v>4921</v>
      </c>
      <c r="C3356" t="s">
        <v>775</v>
      </c>
      <c r="D3356" t="s">
        <v>21</v>
      </c>
      <c r="E3356">
        <v>21015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43255</v>
      </c>
      <c r="L3356" t="s">
        <v>26</v>
      </c>
      <c r="N3356" t="s">
        <v>24</v>
      </c>
    </row>
    <row r="3357" spans="1:14" x14ac:dyDescent="0.25">
      <c r="A3357" t="s">
        <v>155</v>
      </c>
      <c r="B3357" t="s">
        <v>2425</v>
      </c>
      <c r="C3357" t="s">
        <v>624</v>
      </c>
      <c r="D3357" t="s">
        <v>21</v>
      </c>
      <c r="E3357">
        <v>20678</v>
      </c>
      <c r="F3357" t="s">
        <v>22</v>
      </c>
      <c r="G3357" t="s">
        <v>22</v>
      </c>
      <c r="H3357" t="s">
        <v>208</v>
      </c>
      <c r="I3357" t="s">
        <v>209</v>
      </c>
      <c r="J3357" s="1">
        <v>43194</v>
      </c>
      <c r="K3357" s="1">
        <v>43251</v>
      </c>
      <c r="L3357" t="s">
        <v>103</v>
      </c>
      <c r="N3357" t="s">
        <v>1562</v>
      </c>
    </row>
    <row r="3358" spans="1:14" x14ac:dyDescent="0.25">
      <c r="A3358" t="s">
        <v>4922</v>
      </c>
      <c r="B3358" t="s">
        <v>1781</v>
      </c>
      <c r="C3358" t="s">
        <v>39</v>
      </c>
      <c r="D3358" t="s">
        <v>21</v>
      </c>
      <c r="E3358">
        <v>21044</v>
      </c>
      <c r="F3358" t="s">
        <v>22</v>
      </c>
      <c r="G3358" t="s">
        <v>22</v>
      </c>
      <c r="H3358" t="s">
        <v>101</v>
      </c>
      <c r="I3358" t="s">
        <v>241</v>
      </c>
      <c r="J3358" s="1">
        <v>43195</v>
      </c>
      <c r="K3358" s="1">
        <v>43251</v>
      </c>
      <c r="L3358" t="s">
        <v>103</v>
      </c>
      <c r="N3358" t="s">
        <v>1900</v>
      </c>
    </row>
    <row r="3359" spans="1:14" x14ac:dyDescent="0.25">
      <c r="A3359" t="s">
        <v>1631</v>
      </c>
      <c r="B3359" t="s">
        <v>1632</v>
      </c>
      <c r="C3359" t="s">
        <v>1633</v>
      </c>
      <c r="D3359" t="s">
        <v>21</v>
      </c>
      <c r="E3359">
        <v>21078</v>
      </c>
      <c r="F3359" t="s">
        <v>22</v>
      </c>
      <c r="G3359" t="s">
        <v>22</v>
      </c>
      <c r="H3359" t="s">
        <v>101</v>
      </c>
      <c r="I3359" t="s">
        <v>241</v>
      </c>
      <c r="J3359" s="1">
        <v>43193</v>
      </c>
      <c r="K3359" s="1">
        <v>43251</v>
      </c>
      <c r="L3359" t="s">
        <v>103</v>
      </c>
      <c r="N3359" t="s">
        <v>1900</v>
      </c>
    </row>
    <row r="3360" spans="1:14" x14ac:dyDescent="0.25">
      <c r="A3360" t="s">
        <v>76</v>
      </c>
      <c r="B3360" t="s">
        <v>1229</v>
      </c>
      <c r="C3360" t="s">
        <v>987</v>
      </c>
      <c r="D3360" t="s">
        <v>21</v>
      </c>
      <c r="E3360">
        <v>21090</v>
      </c>
      <c r="F3360" t="s">
        <v>22</v>
      </c>
      <c r="G3360" t="s">
        <v>22</v>
      </c>
      <c r="H3360" t="s">
        <v>101</v>
      </c>
      <c r="I3360" t="s">
        <v>241</v>
      </c>
      <c r="J3360" s="1">
        <v>43195</v>
      </c>
      <c r="K3360" s="1">
        <v>43251</v>
      </c>
      <c r="L3360" t="s">
        <v>103</v>
      </c>
      <c r="N3360" t="s">
        <v>1900</v>
      </c>
    </row>
    <row r="3361" spans="1:14" x14ac:dyDescent="0.25">
      <c r="A3361" t="s">
        <v>76</v>
      </c>
      <c r="B3361" t="s">
        <v>1823</v>
      </c>
      <c r="C3361" t="s">
        <v>39</v>
      </c>
      <c r="D3361" t="s">
        <v>21</v>
      </c>
      <c r="E3361">
        <v>21044</v>
      </c>
      <c r="F3361" t="s">
        <v>22</v>
      </c>
      <c r="G3361" t="s">
        <v>22</v>
      </c>
      <c r="H3361" t="s">
        <v>101</v>
      </c>
      <c r="I3361" t="s">
        <v>241</v>
      </c>
      <c r="J3361" s="1">
        <v>43195</v>
      </c>
      <c r="K3361" s="1">
        <v>43251</v>
      </c>
      <c r="L3361" t="s">
        <v>103</v>
      </c>
      <c r="N3361" t="s">
        <v>1900</v>
      </c>
    </row>
    <row r="3362" spans="1:14" x14ac:dyDescent="0.25">
      <c r="A3362" t="s">
        <v>2657</v>
      </c>
      <c r="B3362" t="s">
        <v>2658</v>
      </c>
      <c r="C3362" t="s">
        <v>29</v>
      </c>
      <c r="D3362" t="s">
        <v>21</v>
      </c>
      <c r="E3362">
        <v>21214</v>
      </c>
      <c r="F3362" t="s">
        <v>22</v>
      </c>
      <c r="G3362" t="s">
        <v>22</v>
      </c>
      <c r="H3362" t="s">
        <v>208</v>
      </c>
      <c r="I3362" t="s">
        <v>209</v>
      </c>
      <c r="J3362" t="s">
        <v>210</v>
      </c>
      <c r="K3362" s="1">
        <v>43251</v>
      </c>
      <c r="L3362" t="s">
        <v>211</v>
      </c>
      <c r="M3362" t="str">
        <f>HYPERLINK("https://www.regulations.gov/docket?D=FDA-2018-H-2053")</f>
        <v>https://www.regulations.gov/docket?D=FDA-2018-H-2053</v>
      </c>
      <c r="N3362" t="s">
        <v>210</v>
      </c>
    </row>
    <row r="3363" spans="1:14" x14ac:dyDescent="0.25">
      <c r="A3363" t="s">
        <v>2916</v>
      </c>
      <c r="B3363" t="s">
        <v>2917</v>
      </c>
      <c r="C3363" t="s">
        <v>702</v>
      </c>
      <c r="D3363" t="s">
        <v>21</v>
      </c>
      <c r="E3363">
        <v>20874</v>
      </c>
      <c r="F3363" t="s">
        <v>22</v>
      </c>
      <c r="G3363" t="s">
        <v>22</v>
      </c>
      <c r="H3363" t="s">
        <v>208</v>
      </c>
      <c r="I3363" t="s">
        <v>209</v>
      </c>
      <c r="J3363" s="1">
        <v>43194</v>
      </c>
      <c r="K3363" s="1">
        <v>43251</v>
      </c>
      <c r="L3363" t="s">
        <v>103</v>
      </c>
      <c r="N3363" t="s">
        <v>1583</v>
      </c>
    </row>
    <row r="3364" spans="1:14" x14ac:dyDescent="0.25">
      <c r="A3364" t="s">
        <v>221</v>
      </c>
      <c r="B3364" t="s">
        <v>1823</v>
      </c>
      <c r="C3364" t="s">
        <v>39</v>
      </c>
      <c r="D3364" t="s">
        <v>21</v>
      </c>
      <c r="E3364">
        <v>21044</v>
      </c>
      <c r="F3364" t="s">
        <v>22</v>
      </c>
      <c r="G3364" t="s">
        <v>22</v>
      </c>
      <c r="H3364" t="s">
        <v>101</v>
      </c>
      <c r="I3364" t="s">
        <v>241</v>
      </c>
      <c r="J3364" s="1">
        <v>43195</v>
      </c>
      <c r="K3364" s="1">
        <v>43251</v>
      </c>
      <c r="L3364" t="s">
        <v>103</v>
      </c>
      <c r="N3364" t="s">
        <v>1580</v>
      </c>
    </row>
    <row r="3365" spans="1:14" x14ac:dyDescent="0.25">
      <c r="A3365" t="s">
        <v>201</v>
      </c>
      <c r="B3365" t="s">
        <v>632</v>
      </c>
      <c r="C3365" t="s">
        <v>624</v>
      </c>
      <c r="D3365" t="s">
        <v>21</v>
      </c>
      <c r="E3365">
        <v>20678</v>
      </c>
      <c r="F3365" t="s">
        <v>22</v>
      </c>
      <c r="G3365" t="s">
        <v>22</v>
      </c>
      <c r="H3365" t="s">
        <v>208</v>
      </c>
      <c r="I3365" t="s">
        <v>209</v>
      </c>
      <c r="J3365" s="1">
        <v>43194</v>
      </c>
      <c r="K3365" s="1">
        <v>43251</v>
      </c>
      <c r="L3365" t="s">
        <v>103</v>
      </c>
      <c r="N3365" t="s">
        <v>1583</v>
      </c>
    </row>
    <row r="3366" spans="1:14" x14ac:dyDescent="0.25">
      <c r="A3366" t="s">
        <v>4923</v>
      </c>
      <c r="B3366" t="s">
        <v>4924</v>
      </c>
      <c r="C3366" t="s">
        <v>249</v>
      </c>
      <c r="D3366" t="s">
        <v>21</v>
      </c>
      <c r="E3366">
        <v>20744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43250</v>
      </c>
      <c r="L3366" t="s">
        <v>26</v>
      </c>
      <c r="N3366" t="s">
        <v>24</v>
      </c>
    </row>
    <row r="3367" spans="1:14" x14ac:dyDescent="0.25">
      <c r="A3367" t="s">
        <v>2082</v>
      </c>
      <c r="B3367" t="s">
        <v>4925</v>
      </c>
      <c r="C3367" t="s">
        <v>29</v>
      </c>
      <c r="D3367" t="s">
        <v>21</v>
      </c>
      <c r="E3367">
        <v>21212</v>
      </c>
      <c r="F3367" t="s">
        <v>22</v>
      </c>
      <c r="G3367" t="s">
        <v>22</v>
      </c>
      <c r="H3367" t="s">
        <v>101</v>
      </c>
      <c r="I3367" t="s">
        <v>241</v>
      </c>
      <c r="J3367" t="s">
        <v>210</v>
      </c>
      <c r="K3367" s="1">
        <v>43250</v>
      </c>
      <c r="L3367" t="s">
        <v>211</v>
      </c>
      <c r="M3367" t="str">
        <f>HYPERLINK("https://www.regulations.gov/docket?D=FDA-2018-H-2045")</f>
        <v>https://www.regulations.gov/docket?D=FDA-2018-H-2045</v>
      </c>
      <c r="N3367" t="s">
        <v>210</v>
      </c>
    </row>
    <row r="3368" spans="1:14" x14ac:dyDescent="0.25">
      <c r="A3368" t="s">
        <v>3440</v>
      </c>
      <c r="B3368" t="s">
        <v>3441</v>
      </c>
      <c r="C3368" t="s">
        <v>487</v>
      </c>
      <c r="D3368" t="s">
        <v>21</v>
      </c>
      <c r="E3368">
        <v>20782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43250</v>
      </c>
      <c r="L3368" t="s">
        <v>26</v>
      </c>
      <c r="N3368" t="s">
        <v>24</v>
      </c>
    </row>
    <row r="3369" spans="1:14" x14ac:dyDescent="0.25">
      <c r="A3369" t="s">
        <v>2469</v>
      </c>
      <c r="B3369" t="s">
        <v>2470</v>
      </c>
      <c r="C3369" t="s">
        <v>778</v>
      </c>
      <c r="D3369" t="s">
        <v>21</v>
      </c>
      <c r="E3369">
        <v>20601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43249</v>
      </c>
      <c r="L3369" t="s">
        <v>26</v>
      </c>
      <c r="N3369" t="s">
        <v>24</v>
      </c>
    </row>
    <row r="3370" spans="1:14" x14ac:dyDescent="0.25">
      <c r="A3370" t="s">
        <v>155</v>
      </c>
      <c r="B3370" t="s">
        <v>4926</v>
      </c>
      <c r="C3370" t="s">
        <v>778</v>
      </c>
      <c r="D3370" t="s">
        <v>21</v>
      </c>
      <c r="E3370">
        <v>20601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43249</v>
      </c>
      <c r="L3370" t="s">
        <v>26</v>
      </c>
      <c r="N3370" t="s">
        <v>24</v>
      </c>
    </row>
    <row r="3371" spans="1:14" x14ac:dyDescent="0.25">
      <c r="A3371" t="s">
        <v>336</v>
      </c>
      <c r="B3371" t="s">
        <v>4927</v>
      </c>
      <c r="C3371" t="s">
        <v>770</v>
      </c>
      <c r="D3371" t="s">
        <v>21</v>
      </c>
      <c r="E3371">
        <v>20653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43249</v>
      </c>
      <c r="L3371" t="s">
        <v>26</v>
      </c>
      <c r="N3371" t="s">
        <v>24</v>
      </c>
    </row>
    <row r="3372" spans="1:14" x14ac:dyDescent="0.25">
      <c r="A3372" t="s">
        <v>2474</v>
      </c>
      <c r="B3372" t="s">
        <v>2475</v>
      </c>
      <c r="C3372" t="s">
        <v>778</v>
      </c>
      <c r="D3372" t="s">
        <v>21</v>
      </c>
      <c r="E3372">
        <v>20601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43249</v>
      </c>
      <c r="L3372" t="s">
        <v>26</v>
      </c>
      <c r="N3372" t="s">
        <v>24</v>
      </c>
    </row>
    <row r="3373" spans="1:14" x14ac:dyDescent="0.25">
      <c r="A3373" t="s">
        <v>93</v>
      </c>
      <c r="B3373" t="s">
        <v>2467</v>
      </c>
      <c r="C3373" t="s">
        <v>778</v>
      </c>
      <c r="D3373" t="s">
        <v>21</v>
      </c>
      <c r="E3373">
        <v>20601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43249</v>
      </c>
      <c r="L3373" t="s">
        <v>26</v>
      </c>
      <c r="N3373" t="s">
        <v>24</v>
      </c>
    </row>
    <row r="3374" spans="1:14" x14ac:dyDescent="0.25">
      <c r="A3374" t="s">
        <v>4928</v>
      </c>
      <c r="B3374" t="s">
        <v>4929</v>
      </c>
      <c r="C3374" t="s">
        <v>29</v>
      </c>
      <c r="D3374" t="s">
        <v>21</v>
      </c>
      <c r="E3374">
        <v>21212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43245</v>
      </c>
      <c r="L3374" t="s">
        <v>26</v>
      </c>
      <c r="N3374" t="s">
        <v>24</v>
      </c>
    </row>
    <row r="3375" spans="1:14" x14ac:dyDescent="0.25">
      <c r="A3375" t="s">
        <v>4930</v>
      </c>
      <c r="B3375" t="s">
        <v>4931</v>
      </c>
      <c r="C3375" t="s">
        <v>29</v>
      </c>
      <c r="D3375" t="s">
        <v>21</v>
      </c>
      <c r="E3375">
        <v>21224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43245</v>
      </c>
      <c r="L3375" t="s">
        <v>26</v>
      </c>
      <c r="N3375" t="s">
        <v>24</v>
      </c>
    </row>
    <row r="3376" spans="1:14" x14ac:dyDescent="0.25">
      <c r="A3376" t="s">
        <v>250</v>
      </c>
      <c r="B3376" t="s">
        <v>4932</v>
      </c>
      <c r="C3376" t="s">
        <v>20</v>
      </c>
      <c r="D3376" t="s">
        <v>21</v>
      </c>
      <c r="E3376">
        <v>21236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43245</v>
      </c>
      <c r="L3376" t="s">
        <v>26</v>
      </c>
      <c r="N3376" t="s">
        <v>24</v>
      </c>
    </row>
    <row r="3377" spans="1:14" x14ac:dyDescent="0.25">
      <c r="A3377" t="s">
        <v>4933</v>
      </c>
      <c r="B3377" t="s">
        <v>4934</v>
      </c>
      <c r="C3377" t="s">
        <v>29</v>
      </c>
      <c r="D3377" t="s">
        <v>21</v>
      </c>
      <c r="E3377">
        <v>21236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43245</v>
      </c>
      <c r="L3377" t="s">
        <v>26</v>
      </c>
      <c r="N3377" t="s">
        <v>24</v>
      </c>
    </row>
    <row r="3378" spans="1:14" x14ac:dyDescent="0.25">
      <c r="A3378" t="s">
        <v>4935</v>
      </c>
      <c r="B3378" t="s">
        <v>4936</v>
      </c>
      <c r="C3378" t="s">
        <v>854</v>
      </c>
      <c r="D3378" t="s">
        <v>21</v>
      </c>
      <c r="E3378">
        <v>20706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43244</v>
      </c>
      <c r="L3378" t="s">
        <v>26</v>
      </c>
      <c r="N3378" t="s">
        <v>24</v>
      </c>
    </row>
    <row r="3379" spans="1:14" x14ac:dyDescent="0.25">
      <c r="A3379" t="s">
        <v>76</v>
      </c>
      <c r="B3379" t="s">
        <v>651</v>
      </c>
      <c r="C3379" t="s">
        <v>652</v>
      </c>
      <c r="D3379" t="s">
        <v>21</v>
      </c>
      <c r="E3379">
        <v>20743</v>
      </c>
      <c r="F3379" t="s">
        <v>22</v>
      </c>
      <c r="G3379" t="s">
        <v>22</v>
      </c>
      <c r="H3379" t="s">
        <v>208</v>
      </c>
      <c r="I3379" t="s">
        <v>209</v>
      </c>
      <c r="J3379" s="1">
        <v>43187</v>
      </c>
      <c r="K3379" s="1">
        <v>43244</v>
      </c>
      <c r="L3379" t="s">
        <v>103</v>
      </c>
      <c r="N3379" t="s">
        <v>1583</v>
      </c>
    </row>
    <row r="3380" spans="1:14" x14ac:dyDescent="0.25">
      <c r="A3380" t="s">
        <v>4937</v>
      </c>
      <c r="B3380" t="s">
        <v>4938</v>
      </c>
      <c r="C3380" t="s">
        <v>173</v>
      </c>
      <c r="D3380" t="s">
        <v>21</v>
      </c>
      <c r="E3380">
        <v>20745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43244</v>
      </c>
      <c r="L3380" t="s">
        <v>26</v>
      </c>
      <c r="N3380" t="s">
        <v>24</v>
      </c>
    </row>
    <row r="3381" spans="1:14" x14ac:dyDescent="0.25">
      <c r="A3381" t="s">
        <v>1172</v>
      </c>
      <c r="B3381" t="s">
        <v>1173</v>
      </c>
      <c r="C3381" t="s">
        <v>29</v>
      </c>
      <c r="D3381" t="s">
        <v>21</v>
      </c>
      <c r="E3381">
        <v>21212</v>
      </c>
      <c r="F3381" t="s">
        <v>22</v>
      </c>
      <c r="G3381" t="s">
        <v>22</v>
      </c>
      <c r="H3381" t="s">
        <v>208</v>
      </c>
      <c r="I3381" t="s">
        <v>209</v>
      </c>
      <c r="J3381" s="1">
        <v>43186</v>
      </c>
      <c r="K3381" s="1">
        <v>43244</v>
      </c>
      <c r="L3381" t="s">
        <v>103</v>
      </c>
      <c r="N3381" t="s">
        <v>1583</v>
      </c>
    </row>
    <row r="3382" spans="1:14" x14ac:dyDescent="0.25">
      <c r="A3382" t="s">
        <v>177</v>
      </c>
      <c r="B3382" t="s">
        <v>4939</v>
      </c>
      <c r="C3382" t="s">
        <v>652</v>
      </c>
      <c r="D3382" t="s">
        <v>21</v>
      </c>
      <c r="E3382">
        <v>20743</v>
      </c>
      <c r="F3382" t="s">
        <v>22</v>
      </c>
      <c r="G3382" t="s">
        <v>22</v>
      </c>
      <c r="H3382" t="s">
        <v>208</v>
      </c>
      <c r="I3382" t="s">
        <v>209</v>
      </c>
      <c r="J3382" s="1">
        <v>43187</v>
      </c>
      <c r="K3382" s="1">
        <v>43244</v>
      </c>
      <c r="L3382" t="s">
        <v>103</v>
      </c>
      <c r="N3382" t="s">
        <v>1583</v>
      </c>
    </row>
    <row r="3383" spans="1:14" x14ac:dyDescent="0.25">
      <c r="A3383" t="s">
        <v>2078</v>
      </c>
      <c r="B3383" t="s">
        <v>2079</v>
      </c>
      <c r="C3383" t="s">
        <v>29</v>
      </c>
      <c r="D3383" t="s">
        <v>21</v>
      </c>
      <c r="E3383">
        <v>21212</v>
      </c>
      <c r="F3383" t="s">
        <v>22</v>
      </c>
      <c r="G3383" t="s">
        <v>22</v>
      </c>
      <c r="H3383" t="s">
        <v>208</v>
      </c>
      <c r="I3383" t="s">
        <v>209</v>
      </c>
      <c r="J3383" s="1">
        <v>43185</v>
      </c>
      <c r="K3383" s="1">
        <v>43244</v>
      </c>
      <c r="L3383" t="s">
        <v>103</v>
      </c>
      <c r="N3383" t="s">
        <v>1583</v>
      </c>
    </row>
    <row r="3384" spans="1:14" x14ac:dyDescent="0.25">
      <c r="A3384" t="s">
        <v>4940</v>
      </c>
      <c r="B3384" t="s">
        <v>4941</v>
      </c>
      <c r="C3384" t="s">
        <v>29</v>
      </c>
      <c r="D3384" t="s">
        <v>21</v>
      </c>
      <c r="E3384">
        <v>21212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43244</v>
      </c>
      <c r="L3384" t="s">
        <v>26</v>
      </c>
      <c r="N3384" t="s">
        <v>24</v>
      </c>
    </row>
    <row r="3385" spans="1:14" x14ac:dyDescent="0.25">
      <c r="A3385" t="s">
        <v>1931</v>
      </c>
      <c r="B3385" t="s">
        <v>3557</v>
      </c>
      <c r="C3385" t="s">
        <v>254</v>
      </c>
      <c r="D3385" t="s">
        <v>21</v>
      </c>
      <c r="E3385">
        <v>21286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43244</v>
      </c>
      <c r="L3385" t="s">
        <v>26</v>
      </c>
      <c r="N3385" t="s">
        <v>24</v>
      </c>
    </row>
    <row r="3386" spans="1:14" x14ac:dyDescent="0.25">
      <c r="A3386" t="s">
        <v>196</v>
      </c>
      <c r="B3386" t="s">
        <v>1205</v>
      </c>
      <c r="C3386" t="s">
        <v>29</v>
      </c>
      <c r="D3386" t="s">
        <v>21</v>
      </c>
      <c r="E3386">
        <v>21212</v>
      </c>
      <c r="F3386" t="s">
        <v>22</v>
      </c>
      <c r="G3386" t="s">
        <v>22</v>
      </c>
      <c r="H3386" t="s">
        <v>208</v>
      </c>
      <c r="I3386" t="s">
        <v>209</v>
      </c>
      <c r="J3386" s="1">
        <v>43185</v>
      </c>
      <c r="K3386" s="1">
        <v>43244</v>
      </c>
      <c r="L3386" t="s">
        <v>103</v>
      </c>
      <c r="N3386" t="s">
        <v>1583</v>
      </c>
    </row>
    <row r="3387" spans="1:14" x14ac:dyDescent="0.25">
      <c r="A3387" t="s">
        <v>30</v>
      </c>
      <c r="B3387" t="s">
        <v>1956</v>
      </c>
      <c r="C3387" t="s">
        <v>29</v>
      </c>
      <c r="D3387" t="s">
        <v>21</v>
      </c>
      <c r="E3387">
        <v>21212</v>
      </c>
      <c r="F3387" t="s">
        <v>22</v>
      </c>
      <c r="G3387" t="s">
        <v>22</v>
      </c>
      <c r="H3387" t="s">
        <v>208</v>
      </c>
      <c r="I3387" t="s">
        <v>209</v>
      </c>
      <c r="J3387" s="1">
        <v>43186</v>
      </c>
      <c r="K3387" s="1">
        <v>43244</v>
      </c>
      <c r="L3387" t="s">
        <v>103</v>
      </c>
      <c r="N3387" t="s">
        <v>1583</v>
      </c>
    </row>
    <row r="3388" spans="1:14" x14ac:dyDescent="0.25">
      <c r="A3388" t="s">
        <v>2591</v>
      </c>
      <c r="B3388" t="s">
        <v>4942</v>
      </c>
      <c r="C3388" t="s">
        <v>29</v>
      </c>
      <c r="D3388" t="s">
        <v>21</v>
      </c>
      <c r="E3388">
        <v>21212</v>
      </c>
      <c r="F3388" t="s">
        <v>22</v>
      </c>
      <c r="G3388" t="s">
        <v>22</v>
      </c>
      <c r="H3388" t="s">
        <v>208</v>
      </c>
      <c r="I3388" t="s">
        <v>209</v>
      </c>
      <c r="J3388" s="1">
        <v>43186</v>
      </c>
      <c r="K3388" s="1">
        <v>43244</v>
      </c>
      <c r="L3388" t="s">
        <v>103</v>
      </c>
      <c r="N3388" t="s">
        <v>104</v>
      </c>
    </row>
    <row r="3389" spans="1:14" x14ac:dyDescent="0.25">
      <c r="A3389" t="s">
        <v>4943</v>
      </c>
      <c r="B3389" t="s">
        <v>1184</v>
      </c>
      <c r="C3389" t="s">
        <v>29</v>
      </c>
      <c r="D3389" t="s">
        <v>21</v>
      </c>
      <c r="E3389">
        <v>21212</v>
      </c>
      <c r="F3389" t="s">
        <v>22</v>
      </c>
      <c r="G3389" t="s">
        <v>22</v>
      </c>
      <c r="H3389" t="s">
        <v>208</v>
      </c>
      <c r="I3389" t="s">
        <v>209</v>
      </c>
      <c r="J3389" s="1">
        <v>43185</v>
      </c>
      <c r="K3389" s="1">
        <v>43244</v>
      </c>
      <c r="L3389" t="s">
        <v>103</v>
      </c>
      <c r="N3389" t="s">
        <v>1583</v>
      </c>
    </row>
    <row r="3390" spans="1:14" x14ac:dyDescent="0.25">
      <c r="A3390" t="s">
        <v>221</v>
      </c>
      <c r="B3390" t="s">
        <v>497</v>
      </c>
      <c r="C3390" t="s">
        <v>29</v>
      </c>
      <c r="D3390" t="s">
        <v>21</v>
      </c>
      <c r="E3390">
        <v>21214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43244</v>
      </c>
      <c r="L3390" t="s">
        <v>26</v>
      </c>
      <c r="N3390" t="s">
        <v>24</v>
      </c>
    </row>
    <row r="3391" spans="1:14" x14ac:dyDescent="0.25">
      <c r="A3391" t="s">
        <v>201</v>
      </c>
      <c r="B3391" t="s">
        <v>4944</v>
      </c>
      <c r="C3391" t="s">
        <v>652</v>
      </c>
      <c r="D3391" t="s">
        <v>21</v>
      </c>
      <c r="E3391">
        <v>20743</v>
      </c>
      <c r="F3391" t="s">
        <v>22</v>
      </c>
      <c r="G3391" t="s">
        <v>22</v>
      </c>
      <c r="H3391" t="s">
        <v>208</v>
      </c>
      <c r="I3391" t="s">
        <v>209</v>
      </c>
      <c r="J3391" s="1">
        <v>43187</v>
      </c>
      <c r="K3391" s="1">
        <v>43244</v>
      </c>
      <c r="L3391" t="s">
        <v>103</v>
      </c>
      <c r="N3391" t="s">
        <v>1583</v>
      </c>
    </row>
    <row r="3392" spans="1:14" x14ac:dyDescent="0.25">
      <c r="A3392" t="s">
        <v>1038</v>
      </c>
      <c r="B3392" t="s">
        <v>1039</v>
      </c>
      <c r="C3392" t="s">
        <v>1040</v>
      </c>
      <c r="D3392" t="s">
        <v>21</v>
      </c>
      <c r="E3392">
        <v>21793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43243</v>
      </c>
      <c r="L3392" t="s">
        <v>26</v>
      </c>
      <c r="N3392" t="s">
        <v>24</v>
      </c>
    </row>
    <row r="3393" spans="1:14" x14ac:dyDescent="0.25">
      <c r="A3393" t="s">
        <v>993</v>
      </c>
      <c r="B3393" t="s">
        <v>994</v>
      </c>
      <c r="C3393" t="s">
        <v>683</v>
      </c>
      <c r="D3393" t="s">
        <v>21</v>
      </c>
      <c r="E3393">
        <v>21716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43243</v>
      </c>
      <c r="L3393" t="s">
        <v>26</v>
      </c>
      <c r="N3393" t="s">
        <v>24</v>
      </c>
    </row>
    <row r="3394" spans="1:14" x14ac:dyDescent="0.25">
      <c r="A3394" t="s">
        <v>1000</v>
      </c>
      <c r="B3394" t="s">
        <v>1001</v>
      </c>
      <c r="C3394" t="s">
        <v>683</v>
      </c>
      <c r="D3394" t="s">
        <v>21</v>
      </c>
      <c r="E3394">
        <v>21716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43243</v>
      </c>
      <c r="L3394" t="s">
        <v>26</v>
      </c>
      <c r="N3394" t="s">
        <v>24</v>
      </c>
    </row>
    <row r="3395" spans="1:14" x14ac:dyDescent="0.25">
      <c r="A3395" t="s">
        <v>139</v>
      </c>
      <c r="B3395" t="s">
        <v>4945</v>
      </c>
      <c r="C3395" t="s">
        <v>29</v>
      </c>
      <c r="D3395" t="s">
        <v>21</v>
      </c>
      <c r="E3395">
        <v>21229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43243</v>
      </c>
      <c r="L3395" t="s">
        <v>26</v>
      </c>
      <c r="N3395" t="s">
        <v>24</v>
      </c>
    </row>
    <row r="3396" spans="1:14" x14ac:dyDescent="0.25">
      <c r="A3396" t="s">
        <v>4946</v>
      </c>
      <c r="B3396" t="s">
        <v>4947</v>
      </c>
      <c r="C3396" t="s">
        <v>173</v>
      </c>
      <c r="D3396" t="s">
        <v>21</v>
      </c>
      <c r="E3396">
        <v>20745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43242</v>
      </c>
      <c r="L3396" t="s">
        <v>26</v>
      </c>
      <c r="N3396" t="s">
        <v>24</v>
      </c>
    </row>
    <row r="3397" spans="1:14" x14ac:dyDescent="0.25">
      <c r="A3397" t="s">
        <v>4948</v>
      </c>
      <c r="B3397" t="s">
        <v>4949</v>
      </c>
      <c r="C3397" t="s">
        <v>173</v>
      </c>
      <c r="D3397" t="s">
        <v>21</v>
      </c>
      <c r="E3397">
        <v>20745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43242</v>
      </c>
      <c r="L3397" t="s">
        <v>26</v>
      </c>
      <c r="N3397" t="s">
        <v>24</v>
      </c>
    </row>
    <row r="3398" spans="1:14" x14ac:dyDescent="0.25">
      <c r="A3398" t="s">
        <v>155</v>
      </c>
      <c r="B3398" t="s">
        <v>4950</v>
      </c>
      <c r="C3398" t="s">
        <v>1807</v>
      </c>
      <c r="D3398" t="s">
        <v>21</v>
      </c>
      <c r="E3398">
        <v>21770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43242</v>
      </c>
      <c r="L3398" t="s">
        <v>26</v>
      </c>
      <c r="N3398" t="s">
        <v>24</v>
      </c>
    </row>
    <row r="3399" spans="1:14" x14ac:dyDescent="0.25">
      <c r="A3399" t="s">
        <v>4951</v>
      </c>
      <c r="B3399" t="s">
        <v>4952</v>
      </c>
      <c r="C3399" t="s">
        <v>291</v>
      </c>
      <c r="D3399" t="s">
        <v>21</v>
      </c>
      <c r="E3399">
        <v>21701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43242</v>
      </c>
      <c r="L3399" t="s">
        <v>26</v>
      </c>
      <c r="N3399" t="s">
        <v>24</v>
      </c>
    </row>
    <row r="3400" spans="1:14" x14ac:dyDescent="0.25">
      <c r="A3400" t="s">
        <v>4953</v>
      </c>
      <c r="B3400" t="s">
        <v>4954</v>
      </c>
      <c r="C3400" t="s">
        <v>702</v>
      </c>
      <c r="D3400" t="s">
        <v>21</v>
      </c>
      <c r="E3400">
        <v>20874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43242</v>
      </c>
      <c r="L3400" t="s">
        <v>26</v>
      </c>
      <c r="N3400" t="s">
        <v>24</v>
      </c>
    </row>
    <row r="3401" spans="1:14" x14ac:dyDescent="0.25">
      <c r="A3401" t="s">
        <v>250</v>
      </c>
      <c r="B3401" t="s">
        <v>4955</v>
      </c>
      <c r="C3401" t="s">
        <v>291</v>
      </c>
      <c r="D3401" t="s">
        <v>21</v>
      </c>
      <c r="E3401">
        <v>21701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43242</v>
      </c>
      <c r="L3401" t="s">
        <v>26</v>
      </c>
      <c r="N3401" t="s">
        <v>24</v>
      </c>
    </row>
    <row r="3402" spans="1:14" x14ac:dyDescent="0.25">
      <c r="A3402" t="s">
        <v>4956</v>
      </c>
      <c r="B3402" t="s">
        <v>4957</v>
      </c>
      <c r="C3402" t="s">
        <v>291</v>
      </c>
      <c r="D3402" t="s">
        <v>21</v>
      </c>
      <c r="E3402">
        <v>21701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43242</v>
      </c>
      <c r="L3402" t="s">
        <v>26</v>
      </c>
      <c r="N3402" t="s">
        <v>24</v>
      </c>
    </row>
    <row r="3403" spans="1:14" x14ac:dyDescent="0.25">
      <c r="A3403" t="s">
        <v>2404</v>
      </c>
      <c r="B3403" t="s">
        <v>3802</v>
      </c>
      <c r="C3403" t="s">
        <v>1125</v>
      </c>
      <c r="D3403" t="s">
        <v>21</v>
      </c>
      <c r="E3403">
        <v>21221</v>
      </c>
      <c r="F3403" t="s">
        <v>22</v>
      </c>
      <c r="G3403" t="s">
        <v>22</v>
      </c>
      <c r="H3403" t="s">
        <v>208</v>
      </c>
      <c r="I3403" t="s">
        <v>209</v>
      </c>
      <c r="J3403" t="s">
        <v>210</v>
      </c>
      <c r="K3403" s="1">
        <v>43241</v>
      </c>
      <c r="L3403" t="s">
        <v>211</v>
      </c>
      <c r="M3403" t="str">
        <f>HYPERLINK("https://www.regulations.gov/docket?D=FDA-2018-H-1942")</f>
        <v>https://www.regulations.gov/docket?D=FDA-2018-H-1942</v>
      </c>
      <c r="N3403" t="s">
        <v>210</v>
      </c>
    </row>
    <row r="3404" spans="1:14" x14ac:dyDescent="0.25">
      <c r="A3404" t="s">
        <v>4958</v>
      </c>
      <c r="B3404" t="s">
        <v>4959</v>
      </c>
      <c r="C3404" t="s">
        <v>3282</v>
      </c>
      <c r="D3404" t="s">
        <v>21</v>
      </c>
      <c r="E3404">
        <v>21771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43241</v>
      </c>
      <c r="L3404" t="s">
        <v>26</v>
      </c>
      <c r="N3404" t="s">
        <v>24</v>
      </c>
    </row>
    <row r="3405" spans="1:14" x14ac:dyDescent="0.25">
      <c r="A3405" t="s">
        <v>4960</v>
      </c>
      <c r="B3405" t="s">
        <v>4961</v>
      </c>
      <c r="C3405" t="s">
        <v>3132</v>
      </c>
      <c r="D3405" t="s">
        <v>21</v>
      </c>
      <c r="E3405">
        <v>21771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43241</v>
      </c>
      <c r="L3405" t="s">
        <v>26</v>
      </c>
      <c r="N3405" t="s">
        <v>24</v>
      </c>
    </row>
    <row r="3406" spans="1:14" x14ac:dyDescent="0.25">
      <c r="A3406" t="s">
        <v>4962</v>
      </c>
      <c r="B3406" t="s">
        <v>4963</v>
      </c>
      <c r="C3406" t="s">
        <v>702</v>
      </c>
      <c r="D3406" t="s">
        <v>21</v>
      </c>
      <c r="E3406">
        <v>20874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43241</v>
      </c>
      <c r="L3406" t="s">
        <v>26</v>
      </c>
      <c r="N3406" t="s">
        <v>24</v>
      </c>
    </row>
    <row r="3407" spans="1:14" x14ac:dyDescent="0.25">
      <c r="A3407" t="s">
        <v>212</v>
      </c>
      <c r="B3407" t="s">
        <v>4964</v>
      </c>
      <c r="C3407" t="s">
        <v>1750</v>
      </c>
      <c r="D3407" t="s">
        <v>21</v>
      </c>
      <c r="E3407">
        <v>21771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43241</v>
      </c>
      <c r="L3407" t="s">
        <v>26</v>
      </c>
      <c r="N3407" t="s">
        <v>24</v>
      </c>
    </row>
    <row r="3408" spans="1:14" x14ac:dyDescent="0.25">
      <c r="A3408" t="s">
        <v>1417</v>
      </c>
      <c r="B3408" t="s">
        <v>1418</v>
      </c>
      <c r="C3408" t="s">
        <v>29</v>
      </c>
      <c r="D3408" t="s">
        <v>21</v>
      </c>
      <c r="E3408">
        <v>21223</v>
      </c>
      <c r="F3408" t="s">
        <v>22</v>
      </c>
      <c r="G3408" t="s">
        <v>22</v>
      </c>
      <c r="H3408" t="s">
        <v>208</v>
      </c>
      <c r="I3408" t="s">
        <v>209</v>
      </c>
      <c r="J3408" t="s">
        <v>210</v>
      </c>
      <c r="K3408" s="1">
        <v>43238</v>
      </c>
      <c r="L3408" t="s">
        <v>211</v>
      </c>
      <c r="M3408" t="str">
        <f>HYPERLINK("https://www.regulations.gov/docket?D=FDA-2018-H-1925")</f>
        <v>https://www.regulations.gov/docket?D=FDA-2018-H-1925</v>
      </c>
      <c r="N3408" t="s">
        <v>210</v>
      </c>
    </row>
    <row r="3409" spans="1:14" x14ac:dyDescent="0.25">
      <c r="A3409" t="s">
        <v>2974</v>
      </c>
      <c r="B3409" t="s">
        <v>2975</v>
      </c>
      <c r="C3409" t="s">
        <v>652</v>
      </c>
      <c r="D3409" t="s">
        <v>21</v>
      </c>
      <c r="E3409">
        <v>20743</v>
      </c>
      <c r="F3409" t="s">
        <v>22</v>
      </c>
      <c r="G3409" t="s">
        <v>22</v>
      </c>
      <c r="H3409" t="s">
        <v>208</v>
      </c>
      <c r="I3409" t="s">
        <v>209</v>
      </c>
      <c r="J3409" t="s">
        <v>210</v>
      </c>
      <c r="K3409" s="1">
        <v>43238</v>
      </c>
      <c r="L3409" t="s">
        <v>211</v>
      </c>
      <c r="M3409" t="str">
        <f>HYPERLINK("https://www.regulations.gov/docket?D=FDA-2018-H-1931")</f>
        <v>https://www.regulations.gov/docket?D=FDA-2018-H-1931</v>
      </c>
      <c r="N3409" t="s">
        <v>210</v>
      </c>
    </row>
    <row r="3410" spans="1:14" x14ac:dyDescent="0.25">
      <c r="A3410" t="s">
        <v>1219</v>
      </c>
      <c r="B3410" t="s">
        <v>4965</v>
      </c>
      <c r="C3410" t="s">
        <v>1221</v>
      </c>
      <c r="D3410" t="s">
        <v>21</v>
      </c>
      <c r="E3410">
        <v>21054</v>
      </c>
      <c r="F3410" t="s">
        <v>22</v>
      </c>
      <c r="G3410" t="s">
        <v>22</v>
      </c>
      <c r="H3410" t="s">
        <v>101</v>
      </c>
      <c r="I3410" t="s">
        <v>241</v>
      </c>
      <c r="J3410" s="1">
        <v>43181</v>
      </c>
      <c r="K3410" s="1">
        <v>43237</v>
      </c>
      <c r="L3410" t="s">
        <v>103</v>
      </c>
      <c r="N3410" t="s">
        <v>1580</v>
      </c>
    </row>
    <row r="3411" spans="1:14" x14ac:dyDescent="0.25">
      <c r="A3411" t="s">
        <v>4966</v>
      </c>
      <c r="B3411" t="s">
        <v>4967</v>
      </c>
      <c r="C3411" t="s">
        <v>1750</v>
      </c>
      <c r="D3411" t="s">
        <v>21</v>
      </c>
      <c r="E3411">
        <v>21771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43237</v>
      </c>
      <c r="L3411" t="s">
        <v>26</v>
      </c>
      <c r="N3411" t="s">
        <v>24</v>
      </c>
    </row>
    <row r="3412" spans="1:14" x14ac:dyDescent="0.25">
      <c r="A3412" t="s">
        <v>4968</v>
      </c>
      <c r="B3412" t="s">
        <v>4969</v>
      </c>
      <c r="C3412" t="s">
        <v>659</v>
      </c>
      <c r="D3412" t="s">
        <v>21</v>
      </c>
      <c r="E3412">
        <v>20747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43237</v>
      </c>
      <c r="L3412" t="s">
        <v>26</v>
      </c>
      <c r="N3412" t="s">
        <v>24</v>
      </c>
    </row>
    <row r="3413" spans="1:14" x14ac:dyDescent="0.25">
      <c r="A3413" t="s">
        <v>940</v>
      </c>
      <c r="B3413" t="s">
        <v>4970</v>
      </c>
      <c r="C3413" t="s">
        <v>154</v>
      </c>
      <c r="D3413" t="s">
        <v>21</v>
      </c>
      <c r="E3413">
        <v>20707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43237</v>
      </c>
      <c r="L3413" t="s">
        <v>26</v>
      </c>
      <c r="N3413" t="s">
        <v>24</v>
      </c>
    </row>
    <row r="3414" spans="1:14" x14ac:dyDescent="0.25">
      <c r="A3414" t="s">
        <v>4971</v>
      </c>
      <c r="B3414" t="s">
        <v>4972</v>
      </c>
      <c r="C3414" t="s">
        <v>1509</v>
      </c>
      <c r="D3414" t="s">
        <v>21</v>
      </c>
      <c r="E3414">
        <v>21032</v>
      </c>
      <c r="F3414" t="s">
        <v>22</v>
      </c>
      <c r="G3414" t="s">
        <v>22</v>
      </c>
      <c r="H3414" t="s">
        <v>101</v>
      </c>
      <c r="I3414" t="s">
        <v>241</v>
      </c>
      <c r="J3414" s="1">
        <v>43182</v>
      </c>
      <c r="K3414" s="1">
        <v>43237</v>
      </c>
      <c r="L3414" t="s">
        <v>103</v>
      </c>
      <c r="N3414" t="s">
        <v>1900</v>
      </c>
    </row>
    <row r="3415" spans="1:14" x14ac:dyDescent="0.25">
      <c r="A3415" t="s">
        <v>4973</v>
      </c>
      <c r="B3415" t="s">
        <v>3931</v>
      </c>
      <c r="C3415" t="s">
        <v>1750</v>
      </c>
      <c r="D3415" t="s">
        <v>21</v>
      </c>
      <c r="E3415">
        <v>21771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43237</v>
      </c>
      <c r="L3415" t="s">
        <v>26</v>
      </c>
      <c r="N3415" t="s">
        <v>24</v>
      </c>
    </row>
    <row r="3416" spans="1:14" x14ac:dyDescent="0.25">
      <c r="A3416" t="s">
        <v>3624</v>
      </c>
      <c r="B3416" t="s">
        <v>3625</v>
      </c>
      <c r="C3416" t="s">
        <v>193</v>
      </c>
      <c r="D3416" t="s">
        <v>21</v>
      </c>
      <c r="E3416">
        <v>20748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43237</v>
      </c>
      <c r="L3416" t="s">
        <v>26</v>
      </c>
      <c r="N3416" t="s">
        <v>24</v>
      </c>
    </row>
    <row r="3417" spans="1:14" x14ac:dyDescent="0.25">
      <c r="A3417" t="s">
        <v>4974</v>
      </c>
      <c r="B3417" t="s">
        <v>4975</v>
      </c>
      <c r="C3417" t="s">
        <v>154</v>
      </c>
      <c r="D3417" t="s">
        <v>21</v>
      </c>
      <c r="E3417">
        <v>20707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43237</v>
      </c>
      <c r="L3417" t="s">
        <v>26</v>
      </c>
      <c r="N3417" t="s">
        <v>24</v>
      </c>
    </row>
    <row r="3418" spans="1:14" x14ac:dyDescent="0.25">
      <c r="A3418" t="s">
        <v>2863</v>
      </c>
      <c r="B3418" t="s">
        <v>4976</v>
      </c>
      <c r="C3418" t="s">
        <v>1509</v>
      </c>
      <c r="D3418" t="s">
        <v>21</v>
      </c>
      <c r="E3418">
        <v>21032</v>
      </c>
      <c r="F3418" t="s">
        <v>22</v>
      </c>
      <c r="G3418" t="s">
        <v>22</v>
      </c>
      <c r="H3418" t="s">
        <v>208</v>
      </c>
      <c r="I3418" t="s">
        <v>209</v>
      </c>
      <c r="J3418" s="1">
        <v>43182</v>
      </c>
      <c r="K3418" s="1">
        <v>43237</v>
      </c>
      <c r="L3418" t="s">
        <v>103</v>
      </c>
      <c r="N3418" t="s">
        <v>1583</v>
      </c>
    </row>
    <row r="3419" spans="1:14" x14ac:dyDescent="0.25">
      <c r="A3419" t="s">
        <v>1623</v>
      </c>
      <c r="B3419" t="s">
        <v>3931</v>
      </c>
      <c r="C3419" t="s">
        <v>1750</v>
      </c>
      <c r="D3419" t="s">
        <v>21</v>
      </c>
      <c r="E3419">
        <v>21771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43237</v>
      </c>
      <c r="L3419" t="s">
        <v>26</v>
      </c>
      <c r="N3419" t="s">
        <v>24</v>
      </c>
    </row>
    <row r="3420" spans="1:14" x14ac:dyDescent="0.25">
      <c r="A3420" t="s">
        <v>146</v>
      </c>
      <c r="B3420" t="s">
        <v>1185</v>
      </c>
      <c r="C3420" t="s">
        <v>29</v>
      </c>
      <c r="D3420" t="s">
        <v>21</v>
      </c>
      <c r="E3420">
        <v>21218</v>
      </c>
      <c r="F3420" t="s">
        <v>22</v>
      </c>
      <c r="G3420" t="s">
        <v>22</v>
      </c>
      <c r="H3420" t="s">
        <v>208</v>
      </c>
      <c r="I3420" t="s">
        <v>209</v>
      </c>
      <c r="J3420" s="1">
        <v>43178</v>
      </c>
      <c r="K3420" s="1">
        <v>43237</v>
      </c>
      <c r="L3420" t="s">
        <v>103</v>
      </c>
      <c r="N3420" t="s">
        <v>1583</v>
      </c>
    </row>
    <row r="3421" spans="1:14" x14ac:dyDescent="0.25">
      <c r="A3421" t="s">
        <v>4977</v>
      </c>
      <c r="B3421" t="s">
        <v>3931</v>
      </c>
      <c r="C3421" t="s">
        <v>3282</v>
      </c>
      <c r="D3421" t="s">
        <v>21</v>
      </c>
      <c r="E3421">
        <v>21771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43237</v>
      </c>
      <c r="L3421" t="s">
        <v>26</v>
      </c>
      <c r="N3421" t="s">
        <v>24</v>
      </c>
    </row>
    <row r="3422" spans="1:14" x14ac:dyDescent="0.25">
      <c r="A3422" t="s">
        <v>2104</v>
      </c>
      <c r="B3422" t="s">
        <v>4978</v>
      </c>
      <c r="C3422" t="s">
        <v>1221</v>
      </c>
      <c r="D3422" t="s">
        <v>21</v>
      </c>
      <c r="E3422">
        <v>21054</v>
      </c>
      <c r="F3422" t="s">
        <v>22</v>
      </c>
      <c r="G3422" t="s">
        <v>22</v>
      </c>
      <c r="H3422" t="s">
        <v>208</v>
      </c>
      <c r="I3422" t="s">
        <v>209</v>
      </c>
      <c r="J3422" s="1">
        <v>43181</v>
      </c>
      <c r="K3422" s="1">
        <v>43237</v>
      </c>
      <c r="L3422" t="s">
        <v>103</v>
      </c>
      <c r="N3422" t="s">
        <v>1562</v>
      </c>
    </row>
    <row r="3423" spans="1:14" x14ac:dyDescent="0.25">
      <c r="A3423" t="s">
        <v>2790</v>
      </c>
      <c r="B3423" t="s">
        <v>2791</v>
      </c>
      <c r="C3423" t="s">
        <v>29</v>
      </c>
      <c r="D3423" t="s">
        <v>21</v>
      </c>
      <c r="E3423">
        <v>21225</v>
      </c>
      <c r="F3423" t="s">
        <v>22</v>
      </c>
      <c r="G3423" t="s">
        <v>22</v>
      </c>
      <c r="H3423" t="s">
        <v>101</v>
      </c>
      <c r="I3423" t="s">
        <v>241</v>
      </c>
      <c r="J3423" s="1">
        <v>43178</v>
      </c>
      <c r="K3423" s="1">
        <v>43237</v>
      </c>
      <c r="L3423" t="s">
        <v>103</v>
      </c>
      <c r="N3423" t="s">
        <v>1580</v>
      </c>
    </row>
    <row r="3424" spans="1:14" x14ac:dyDescent="0.25">
      <c r="A3424" t="s">
        <v>4979</v>
      </c>
      <c r="B3424" t="s">
        <v>4980</v>
      </c>
      <c r="C3424" t="s">
        <v>1221</v>
      </c>
      <c r="D3424" t="s">
        <v>21</v>
      </c>
      <c r="E3424">
        <v>21054</v>
      </c>
      <c r="F3424" t="s">
        <v>22</v>
      </c>
      <c r="G3424" t="s">
        <v>22</v>
      </c>
      <c r="H3424" t="s">
        <v>208</v>
      </c>
      <c r="I3424" t="s">
        <v>209</v>
      </c>
      <c r="J3424" s="1">
        <v>43181</v>
      </c>
      <c r="K3424" s="1">
        <v>43237</v>
      </c>
      <c r="L3424" t="s">
        <v>103</v>
      </c>
      <c r="N3424" t="s">
        <v>1562</v>
      </c>
    </row>
    <row r="3425" spans="1:14" x14ac:dyDescent="0.25">
      <c r="A3425" t="s">
        <v>3153</v>
      </c>
      <c r="B3425" t="s">
        <v>3154</v>
      </c>
      <c r="C3425" t="s">
        <v>414</v>
      </c>
      <c r="D3425" t="s">
        <v>21</v>
      </c>
      <c r="E3425">
        <v>21222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43236</v>
      </c>
      <c r="L3425" t="s">
        <v>26</v>
      </c>
      <c r="N3425" t="s">
        <v>24</v>
      </c>
    </row>
    <row r="3426" spans="1:14" x14ac:dyDescent="0.25">
      <c r="A3426" t="s">
        <v>2717</v>
      </c>
      <c r="B3426" t="s">
        <v>4981</v>
      </c>
      <c r="C3426" t="s">
        <v>4982</v>
      </c>
      <c r="D3426" t="s">
        <v>21</v>
      </c>
      <c r="E3426">
        <v>20879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43236</v>
      </c>
      <c r="L3426" t="s">
        <v>26</v>
      </c>
      <c r="N3426" t="s">
        <v>24</v>
      </c>
    </row>
    <row r="3427" spans="1:14" x14ac:dyDescent="0.25">
      <c r="A3427" t="s">
        <v>76</v>
      </c>
      <c r="B3427" t="s">
        <v>4983</v>
      </c>
      <c r="C3427" t="s">
        <v>179</v>
      </c>
      <c r="D3427" t="s">
        <v>21</v>
      </c>
      <c r="E3427">
        <v>20886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43236</v>
      </c>
      <c r="L3427" t="s">
        <v>26</v>
      </c>
      <c r="N3427" t="s">
        <v>24</v>
      </c>
    </row>
    <row r="3428" spans="1:14" x14ac:dyDescent="0.25">
      <c r="A3428" t="s">
        <v>76</v>
      </c>
      <c r="B3428" t="s">
        <v>3157</v>
      </c>
      <c r="C3428" t="s">
        <v>29</v>
      </c>
      <c r="D3428" t="s">
        <v>21</v>
      </c>
      <c r="E3428">
        <v>21221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43236</v>
      </c>
      <c r="L3428" t="s">
        <v>26</v>
      </c>
      <c r="N3428" t="s">
        <v>24</v>
      </c>
    </row>
    <row r="3429" spans="1:14" x14ac:dyDescent="0.25">
      <c r="A3429" t="s">
        <v>4984</v>
      </c>
      <c r="B3429" t="s">
        <v>4985</v>
      </c>
      <c r="C3429" t="s">
        <v>67</v>
      </c>
      <c r="D3429" t="s">
        <v>21</v>
      </c>
      <c r="E3429">
        <v>20904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43236</v>
      </c>
      <c r="L3429" t="s">
        <v>26</v>
      </c>
      <c r="N3429" t="s">
        <v>24</v>
      </c>
    </row>
    <row r="3430" spans="1:14" x14ac:dyDescent="0.25">
      <c r="A3430" t="s">
        <v>3158</v>
      </c>
      <c r="B3430" t="s">
        <v>3159</v>
      </c>
      <c r="C3430" t="s">
        <v>1125</v>
      </c>
      <c r="D3430" t="s">
        <v>21</v>
      </c>
      <c r="E3430">
        <v>21221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43236</v>
      </c>
      <c r="L3430" t="s">
        <v>26</v>
      </c>
      <c r="N3430" t="s">
        <v>24</v>
      </c>
    </row>
    <row r="3431" spans="1:14" x14ac:dyDescent="0.25">
      <c r="A3431" t="s">
        <v>4986</v>
      </c>
      <c r="B3431" t="s">
        <v>4987</v>
      </c>
      <c r="C3431" t="s">
        <v>179</v>
      </c>
      <c r="D3431" t="s">
        <v>21</v>
      </c>
      <c r="E3431">
        <v>20879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43236</v>
      </c>
      <c r="L3431" t="s">
        <v>26</v>
      </c>
      <c r="N3431" t="s">
        <v>24</v>
      </c>
    </row>
    <row r="3432" spans="1:14" x14ac:dyDescent="0.25">
      <c r="A3432" t="s">
        <v>1905</v>
      </c>
      <c r="B3432" t="s">
        <v>1906</v>
      </c>
      <c r="C3432" t="s">
        <v>29</v>
      </c>
      <c r="D3432" t="s">
        <v>21</v>
      </c>
      <c r="E3432">
        <v>21224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43236</v>
      </c>
      <c r="L3432" t="s">
        <v>26</v>
      </c>
      <c r="N3432" t="s">
        <v>24</v>
      </c>
    </row>
    <row r="3433" spans="1:14" x14ac:dyDescent="0.25">
      <c r="A3433" t="s">
        <v>1483</v>
      </c>
      <c r="B3433" t="s">
        <v>1484</v>
      </c>
      <c r="C3433" t="s">
        <v>173</v>
      </c>
      <c r="D3433" t="s">
        <v>21</v>
      </c>
      <c r="E3433">
        <v>20745</v>
      </c>
      <c r="F3433" t="s">
        <v>22</v>
      </c>
      <c r="G3433" t="s">
        <v>22</v>
      </c>
      <c r="H3433" t="s">
        <v>101</v>
      </c>
      <c r="I3433" t="s">
        <v>241</v>
      </c>
      <c r="J3433" t="s">
        <v>210</v>
      </c>
      <c r="K3433" s="1">
        <v>43236</v>
      </c>
      <c r="L3433" t="s">
        <v>211</v>
      </c>
      <c r="M3433" t="str">
        <f>HYPERLINK("https://www.regulations.gov/docket?D=FDA-2018-H-1897")</f>
        <v>https://www.regulations.gov/docket?D=FDA-2018-H-1897</v>
      </c>
      <c r="N3433" t="s">
        <v>210</v>
      </c>
    </row>
    <row r="3434" spans="1:14" x14ac:dyDescent="0.25">
      <c r="A3434" t="s">
        <v>221</v>
      </c>
      <c r="B3434" t="s">
        <v>4988</v>
      </c>
      <c r="C3434" t="s">
        <v>179</v>
      </c>
      <c r="D3434" t="s">
        <v>21</v>
      </c>
      <c r="E3434">
        <v>20879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43236</v>
      </c>
      <c r="L3434" t="s">
        <v>26</v>
      </c>
      <c r="N3434" t="s">
        <v>24</v>
      </c>
    </row>
    <row r="3435" spans="1:14" x14ac:dyDescent="0.25">
      <c r="A3435" t="s">
        <v>4989</v>
      </c>
      <c r="B3435" t="s">
        <v>4990</v>
      </c>
      <c r="C3435" t="s">
        <v>29</v>
      </c>
      <c r="D3435" t="s">
        <v>21</v>
      </c>
      <c r="E3435">
        <v>21225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43235</v>
      </c>
      <c r="L3435" t="s">
        <v>26</v>
      </c>
      <c r="N3435" t="s">
        <v>24</v>
      </c>
    </row>
    <row r="3436" spans="1:14" x14ac:dyDescent="0.25">
      <c r="A3436" t="s">
        <v>4991</v>
      </c>
      <c r="B3436" t="s">
        <v>4992</v>
      </c>
      <c r="C3436" t="s">
        <v>29</v>
      </c>
      <c r="D3436" t="s">
        <v>21</v>
      </c>
      <c r="E3436">
        <v>21223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43235</v>
      </c>
      <c r="L3436" t="s">
        <v>26</v>
      </c>
      <c r="N3436" t="s">
        <v>24</v>
      </c>
    </row>
    <row r="3437" spans="1:14" x14ac:dyDescent="0.25">
      <c r="A3437" t="s">
        <v>4993</v>
      </c>
      <c r="B3437" t="s">
        <v>4994</v>
      </c>
      <c r="C3437" t="s">
        <v>179</v>
      </c>
      <c r="D3437" t="s">
        <v>21</v>
      </c>
      <c r="E3437">
        <v>20877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43235</v>
      </c>
      <c r="L3437" t="s">
        <v>26</v>
      </c>
      <c r="N3437" t="s">
        <v>24</v>
      </c>
    </row>
    <row r="3438" spans="1:14" x14ac:dyDescent="0.25">
      <c r="A3438" t="s">
        <v>4995</v>
      </c>
      <c r="B3438" t="s">
        <v>4996</v>
      </c>
      <c r="C3438" t="s">
        <v>179</v>
      </c>
      <c r="D3438" t="s">
        <v>21</v>
      </c>
      <c r="E3438">
        <v>20877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43235</v>
      </c>
      <c r="L3438" t="s">
        <v>26</v>
      </c>
      <c r="N3438" t="s">
        <v>24</v>
      </c>
    </row>
    <row r="3439" spans="1:14" x14ac:dyDescent="0.25">
      <c r="A3439" t="s">
        <v>250</v>
      </c>
      <c r="B3439" t="s">
        <v>4997</v>
      </c>
      <c r="C3439" t="s">
        <v>179</v>
      </c>
      <c r="D3439" t="s">
        <v>21</v>
      </c>
      <c r="E3439">
        <v>20878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43235</v>
      </c>
      <c r="L3439" t="s">
        <v>26</v>
      </c>
      <c r="N3439" t="s">
        <v>24</v>
      </c>
    </row>
    <row r="3440" spans="1:14" x14ac:dyDescent="0.25">
      <c r="A3440" t="s">
        <v>4998</v>
      </c>
      <c r="B3440" t="s">
        <v>4999</v>
      </c>
      <c r="C3440" t="s">
        <v>179</v>
      </c>
      <c r="D3440" t="s">
        <v>21</v>
      </c>
      <c r="E3440">
        <v>20877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43235</v>
      </c>
      <c r="L3440" t="s">
        <v>26</v>
      </c>
      <c r="N3440" t="s">
        <v>24</v>
      </c>
    </row>
    <row r="3441" spans="1:14" x14ac:dyDescent="0.25">
      <c r="A3441" t="s">
        <v>5000</v>
      </c>
      <c r="B3441" t="s">
        <v>5001</v>
      </c>
      <c r="C3441" t="s">
        <v>29</v>
      </c>
      <c r="D3441" t="s">
        <v>21</v>
      </c>
      <c r="E3441">
        <v>21239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43234</v>
      </c>
      <c r="L3441" t="s">
        <v>26</v>
      </c>
      <c r="N3441" t="s">
        <v>24</v>
      </c>
    </row>
    <row r="3442" spans="1:14" x14ac:dyDescent="0.25">
      <c r="A3442" t="s">
        <v>155</v>
      </c>
      <c r="B3442" t="s">
        <v>5002</v>
      </c>
      <c r="C3442" t="s">
        <v>1443</v>
      </c>
      <c r="D3442" t="s">
        <v>21</v>
      </c>
      <c r="E3442">
        <v>21157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43234</v>
      </c>
      <c r="L3442" t="s">
        <v>26</v>
      </c>
      <c r="N3442" t="s">
        <v>24</v>
      </c>
    </row>
    <row r="3443" spans="1:14" x14ac:dyDescent="0.25">
      <c r="A3443" t="s">
        <v>995</v>
      </c>
      <c r="B3443" t="s">
        <v>5003</v>
      </c>
      <c r="C3443" t="s">
        <v>29</v>
      </c>
      <c r="D3443" t="s">
        <v>21</v>
      </c>
      <c r="E3443">
        <v>21209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43234</v>
      </c>
      <c r="L3443" t="s">
        <v>26</v>
      </c>
      <c r="N3443" t="s">
        <v>24</v>
      </c>
    </row>
    <row r="3444" spans="1:14" x14ac:dyDescent="0.25">
      <c r="A3444" t="s">
        <v>5004</v>
      </c>
      <c r="B3444" t="s">
        <v>5005</v>
      </c>
      <c r="C3444" t="s">
        <v>29</v>
      </c>
      <c r="D3444" t="s">
        <v>21</v>
      </c>
      <c r="E3444">
        <v>21223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43234</v>
      </c>
      <c r="L3444" t="s">
        <v>26</v>
      </c>
      <c r="N3444" t="s">
        <v>24</v>
      </c>
    </row>
    <row r="3445" spans="1:14" x14ac:dyDescent="0.25">
      <c r="A3445" t="s">
        <v>5006</v>
      </c>
      <c r="B3445" t="s">
        <v>5007</v>
      </c>
      <c r="C3445" t="s">
        <v>29</v>
      </c>
      <c r="D3445" t="s">
        <v>21</v>
      </c>
      <c r="E3445">
        <v>21223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43234</v>
      </c>
      <c r="L3445" t="s">
        <v>26</v>
      </c>
      <c r="N3445" t="s">
        <v>24</v>
      </c>
    </row>
    <row r="3446" spans="1:14" x14ac:dyDescent="0.25">
      <c r="A3446" t="s">
        <v>5008</v>
      </c>
      <c r="B3446" t="s">
        <v>5009</v>
      </c>
      <c r="C3446" t="s">
        <v>532</v>
      </c>
      <c r="D3446" t="s">
        <v>21</v>
      </c>
      <c r="E3446">
        <v>21234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43234</v>
      </c>
      <c r="L3446" t="s">
        <v>26</v>
      </c>
      <c r="N3446" t="s">
        <v>24</v>
      </c>
    </row>
    <row r="3447" spans="1:14" x14ac:dyDescent="0.25">
      <c r="A3447" t="s">
        <v>5010</v>
      </c>
      <c r="B3447" t="s">
        <v>5011</v>
      </c>
      <c r="C3447" t="s">
        <v>432</v>
      </c>
      <c r="D3447" t="s">
        <v>21</v>
      </c>
      <c r="E3447">
        <v>21502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43234</v>
      </c>
      <c r="L3447" t="s">
        <v>26</v>
      </c>
      <c r="N3447" t="s">
        <v>24</v>
      </c>
    </row>
    <row r="3448" spans="1:14" x14ac:dyDescent="0.25">
      <c r="A3448" t="s">
        <v>5012</v>
      </c>
      <c r="B3448" t="s">
        <v>5013</v>
      </c>
      <c r="C3448" t="s">
        <v>29</v>
      </c>
      <c r="D3448" t="s">
        <v>21</v>
      </c>
      <c r="E3448">
        <v>21229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43234</v>
      </c>
      <c r="L3448" t="s">
        <v>26</v>
      </c>
      <c r="N3448" t="s">
        <v>24</v>
      </c>
    </row>
    <row r="3449" spans="1:14" x14ac:dyDescent="0.25">
      <c r="A3449" t="s">
        <v>5014</v>
      </c>
      <c r="B3449" t="s">
        <v>5015</v>
      </c>
      <c r="C3449" t="s">
        <v>29</v>
      </c>
      <c r="D3449" t="s">
        <v>21</v>
      </c>
      <c r="E3449">
        <v>21239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43234</v>
      </c>
      <c r="L3449" t="s">
        <v>26</v>
      </c>
      <c r="N3449" t="s">
        <v>24</v>
      </c>
    </row>
    <row r="3450" spans="1:14" x14ac:dyDescent="0.25">
      <c r="A3450" t="s">
        <v>168</v>
      </c>
      <c r="B3450" t="s">
        <v>5016</v>
      </c>
      <c r="C3450" t="s">
        <v>29</v>
      </c>
      <c r="D3450" t="s">
        <v>21</v>
      </c>
      <c r="E3450">
        <v>21209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43234</v>
      </c>
      <c r="L3450" t="s">
        <v>26</v>
      </c>
      <c r="N3450" t="s">
        <v>24</v>
      </c>
    </row>
    <row r="3451" spans="1:14" x14ac:dyDescent="0.25">
      <c r="A3451" t="s">
        <v>168</v>
      </c>
      <c r="B3451" t="s">
        <v>5017</v>
      </c>
      <c r="C3451" t="s">
        <v>1020</v>
      </c>
      <c r="D3451" t="s">
        <v>21</v>
      </c>
      <c r="E3451">
        <v>21157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43234</v>
      </c>
      <c r="L3451" t="s">
        <v>26</v>
      </c>
      <c r="N3451" t="s">
        <v>24</v>
      </c>
    </row>
    <row r="3452" spans="1:14" x14ac:dyDescent="0.25">
      <c r="A3452" t="s">
        <v>456</v>
      </c>
      <c r="B3452" t="s">
        <v>5018</v>
      </c>
      <c r="C3452" t="s">
        <v>1020</v>
      </c>
      <c r="D3452" t="s">
        <v>21</v>
      </c>
      <c r="E3452">
        <v>21157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43234</v>
      </c>
      <c r="L3452" t="s">
        <v>26</v>
      </c>
      <c r="N3452" t="s">
        <v>24</v>
      </c>
    </row>
    <row r="3453" spans="1:14" x14ac:dyDescent="0.25">
      <c r="A3453" t="s">
        <v>1099</v>
      </c>
      <c r="B3453" t="s">
        <v>5019</v>
      </c>
      <c r="C3453" t="s">
        <v>1020</v>
      </c>
      <c r="D3453" t="s">
        <v>21</v>
      </c>
      <c r="E3453">
        <v>21157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43234</v>
      </c>
      <c r="L3453" t="s">
        <v>26</v>
      </c>
      <c r="N3453" t="s">
        <v>24</v>
      </c>
    </row>
    <row r="3454" spans="1:14" x14ac:dyDescent="0.25">
      <c r="A3454" t="s">
        <v>5020</v>
      </c>
      <c r="B3454" t="s">
        <v>5021</v>
      </c>
      <c r="C3454" t="s">
        <v>557</v>
      </c>
      <c r="D3454" t="s">
        <v>21</v>
      </c>
      <c r="E3454">
        <v>21638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43231</v>
      </c>
      <c r="L3454" t="s">
        <v>26</v>
      </c>
      <c r="N3454" t="s">
        <v>24</v>
      </c>
    </row>
    <row r="3455" spans="1:14" x14ac:dyDescent="0.25">
      <c r="A3455" t="s">
        <v>2055</v>
      </c>
      <c r="B3455" t="s">
        <v>2944</v>
      </c>
      <c r="C3455" t="s">
        <v>249</v>
      </c>
      <c r="D3455" t="s">
        <v>21</v>
      </c>
      <c r="E3455">
        <v>20744</v>
      </c>
      <c r="F3455" t="s">
        <v>22</v>
      </c>
      <c r="G3455" t="s">
        <v>22</v>
      </c>
      <c r="H3455" t="s">
        <v>101</v>
      </c>
      <c r="I3455" t="s">
        <v>241</v>
      </c>
      <c r="J3455" t="s">
        <v>210</v>
      </c>
      <c r="K3455" s="1">
        <v>43231</v>
      </c>
      <c r="L3455" t="s">
        <v>211</v>
      </c>
      <c r="M3455" t="str">
        <f>HYPERLINK("https://www.regulations.gov/docket?D=FDA-2018-H-1832")</f>
        <v>https://www.regulations.gov/docket?D=FDA-2018-H-1832</v>
      </c>
      <c r="N3455" t="s">
        <v>210</v>
      </c>
    </row>
    <row r="3456" spans="1:14" x14ac:dyDescent="0.25">
      <c r="A3456" t="s">
        <v>1147</v>
      </c>
      <c r="B3456" t="s">
        <v>2625</v>
      </c>
      <c r="C3456" t="s">
        <v>317</v>
      </c>
      <c r="D3456" t="s">
        <v>21</v>
      </c>
      <c r="E3456">
        <v>20735</v>
      </c>
      <c r="F3456" t="s">
        <v>22</v>
      </c>
      <c r="G3456" t="s">
        <v>22</v>
      </c>
      <c r="H3456" t="s">
        <v>2041</v>
      </c>
      <c r="I3456" t="s">
        <v>24</v>
      </c>
      <c r="J3456" t="s">
        <v>210</v>
      </c>
      <c r="K3456" s="1">
        <v>43231</v>
      </c>
      <c r="L3456" t="s">
        <v>211</v>
      </c>
      <c r="M3456" t="str">
        <f>HYPERLINK("https://www.regulations.gov/docket?D=FDA-2018-H-1828")</f>
        <v>https://www.regulations.gov/docket?D=FDA-2018-H-1828</v>
      </c>
      <c r="N3456" t="s">
        <v>210</v>
      </c>
    </row>
    <row r="3457" spans="1:14" x14ac:dyDescent="0.25">
      <c r="A3457" t="s">
        <v>2635</v>
      </c>
      <c r="B3457" t="s">
        <v>2636</v>
      </c>
      <c r="C3457" t="s">
        <v>546</v>
      </c>
      <c r="D3457" t="s">
        <v>21</v>
      </c>
      <c r="E3457">
        <v>20774</v>
      </c>
      <c r="F3457" t="s">
        <v>22</v>
      </c>
      <c r="G3457" t="s">
        <v>22</v>
      </c>
      <c r="H3457" t="s">
        <v>101</v>
      </c>
      <c r="I3457" t="s">
        <v>241</v>
      </c>
      <c r="J3457" t="s">
        <v>210</v>
      </c>
      <c r="K3457" s="1">
        <v>43231</v>
      </c>
      <c r="L3457" t="s">
        <v>211</v>
      </c>
      <c r="M3457" t="str">
        <f>HYPERLINK("https://www.regulations.gov/docket?D=FDA-2018-H-1841")</f>
        <v>https://www.regulations.gov/docket?D=FDA-2018-H-1841</v>
      </c>
      <c r="N3457" t="s">
        <v>210</v>
      </c>
    </row>
    <row r="3458" spans="1:14" x14ac:dyDescent="0.25">
      <c r="A3458" t="s">
        <v>155</v>
      </c>
      <c r="B3458" t="s">
        <v>2122</v>
      </c>
      <c r="C3458" t="s">
        <v>54</v>
      </c>
      <c r="D3458" t="s">
        <v>21</v>
      </c>
      <c r="E3458">
        <v>21061</v>
      </c>
      <c r="F3458" t="s">
        <v>22</v>
      </c>
      <c r="G3458" t="s">
        <v>22</v>
      </c>
      <c r="H3458" t="s">
        <v>208</v>
      </c>
      <c r="I3458" t="s">
        <v>209</v>
      </c>
      <c r="J3458" s="1">
        <v>43173</v>
      </c>
      <c r="K3458" s="1">
        <v>43230</v>
      </c>
      <c r="L3458" t="s">
        <v>103</v>
      </c>
      <c r="N3458" t="s">
        <v>1562</v>
      </c>
    </row>
    <row r="3459" spans="1:14" x14ac:dyDescent="0.25">
      <c r="A3459" t="s">
        <v>155</v>
      </c>
      <c r="B3459" t="s">
        <v>5022</v>
      </c>
      <c r="C3459" t="s">
        <v>29</v>
      </c>
      <c r="D3459" t="s">
        <v>21</v>
      </c>
      <c r="E3459">
        <v>21201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43230</v>
      </c>
      <c r="L3459" t="s">
        <v>26</v>
      </c>
      <c r="N3459" t="s">
        <v>24</v>
      </c>
    </row>
    <row r="3460" spans="1:14" x14ac:dyDescent="0.25">
      <c r="A3460" t="s">
        <v>5023</v>
      </c>
      <c r="B3460" t="s">
        <v>5024</v>
      </c>
      <c r="C3460" t="s">
        <v>5025</v>
      </c>
      <c r="D3460" t="s">
        <v>21</v>
      </c>
      <c r="E3460">
        <v>21502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43230</v>
      </c>
      <c r="L3460" t="s">
        <v>26</v>
      </c>
      <c r="N3460" t="s">
        <v>24</v>
      </c>
    </row>
    <row r="3461" spans="1:14" x14ac:dyDescent="0.25">
      <c r="A3461" t="s">
        <v>5026</v>
      </c>
      <c r="B3461" t="s">
        <v>3087</v>
      </c>
      <c r="C3461" t="s">
        <v>29</v>
      </c>
      <c r="D3461" t="s">
        <v>21</v>
      </c>
      <c r="E3461">
        <v>21225</v>
      </c>
      <c r="F3461" t="s">
        <v>22</v>
      </c>
      <c r="G3461" t="s">
        <v>22</v>
      </c>
      <c r="H3461" t="s">
        <v>101</v>
      </c>
      <c r="I3461" t="s">
        <v>241</v>
      </c>
      <c r="J3461" s="1">
        <v>43174</v>
      </c>
      <c r="K3461" s="1">
        <v>43230</v>
      </c>
      <c r="L3461" t="s">
        <v>103</v>
      </c>
      <c r="N3461" t="s">
        <v>1900</v>
      </c>
    </row>
    <row r="3462" spans="1:14" x14ac:dyDescent="0.25">
      <c r="A3462" t="s">
        <v>76</v>
      </c>
      <c r="B3462" t="s">
        <v>120</v>
      </c>
      <c r="C3462" t="s">
        <v>29</v>
      </c>
      <c r="D3462" t="s">
        <v>21</v>
      </c>
      <c r="E3462">
        <v>21215</v>
      </c>
      <c r="F3462" t="s">
        <v>22</v>
      </c>
      <c r="G3462" t="s">
        <v>22</v>
      </c>
      <c r="H3462" t="s">
        <v>208</v>
      </c>
      <c r="I3462" t="s">
        <v>209</v>
      </c>
      <c r="J3462" s="1">
        <v>43174</v>
      </c>
      <c r="K3462" s="1">
        <v>43230</v>
      </c>
      <c r="L3462" t="s">
        <v>103</v>
      </c>
      <c r="N3462" t="s">
        <v>1583</v>
      </c>
    </row>
    <row r="3463" spans="1:14" x14ac:dyDescent="0.25">
      <c r="A3463" t="s">
        <v>76</v>
      </c>
      <c r="B3463" t="s">
        <v>2508</v>
      </c>
      <c r="C3463" t="s">
        <v>54</v>
      </c>
      <c r="D3463" t="s">
        <v>21</v>
      </c>
      <c r="E3463">
        <v>21061</v>
      </c>
      <c r="F3463" t="s">
        <v>22</v>
      </c>
      <c r="G3463" t="s">
        <v>22</v>
      </c>
      <c r="H3463" t="s">
        <v>101</v>
      </c>
      <c r="I3463" t="s">
        <v>241</v>
      </c>
      <c r="J3463" s="1">
        <v>43173</v>
      </c>
      <c r="K3463" s="1">
        <v>43230</v>
      </c>
      <c r="L3463" t="s">
        <v>103</v>
      </c>
      <c r="N3463" t="s">
        <v>104</v>
      </c>
    </row>
    <row r="3464" spans="1:14" x14ac:dyDescent="0.25">
      <c r="A3464" t="s">
        <v>5027</v>
      </c>
      <c r="B3464" t="s">
        <v>5028</v>
      </c>
      <c r="C3464" t="s">
        <v>29</v>
      </c>
      <c r="D3464" t="s">
        <v>21</v>
      </c>
      <c r="E3464">
        <v>21231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43230</v>
      </c>
      <c r="L3464" t="s">
        <v>26</v>
      </c>
      <c r="N3464" t="s">
        <v>24</v>
      </c>
    </row>
    <row r="3465" spans="1:14" x14ac:dyDescent="0.25">
      <c r="A3465" t="s">
        <v>708</v>
      </c>
      <c r="B3465" t="s">
        <v>5029</v>
      </c>
      <c r="C3465" t="s">
        <v>432</v>
      </c>
      <c r="D3465" t="s">
        <v>21</v>
      </c>
      <c r="E3465">
        <v>21502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43230</v>
      </c>
      <c r="L3465" t="s">
        <v>26</v>
      </c>
      <c r="N3465" t="s">
        <v>24</v>
      </c>
    </row>
    <row r="3466" spans="1:14" x14ac:dyDescent="0.25">
      <c r="A3466" t="s">
        <v>5030</v>
      </c>
      <c r="B3466" t="s">
        <v>5031</v>
      </c>
      <c r="C3466" t="s">
        <v>29</v>
      </c>
      <c r="D3466" t="s">
        <v>21</v>
      </c>
      <c r="E3466">
        <v>21223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43230</v>
      </c>
      <c r="L3466" t="s">
        <v>26</v>
      </c>
      <c r="N3466" t="s">
        <v>24</v>
      </c>
    </row>
    <row r="3467" spans="1:14" x14ac:dyDescent="0.25">
      <c r="A3467" t="s">
        <v>2511</v>
      </c>
      <c r="B3467" t="s">
        <v>2512</v>
      </c>
      <c r="C3467" t="s">
        <v>898</v>
      </c>
      <c r="D3467" t="s">
        <v>21</v>
      </c>
      <c r="E3467">
        <v>21601</v>
      </c>
      <c r="F3467" t="s">
        <v>22</v>
      </c>
      <c r="G3467" t="s">
        <v>22</v>
      </c>
      <c r="H3467" t="s">
        <v>101</v>
      </c>
      <c r="I3467" t="s">
        <v>241</v>
      </c>
      <c r="J3467" s="1">
        <v>43179</v>
      </c>
      <c r="K3467" s="1">
        <v>43230</v>
      </c>
      <c r="L3467" t="s">
        <v>103</v>
      </c>
      <c r="N3467" t="s">
        <v>1900</v>
      </c>
    </row>
    <row r="3468" spans="1:14" x14ac:dyDescent="0.25">
      <c r="A3468" t="s">
        <v>205</v>
      </c>
      <c r="B3468" t="s">
        <v>206</v>
      </c>
      <c r="C3468" t="s">
        <v>207</v>
      </c>
      <c r="D3468" t="s">
        <v>21</v>
      </c>
      <c r="E3468">
        <v>20712</v>
      </c>
      <c r="F3468" t="s">
        <v>22</v>
      </c>
      <c r="G3468" t="s">
        <v>22</v>
      </c>
      <c r="H3468" t="s">
        <v>208</v>
      </c>
      <c r="I3468" t="s">
        <v>209</v>
      </c>
      <c r="J3468" t="s">
        <v>210</v>
      </c>
      <c r="K3468" s="1">
        <v>43229</v>
      </c>
      <c r="L3468" t="s">
        <v>211</v>
      </c>
      <c r="M3468" t="str">
        <f>HYPERLINK("https://www.regulations.gov/docket?D=FDA-2018-H-1786")</f>
        <v>https://www.regulations.gov/docket?D=FDA-2018-H-1786</v>
      </c>
      <c r="N3468" t="s">
        <v>210</v>
      </c>
    </row>
    <row r="3469" spans="1:14" x14ac:dyDescent="0.25">
      <c r="A3469" t="s">
        <v>600</v>
      </c>
      <c r="B3469" t="s">
        <v>601</v>
      </c>
      <c r="C3469" t="s">
        <v>29</v>
      </c>
      <c r="D3469" t="s">
        <v>21</v>
      </c>
      <c r="E3469">
        <v>21231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43229</v>
      </c>
      <c r="L3469" t="s">
        <v>26</v>
      </c>
      <c r="N3469" t="s">
        <v>24</v>
      </c>
    </row>
    <row r="3470" spans="1:14" x14ac:dyDescent="0.25">
      <c r="A3470" t="s">
        <v>5032</v>
      </c>
      <c r="B3470" t="s">
        <v>5033</v>
      </c>
      <c r="C3470" t="s">
        <v>29</v>
      </c>
      <c r="D3470" t="s">
        <v>21</v>
      </c>
      <c r="E3470">
        <v>21231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43229</v>
      </c>
      <c r="L3470" t="s">
        <v>26</v>
      </c>
      <c r="N3470" t="s">
        <v>24</v>
      </c>
    </row>
    <row r="3471" spans="1:14" x14ac:dyDescent="0.25">
      <c r="A3471" t="s">
        <v>5034</v>
      </c>
      <c r="B3471" t="s">
        <v>5035</v>
      </c>
      <c r="C3471" t="s">
        <v>179</v>
      </c>
      <c r="D3471" t="s">
        <v>21</v>
      </c>
      <c r="E3471">
        <v>20877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43229</v>
      </c>
      <c r="L3471" t="s">
        <v>26</v>
      </c>
      <c r="N3471" t="s">
        <v>24</v>
      </c>
    </row>
    <row r="3472" spans="1:14" x14ac:dyDescent="0.25">
      <c r="A3472" t="s">
        <v>5036</v>
      </c>
      <c r="B3472" t="s">
        <v>5037</v>
      </c>
      <c r="C3472" t="s">
        <v>179</v>
      </c>
      <c r="D3472" t="s">
        <v>21</v>
      </c>
      <c r="E3472">
        <v>20877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43229</v>
      </c>
      <c r="L3472" t="s">
        <v>26</v>
      </c>
      <c r="N3472" t="s">
        <v>24</v>
      </c>
    </row>
    <row r="3473" spans="1:14" x14ac:dyDescent="0.25">
      <c r="A3473" t="s">
        <v>5038</v>
      </c>
      <c r="B3473" t="s">
        <v>5039</v>
      </c>
      <c r="C3473" t="s">
        <v>179</v>
      </c>
      <c r="D3473" t="s">
        <v>21</v>
      </c>
      <c r="E3473">
        <v>20877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43229</v>
      </c>
      <c r="L3473" t="s">
        <v>26</v>
      </c>
      <c r="N3473" t="s">
        <v>24</v>
      </c>
    </row>
    <row r="3474" spans="1:14" x14ac:dyDescent="0.25">
      <c r="A3474" t="s">
        <v>5040</v>
      </c>
      <c r="B3474" t="s">
        <v>5041</v>
      </c>
      <c r="C3474" t="s">
        <v>29</v>
      </c>
      <c r="D3474" t="s">
        <v>21</v>
      </c>
      <c r="E3474">
        <v>21231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43229</v>
      </c>
      <c r="L3474" t="s">
        <v>26</v>
      </c>
      <c r="N3474" t="s">
        <v>24</v>
      </c>
    </row>
    <row r="3475" spans="1:14" x14ac:dyDescent="0.25">
      <c r="A3475" t="s">
        <v>93</v>
      </c>
      <c r="B3475" t="s">
        <v>5042</v>
      </c>
      <c r="C3475" t="s">
        <v>179</v>
      </c>
      <c r="D3475" t="s">
        <v>21</v>
      </c>
      <c r="E3475">
        <v>20879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43229</v>
      </c>
      <c r="L3475" t="s">
        <v>26</v>
      </c>
      <c r="N3475" t="s">
        <v>24</v>
      </c>
    </row>
    <row r="3476" spans="1:14" x14ac:dyDescent="0.25">
      <c r="A3476" t="s">
        <v>5043</v>
      </c>
      <c r="B3476" t="s">
        <v>5044</v>
      </c>
      <c r="C3476" t="s">
        <v>29</v>
      </c>
      <c r="D3476" t="s">
        <v>21</v>
      </c>
      <c r="E3476">
        <v>21229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43228</v>
      </c>
      <c r="L3476" t="s">
        <v>26</v>
      </c>
      <c r="N3476" t="s">
        <v>24</v>
      </c>
    </row>
    <row r="3477" spans="1:14" x14ac:dyDescent="0.25">
      <c r="A3477" t="s">
        <v>5045</v>
      </c>
      <c r="B3477" t="s">
        <v>5046</v>
      </c>
      <c r="C3477" t="s">
        <v>1882</v>
      </c>
      <c r="D3477" t="s">
        <v>21</v>
      </c>
      <c r="E3477">
        <v>21769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43228</v>
      </c>
      <c r="L3477" t="s">
        <v>26</v>
      </c>
      <c r="N3477" t="s">
        <v>24</v>
      </c>
    </row>
    <row r="3478" spans="1:14" x14ac:dyDescent="0.25">
      <c r="A3478" t="s">
        <v>5047</v>
      </c>
      <c r="B3478" t="s">
        <v>5048</v>
      </c>
      <c r="C3478" t="s">
        <v>29</v>
      </c>
      <c r="D3478" t="s">
        <v>21</v>
      </c>
      <c r="E3478">
        <v>21229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43228</v>
      </c>
      <c r="L3478" t="s">
        <v>26</v>
      </c>
      <c r="N3478" t="s">
        <v>24</v>
      </c>
    </row>
    <row r="3479" spans="1:14" x14ac:dyDescent="0.25">
      <c r="A3479" t="s">
        <v>5049</v>
      </c>
      <c r="B3479" t="s">
        <v>5050</v>
      </c>
      <c r="C3479" t="s">
        <v>29</v>
      </c>
      <c r="D3479" t="s">
        <v>21</v>
      </c>
      <c r="E3479">
        <v>21229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43228</v>
      </c>
      <c r="L3479" t="s">
        <v>26</v>
      </c>
      <c r="N3479" t="s">
        <v>24</v>
      </c>
    </row>
    <row r="3480" spans="1:14" x14ac:dyDescent="0.25">
      <c r="A3480" t="s">
        <v>5051</v>
      </c>
      <c r="B3480" t="s">
        <v>5052</v>
      </c>
      <c r="C3480" t="s">
        <v>29</v>
      </c>
      <c r="D3480" t="s">
        <v>21</v>
      </c>
      <c r="E3480">
        <v>21229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43228</v>
      </c>
      <c r="L3480" t="s">
        <v>26</v>
      </c>
      <c r="N3480" t="s">
        <v>24</v>
      </c>
    </row>
    <row r="3481" spans="1:14" x14ac:dyDescent="0.25">
      <c r="A3481" t="s">
        <v>1619</v>
      </c>
      <c r="B3481" t="s">
        <v>1620</v>
      </c>
      <c r="C3481" t="s">
        <v>291</v>
      </c>
      <c r="D3481" t="s">
        <v>21</v>
      </c>
      <c r="E3481">
        <v>21701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43228</v>
      </c>
      <c r="L3481" t="s">
        <v>26</v>
      </c>
      <c r="N3481" t="s">
        <v>24</v>
      </c>
    </row>
    <row r="3482" spans="1:14" x14ac:dyDescent="0.25">
      <c r="A3482" t="s">
        <v>5053</v>
      </c>
      <c r="B3482" t="s">
        <v>5054</v>
      </c>
      <c r="C3482" t="s">
        <v>29</v>
      </c>
      <c r="D3482" t="s">
        <v>21</v>
      </c>
      <c r="E3482">
        <v>21229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43228</v>
      </c>
      <c r="L3482" t="s">
        <v>26</v>
      </c>
      <c r="N3482" t="s">
        <v>24</v>
      </c>
    </row>
    <row r="3483" spans="1:14" x14ac:dyDescent="0.25">
      <c r="A3483" t="s">
        <v>250</v>
      </c>
      <c r="B3483" t="s">
        <v>5055</v>
      </c>
      <c r="C3483" t="s">
        <v>291</v>
      </c>
      <c r="D3483" t="s">
        <v>21</v>
      </c>
      <c r="E3483">
        <v>21703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43228</v>
      </c>
      <c r="L3483" t="s">
        <v>26</v>
      </c>
      <c r="N3483" t="s">
        <v>24</v>
      </c>
    </row>
    <row r="3484" spans="1:14" x14ac:dyDescent="0.25">
      <c r="A3484" t="s">
        <v>5056</v>
      </c>
      <c r="B3484" t="s">
        <v>5057</v>
      </c>
      <c r="C3484" t="s">
        <v>29</v>
      </c>
      <c r="D3484" t="s">
        <v>21</v>
      </c>
      <c r="E3484">
        <v>21223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43228</v>
      </c>
      <c r="L3484" t="s">
        <v>26</v>
      </c>
      <c r="N3484" t="s">
        <v>24</v>
      </c>
    </row>
    <row r="3485" spans="1:14" x14ac:dyDescent="0.25">
      <c r="A3485" t="s">
        <v>5058</v>
      </c>
      <c r="B3485" t="s">
        <v>5059</v>
      </c>
      <c r="C3485" t="s">
        <v>29</v>
      </c>
      <c r="D3485" t="s">
        <v>21</v>
      </c>
      <c r="E3485">
        <v>21229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43228</v>
      </c>
      <c r="L3485" t="s">
        <v>26</v>
      </c>
      <c r="N3485" t="s">
        <v>24</v>
      </c>
    </row>
    <row r="3486" spans="1:14" x14ac:dyDescent="0.25">
      <c r="A3486" t="s">
        <v>1035</v>
      </c>
      <c r="B3486" t="s">
        <v>1804</v>
      </c>
      <c r="C3486" t="s">
        <v>291</v>
      </c>
      <c r="D3486" t="s">
        <v>21</v>
      </c>
      <c r="E3486">
        <v>21701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43228</v>
      </c>
      <c r="L3486" t="s">
        <v>26</v>
      </c>
      <c r="N3486" t="s">
        <v>24</v>
      </c>
    </row>
    <row r="3487" spans="1:14" x14ac:dyDescent="0.25">
      <c r="A3487" t="s">
        <v>5060</v>
      </c>
      <c r="B3487" t="s">
        <v>5061</v>
      </c>
      <c r="C3487" t="s">
        <v>29</v>
      </c>
      <c r="D3487" t="s">
        <v>21</v>
      </c>
      <c r="E3487">
        <v>21229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43227</v>
      </c>
      <c r="L3487" t="s">
        <v>26</v>
      </c>
      <c r="N3487" t="s">
        <v>24</v>
      </c>
    </row>
    <row r="3488" spans="1:14" x14ac:dyDescent="0.25">
      <c r="A3488" t="s">
        <v>5062</v>
      </c>
      <c r="B3488" t="s">
        <v>5063</v>
      </c>
      <c r="C3488" t="s">
        <v>29</v>
      </c>
      <c r="D3488" t="s">
        <v>21</v>
      </c>
      <c r="E3488">
        <v>21223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43227</v>
      </c>
      <c r="L3488" t="s">
        <v>26</v>
      </c>
      <c r="N3488" t="s">
        <v>24</v>
      </c>
    </row>
    <row r="3489" spans="1:14" x14ac:dyDescent="0.25">
      <c r="A3489" t="s">
        <v>5064</v>
      </c>
      <c r="B3489" t="s">
        <v>5065</v>
      </c>
      <c r="C3489" t="s">
        <v>29</v>
      </c>
      <c r="D3489" t="s">
        <v>21</v>
      </c>
      <c r="E3489">
        <v>21229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43227</v>
      </c>
      <c r="L3489" t="s">
        <v>26</v>
      </c>
      <c r="N3489" t="s">
        <v>24</v>
      </c>
    </row>
    <row r="3490" spans="1:14" x14ac:dyDescent="0.25">
      <c r="A3490" t="s">
        <v>5066</v>
      </c>
      <c r="B3490" t="s">
        <v>5067</v>
      </c>
      <c r="C3490" t="s">
        <v>291</v>
      </c>
      <c r="D3490" t="s">
        <v>21</v>
      </c>
      <c r="E3490">
        <v>21701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43227</v>
      </c>
      <c r="L3490" t="s">
        <v>26</v>
      </c>
      <c r="N3490" t="s">
        <v>24</v>
      </c>
    </row>
    <row r="3491" spans="1:14" x14ac:dyDescent="0.25">
      <c r="A3491" t="s">
        <v>5068</v>
      </c>
      <c r="B3491" t="s">
        <v>5069</v>
      </c>
      <c r="C3491" t="s">
        <v>29</v>
      </c>
      <c r="D3491" t="s">
        <v>21</v>
      </c>
      <c r="E3491">
        <v>21223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43227</v>
      </c>
      <c r="L3491" t="s">
        <v>26</v>
      </c>
      <c r="N3491" t="s">
        <v>24</v>
      </c>
    </row>
    <row r="3492" spans="1:14" x14ac:dyDescent="0.25">
      <c r="A3492" t="s">
        <v>753</v>
      </c>
      <c r="B3492" t="s">
        <v>1588</v>
      </c>
      <c r="C3492" t="s">
        <v>291</v>
      </c>
      <c r="D3492" t="s">
        <v>21</v>
      </c>
      <c r="E3492">
        <v>21702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43227</v>
      </c>
      <c r="L3492" t="s">
        <v>26</v>
      </c>
      <c r="N3492" t="s">
        <v>24</v>
      </c>
    </row>
    <row r="3493" spans="1:14" x14ac:dyDescent="0.25">
      <c r="A3493" t="s">
        <v>5070</v>
      </c>
      <c r="B3493" t="s">
        <v>5071</v>
      </c>
      <c r="C3493" t="s">
        <v>291</v>
      </c>
      <c r="D3493" t="s">
        <v>21</v>
      </c>
      <c r="E3493">
        <v>21702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43227</v>
      </c>
      <c r="L3493" t="s">
        <v>26</v>
      </c>
      <c r="N3493" t="s">
        <v>24</v>
      </c>
    </row>
    <row r="3494" spans="1:14" x14ac:dyDescent="0.25">
      <c r="A3494" t="s">
        <v>5072</v>
      </c>
      <c r="B3494" t="s">
        <v>5073</v>
      </c>
      <c r="C3494" t="s">
        <v>54</v>
      </c>
      <c r="D3494" t="s">
        <v>21</v>
      </c>
      <c r="E3494">
        <v>21061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43224</v>
      </c>
      <c r="L3494" t="s">
        <v>26</v>
      </c>
      <c r="N3494" t="s">
        <v>24</v>
      </c>
    </row>
    <row r="3495" spans="1:14" x14ac:dyDescent="0.25">
      <c r="A3495" t="s">
        <v>5074</v>
      </c>
      <c r="B3495" t="s">
        <v>5075</v>
      </c>
      <c r="C3495" t="s">
        <v>1020</v>
      </c>
      <c r="D3495" t="s">
        <v>21</v>
      </c>
      <c r="E3495">
        <v>21157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43223</v>
      </c>
      <c r="L3495" t="s">
        <v>26</v>
      </c>
      <c r="N3495" t="s">
        <v>24</v>
      </c>
    </row>
    <row r="3496" spans="1:14" x14ac:dyDescent="0.25">
      <c r="A3496" t="s">
        <v>5076</v>
      </c>
      <c r="B3496" t="s">
        <v>5077</v>
      </c>
      <c r="C3496" t="s">
        <v>29</v>
      </c>
      <c r="D3496" t="s">
        <v>21</v>
      </c>
      <c r="E3496">
        <v>21211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43223</v>
      </c>
      <c r="L3496" t="s">
        <v>26</v>
      </c>
      <c r="N3496" t="s">
        <v>24</v>
      </c>
    </row>
    <row r="3497" spans="1:14" x14ac:dyDescent="0.25">
      <c r="A3497" t="s">
        <v>5078</v>
      </c>
      <c r="B3497" t="s">
        <v>5079</v>
      </c>
      <c r="C3497" t="s">
        <v>1443</v>
      </c>
      <c r="D3497" t="s">
        <v>21</v>
      </c>
      <c r="E3497">
        <v>21157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43223</v>
      </c>
      <c r="L3497" t="s">
        <v>26</v>
      </c>
      <c r="N3497" t="s">
        <v>24</v>
      </c>
    </row>
    <row r="3498" spans="1:14" x14ac:dyDescent="0.25">
      <c r="A3498" t="s">
        <v>5080</v>
      </c>
      <c r="B3498" t="s">
        <v>5081</v>
      </c>
      <c r="C3498" t="s">
        <v>29</v>
      </c>
      <c r="D3498" t="s">
        <v>21</v>
      </c>
      <c r="E3498">
        <v>21211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43223</v>
      </c>
      <c r="L3498" t="s">
        <v>26</v>
      </c>
      <c r="N3498" t="s">
        <v>24</v>
      </c>
    </row>
    <row r="3499" spans="1:14" x14ac:dyDescent="0.25">
      <c r="A3499" t="s">
        <v>5082</v>
      </c>
      <c r="B3499" t="s">
        <v>5083</v>
      </c>
      <c r="C3499" t="s">
        <v>29</v>
      </c>
      <c r="D3499" t="s">
        <v>21</v>
      </c>
      <c r="E3499">
        <v>21211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43223</v>
      </c>
      <c r="L3499" t="s">
        <v>26</v>
      </c>
      <c r="N3499" t="s">
        <v>24</v>
      </c>
    </row>
    <row r="3500" spans="1:14" x14ac:dyDescent="0.25">
      <c r="A3500" t="s">
        <v>5084</v>
      </c>
      <c r="B3500" t="s">
        <v>5085</v>
      </c>
      <c r="C3500" t="s">
        <v>29</v>
      </c>
      <c r="D3500" t="s">
        <v>21</v>
      </c>
      <c r="E3500">
        <v>21211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43223</v>
      </c>
      <c r="L3500" t="s">
        <v>26</v>
      </c>
      <c r="N3500" t="s">
        <v>24</v>
      </c>
    </row>
    <row r="3501" spans="1:14" x14ac:dyDescent="0.25">
      <c r="A3501" t="s">
        <v>5086</v>
      </c>
      <c r="B3501" t="s">
        <v>5087</v>
      </c>
      <c r="C3501" t="s">
        <v>29</v>
      </c>
      <c r="D3501" t="s">
        <v>21</v>
      </c>
      <c r="E3501">
        <v>21211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43223</v>
      </c>
      <c r="L3501" t="s">
        <v>26</v>
      </c>
      <c r="N3501" t="s">
        <v>24</v>
      </c>
    </row>
    <row r="3502" spans="1:14" x14ac:dyDescent="0.25">
      <c r="A3502" t="s">
        <v>5088</v>
      </c>
      <c r="B3502" t="s">
        <v>5089</v>
      </c>
      <c r="C3502" t="s">
        <v>1020</v>
      </c>
      <c r="D3502" t="s">
        <v>21</v>
      </c>
      <c r="E3502">
        <v>21157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43223</v>
      </c>
      <c r="L3502" t="s">
        <v>26</v>
      </c>
      <c r="N3502" t="s">
        <v>24</v>
      </c>
    </row>
    <row r="3503" spans="1:14" x14ac:dyDescent="0.25">
      <c r="A3503" t="s">
        <v>5090</v>
      </c>
      <c r="B3503" t="s">
        <v>5091</v>
      </c>
      <c r="C3503" t="s">
        <v>1020</v>
      </c>
      <c r="D3503" t="s">
        <v>21</v>
      </c>
      <c r="E3503">
        <v>21157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43223</v>
      </c>
      <c r="L3503" t="s">
        <v>26</v>
      </c>
      <c r="N3503" t="s">
        <v>24</v>
      </c>
    </row>
    <row r="3504" spans="1:14" x14ac:dyDescent="0.25">
      <c r="A3504" t="s">
        <v>1196</v>
      </c>
      <c r="B3504" t="s">
        <v>1197</v>
      </c>
      <c r="C3504" t="s">
        <v>29</v>
      </c>
      <c r="D3504" t="s">
        <v>21</v>
      </c>
      <c r="E3504">
        <v>21226</v>
      </c>
      <c r="F3504" t="s">
        <v>22</v>
      </c>
      <c r="G3504" t="s">
        <v>22</v>
      </c>
      <c r="H3504" t="s">
        <v>101</v>
      </c>
      <c r="I3504" t="s">
        <v>241</v>
      </c>
      <c r="J3504" s="1">
        <v>43172</v>
      </c>
      <c r="K3504" s="1">
        <v>43223</v>
      </c>
      <c r="L3504" t="s">
        <v>103</v>
      </c>
      <c r="N3504" t="s">
        <v>1900</v>
      </c>
    </row>
    <row r="3505" spans="1:14" x14ac:dyDescent="0.25">
      <c r="A3505" t="s">
        <v>2550</v>
      </c>
      <c r="B3505" t="s">
        <v>5092</v>
      </c>
      <c r="C3505" t="s">
        <v>39</v>
      </c>
      <c r="D3505" t="s">
        <v>21</v>
      </c>
      <c r="E3505">
        <v>21046</v>
      </c>
      <c r="F3505" t="s">
        <v>22</v>
      </c>
      <c r="G3505" t="s">
        <v>22</v>
      </c>
      <c r="H3505" t="s">
        <v>101</v>
      </c>
      <c r="I3505" t="s">
        <v>241</v>
      </c>
      <c r="J3505" s="1">
        <v>43168</v>
      </c>
      <c r="K3505" s="1">
        <v>43223</v>
      </c>
      <c r="L3505" t="s">
        <v>103</v>
      </c>
      <c r="N3505" t="s">
        <v>1900</v>
      </c>
    </row>
    <row r="3506" spans="1:14" x14ac:dyDescent="0.25">
      <c r="A3506" t="s">
        <v>30</v>
      </c>
      <c r="B3506" t="s">
        <v>3223</v>
      </c>
      <c r="C3506" t="s">
        <v>154</v>
      </c>
      <c r="D3506" t="s">
        <v>21</v>
      </c>
      <c r="E3506">
        <v>20707</v>
      </c>
      <c r="F3506" t="s">
        <v>22</v>
      </c>
      <c r="G3506" t="s">
        <v>22</v>
      </c>
      <c r="H3506" t="s">
        <v>101</v>
      </c>
      <c r="I3506" t="s">
        <v>241</v>
      </c>
      <c r="J3506" s="1">
        <v>43158</v>
      </c>
      <c r="K3506" s="1">
        <v>43223</v>
      </c>
      <c r="L3506" t="s">
        <v>103</v>
      </c>
      <c r="N3506" t="s">
        <v>1900</v>
      </c>
    </row>
    <row r="3507" spans="1:14" x14ac:dyDescent="0.25">
      <c r="A3507" t="s">
        <v>87</v>
      </c>
      <c r="B3507" t="s">
        <v>5093</v>
      </c>
      <c r="C3507" t="s">
        <v>1020</v>
      </c>
      <c r="D3507" t="s">
        <v>21</v>
      </c>
      <c r="E3507">
        <v>21157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43223</v>
      </c>
      <c r="L3507" t="s">
        <v>26</v>
      </c>
      <c r="N3507" t="s">
        <v>24</v>
      </c>
    </row>
    <row r="3508" spans="1:14" x14ac:dyDescent="0.25">
      <c r="A3508" t="s">
        <v>5094</v>
      </c>
      <c r="B3508" t="s">
        <v>5095</v>
      </c>
      <c r="C3508" t="s">
        <v>29</v>
      </c>
      <c r="D3508" t="s">
        <v>21</v>
      </c>
      <c r="E3508">
        <v>21211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43223</v>
      </c>
      <c r="L3508" t="s">
        <v>26</v>
      </c>
      <c r="N3508" t="s">
        <v>24</v>
      </c>
    </row>
    <row r="3509" spans="1:14" x14ac:dyDescent="0.25">
      <c r="A3509" t="s">
        <v>5096</v>
      </c>
      <c r="B3509" t="s">
        <v>5097</v>
      </c>
      <c r="C3509" t="s">
        <v>29</v>
      </c>
      <c r="D3509" t="s">
        <v>21</v>
      </c>
      <c r="E3509">
        <v>21213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43223</v>
      </c>
      <c r="L3509" t="s">
        <v>26</v>
      </c>
      <c r="N3509" t="s">
        <v>24</v>
      </c>
    </row>
    <row r="3510" spans="1:14" x14ac:dyDescent="0.25">
      <c r="A3510" t="s">
        <v>139</v>
      </c>
      <c r="B3510" t="s">
        <v>1457</v>
      </c>
      <c r="C3510" t="s">
        <v>173</v>
      </c>
      <c r="D3510" t="s">
        <v>21</v>
      </c>
      <c r="E3510">
        <v>20745</v>
      </c>
      <c r="F3510" t="s">
        <v>22</v>
      </c>
      <c r="G3510" t="s">
        <v>22</v>
      </c>
      <c r="H3510" t="s">
        <v>101</v>
      </c>
      <c r="I3510" t="s">
        <v>241</v>
      </c>
      <c r="J3510" s="1">
        <v>43171</v>
      </c>
      <c r="K3510" s="1">
        <v>43223</v>
      </c>
      <c r="L3510" t="s">
        <v>103</v>
      </c>
      <c r="N3510" t="s">
        <v>1900</v>
      </c>
    </row>
    <row r="3511" spans="1:14" x14ac:dyDescent="0.25">
      <c r="A3511" t="s">
        <v>5098</v>
      </c>
      <c r="B3511" t="s">
        <v>1459</v>
      </c>
      <c r="C3511" t="s">
        <v>173</v>
      </c>
      <c r="D3511" t="s">
        <v>21</v>
      </c>
      <c r="E3511">
        <v>20745</v>
      </c>
      <c r="F3511" t="s">
        <v>22</v>
      </c>
      <c r="G3511" t="s">
        <v>22</v>
      </c>
      <c r="H3511" t="s">
        <v>101</v>
      </c>
      <c r="I3511" t="s">
        <v>241</v>
      </c>
      <c r="J3511" s="1">
        <v>43171</v>
      </c>
      <c r="K3511" s="1">
        <v>43223</v>
      </c>
      <c r="L3511" t="s">
        <v>103</v>
      </c>
      <c r="N3511" t="s">
        <v>1900</v>
      </c>
    </row>
    <row r="3512" spans="1:14" x14ac:dyDescent="0.25">
      <c r="A3512" t="s">
        <v>2788</v>
      </c>
      <c r="B3512" t="s">
        <v>5099</v>
      </c>
      <c r="C3512" t="s">
        <v>29</v>
      </c>
      <c r="D3512" t="s">
        <v>21</v>
      </c>
      <c r="E3512">
        <v>21226</v>
      </c>
      <c r="F3512" t="s">
        <v>22</v>
      </c>
      <c r="G3512" t="s">
        <v>22</v>
      </c>
      <c r="H3512" t="s">
        <v>101</v>
      </c>
      <c r="I3512" t="s">
        <v>241</v>
      </c>
      <c r="J3512" s="1">
        <v>43172</v>
      </c>
      <c r="K3512" s="1">
        <v>43223</v>
      </c>
      <c r="L3512" t="s">
        <v>103</v>
      </c>
      <c r="N3512" t="s">
        <v>1580</v>
      </c>
    </row>
    <row r="3513" spans="1:14" x14ac:dyDescent="0.25">
      <c r="A3513" t="s">
        <v>5100</v>
      </c>
      <c r="B3513" t="s">
        <v>5101</v>
      </c>
      <c r="C3513" t="s">
        <v>1020</v>
      </c>
      <c r="D3513" t="s">
        <v>21</v>
      </c>
      <c r="E3513">
        <v>21157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43223</v>
      </c>
      <c r="L3513" t="s">
        <v>26</v>
      </c>
      <c r="N3513" t="s">
        <v>24</v>
      </c>
    </row>
    <row r="3514" spans="1:14" x14ac:dyDescent="0.25">
      <c r="A3514" t="s">
        <v>201</v>
      </c>
      <c r="B3514" t="s">
        <v>2377</v>
      </c>
      <c r="C3514" t="s">
        <v>39</v>
      </c>
      <c r="D3514" t="s">
        <v>21</v>
      </c>
      <c r="E3514">
        <v>21046</v>
      </c>
      <c r="F3514" t="s">
        <v>22</v>
      </c>
      <c r="G3514" t="s">
        <v>22</v>
      </c>
      <c r="H3514" t="s">
        <v>101</v>
      </c>
      <c r="I3514" t="s">
        <v>241</v>
      </c>
      <c r="J3514" s="1">
        <v>43168</v>
      </c>
      <c r="K3514" s="1">
        <v>43223</v>
      </c>
      <c r="L3514" t="s">
        <v>103</v>
      </c>
      <c r="N3514" t="s">
        <v>1580</v>
      </c>
    </row>
    <row r="3515" spans="1:14" x14ac:dyDescent="0.25">
      <c r="A3515" t="s">
        <v>5102</v>
      </c>
      <c r="B3515" t="s">
        <v>5103</v>
      </c>
      <c r="C3515" t="s">
        <v>1443</v>
      </c>
      <c r="D3515" t="s">
        <v>21</v>
      </c>
      <c r="E3515">
        <v>21157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43222</v>
      </c>
      <c r="L3515" t="s">
        <v>26</v>
      </c>
      <c r="N3515" t="s">
        <v>24</v>
      </c>
    </row>
    <row r="3516" spans="1:14" x14ac:dyDescent="0.25">
      <c r="A3516" t="s">
        <v>3652</v>
      </c>
      <c r="B3516" t="s">
        <v>3653</v>
      </c>
      <c r="C3516" t="s">
        <v>424</v>
      </c>
      <c r="D3516" t="s">
        <v>21</v>
      </c>
      <c r="E3516">
        <v>21043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43222</v>
      </c>
      <c r="L3516" t="s">
        <v>26</v>
      </c>
      <c r="N3516" t="s">
        <v>24</v>
      </c>
    </row>
    <row r="3517" spans="1:14" x14ac:dyDescent="0.25">
      <c r="A3517" t="s">
        <v>196</v>
      </c>
      <c r="B3517" t="s">
        <v>3669</v>
      </c>
      <c r="C3517" t="s">
        <v>39</v>
      </c>
      <c r="D3517" t="s">
        <v>21</v>
      </c>
      <c r="E3517">
        <v>21044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43222</v>
      </c>
      <c r="L3517" t="s">
        <v>26</v>
      </c>
      <c r="N3517" t="s">
        <v>24</v>
      </c>
    </row>
    <row r="3518" spans="1:14" x14ac:dyDescent="0.25">
      <c r="A3518" t="s">
        <v>469</v>
      </c>
      <c r="B3518" t="s">
        <v>470</v>
      </c>
      <c r="C3518" t="s">
        <v>424</v>
      </c>
      <c r="D3518" t="s">
        <v>21</v>
      </c>
      <c r="E3518">
        <v>21043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43222</v>
      </c>
      <c r="L3518" t="s">
        <v>26</v>
      </c>
      <c r="N3518" t="s">
        <v>24</v>
      </c>
    </row>
    <row r="3519" spans="1:14" x14ac:dyDescent="0.25">
      <c r="A3519" t="s">
        <v>260</v>
      </c>
      <c r="B3519" t="s">
        <v>5104</v>
      </c>
      <c r="C3519" t="s">
        <v>1020</v>
      </c>
      <c r="D3519" t="s">
        <v>21</v>
      </c>
      <c r="E3519">
        <v>21157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43222</v>
      </c>
      <c r="L3519" t="s">
        <v>26</v>
      </c>
      <c r="N3519" t="s">
        <v>24</v>
      </c>
    </row>
    <row r="3520" spans="1:14" x14ac:dyDescent="0.25">
      <c r="A3520" t="s">
        <v>188</v>
      </c>
      <c r="B3520" t="s">
        <v>3659</v>
      </c>
      <c r="C3520" t="s">
        <v>424</v>
      </c>
      <c r="D3520" t="s">
        <v>21</v>
      </c>
      <c r="E3520">
        <v>21043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43222</v>
      </c>
      <c r="L3520" t="s">
        <v>26</v>
      </c>
      <c r="N3520" t="s">
        <v>24</v>
      </c>
    </row>
    <row r="3521" spans="1:14" x14ac:dyDescent="0.25">
      <c r="A3521" t="s">
        <v>5105</v>
      </c>
      <c r="B3521" t="s">
        <v>5106</v>
      </c>
      <c r="C3521" t="s">
        <v>1764</v>
      </c>
      <c r="D3521" t="s">
        <v>21</v>
      </c>
      <c r="E3521">
        <v>21047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43221</v>
      </c>
      <c r="L3521" t="s">
        <v>26</v>
      </c>
      <c r="N3521" t="s">
        <v>24</v>
      </c>
    </row>
    <row r="3522" spans="1:14" x14ac:dyDescent="0.25">
      <c r="A3522" t="s">
        <v>5107</v>
      </c>
      <c r="B3522" t="s">
        <v>5108</v>
      </c>
      <c r="C3522" t="s">
        <v>29</v>
      </c>
      <c r="D3522" t="s">
        <v>21</v>
      </c>
      <c r="E3522">
        <v>21239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43221</v>
      </c>
      <c r="L3522" t="s">
        <v>26</v>
      </c>
      <c r="N3522" t="s">
        <v>24</v>
      </c>
    </row>
    <row r="3523" spans="1:14" x14ac:dyDescent="0.25">
      <c r="A3523" t="s">
        <v>5109</v>
      </c>
      <c r="B3523" t="s">
        <v>5110</v>
      </c>
      <c r="C3523" t="s">
        <v>29</v>
      </c>
      <c r="D3523" t="s">
        <v>21</v>
      </c>
      <c r="E3523">
        <v>21213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43221</v>
      </c>
      <c r="L3523" t="s">
        <v>26</v>
      </c>
      <c r="N3523" t="s">
        <v>24</v>
      </c>
    </row>
    <row r="3524" spans="1:14" x14ac:dyDescent="0.25">
      <c r="A3524" t="s">
        <v>940</v>
      </c>
      <c r="B3524" t="s">
        <v>5111</v>
      </c>
      <c r="C3524" t="s">
        <v>755</v>
      </c>
      <c r="D3524" t="s">
        <v>21</v>
      </c>
      <c r="E3524">
        <v>21901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43221</v>
      </c>
      <c r="L3524" t="s">
        <v>26</v>
      </c>
      <c r="N3524" t="s">
        <v>24</v>
      </c>
    </row>
    <row r="3525" spans="1:14" x14ac:dyDescent="0.25">
      <c r="A3525" t="s">
        <v>5112</v>
      </c>
      <c r="B3525" t="s">
        <v>5113</v>
      </c>
      <c r="C3525" t="s">
        <v>1020</v>
      </c>
      <c r="D3525" t="s">
        <v>21</v>
      </c>
      <c r="E3525">
        <v>21157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43220</v>
      </c>
      <c r="L3525" t="s">
        <v>26</v>
      </c>
      <c r="N3525" t="s">
        <v>24</v>
      </c>
    </row>
    <row r="3526" spans="1:14" x14ac:dyDescent="0.25">
      <c r="A3526" t="s">
        <v>5114</v>
      </c>
      <c r="B3526" t="s">
        <v>5115</v>
      </c>
      <c r="C3526" t="s">
        <v>1020</v>
      </c>
      <c r="D3526" t="s">
        <v>21</v>
      </c>
      <c r="E3526">
        <v>21157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43220</v>
      </c>
      <c r="L3526" t="s">
        <v>26</v>
      </c>
      <c r="N3526" t="s">
        <v>24</v>
      </c>
    </row>
    <row r="3527" spans="1:14" x14ac:dyDescent="0.25">
      <c r="A3527" t="s">
        <v>1004</v>
      </c>
      <c r="B3527" t="s">
        <v>5116</v>
      </c>
      <c r="C3527" t="s">
        <v>1020</v>
      </c>
      <c r="D3527" t="s">
        <v>21</v>
      </c>
      <c r="E3527">
        <v>21157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43220</v>
      </c>
      <c r="L3527" t="s">
        <v>26</v>
      </c>
      <c r="N3527" t="s">
        <v>24</v>
      </c>
    </row>
    <row r="3528" spans="1:14" x14ac:dyDescent="0.25">
      <c r="A3528" t="s">
        <v>3555</v>
      </c>
      <c r="B3528" t="s">
        <v>3556</v>
      </c>
      <c r="C3528" t="s">
        <v>1764</v>
      </c>
      <c r="D3528" t="s">
        <v>21</v>
      </c>
      <c r="E3528">
        <v>21047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43220</v>
      </c>
      <c r="L3528" t="s">
        <v>26</v>
      </c>
      <c r="N3528" t="s">
        <v>24</v>
      </c>
    </row>
    <row r="3529" spans="1:14" x14ac:dyDescent="0.25">
      <c r="A3529" t="s">
        <v>336</v>
      </c>
      <c r="B3529" t="s">
        <v>5117</v>
      </c>
      <c r="C3529" t="s">
        <v>755</v>
      </c>
      <c r="D3529" t="s">
        <v>21</v>
      </c>
      <c r="E3529">
        <v>21901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43220</v>
      </c>
      <c r="L3529" t="s">
        <v>26</v>
      </c>
      <c r="N3529" t="s">
        <v>24</v>
      </c>
    </row>
    <row r="3530" spans="1:14" x14ac:dyDescent="0.25">
      <c r="A3530" t="s">
        <v>5118</v>
      </c>
      <c r="B3530" t="s">
        <v>5119</v>
      </c>
      <c r="C3530" t="s">
        <v>1764</v>
      </c>
      <c r="D3530" t="s">
        <v>21</v>
      </c>
      <c r="E3530">
        <v>21047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43220</v>
      </c>
      <c r="L3530" t="s">
        <v>26</v>
      </c>
      <c r="N3530" t="s">
        <v>24</v>
      </c>
    </row>
    <row r="3531" spans="1:14" x14ac:dyDescent="0.25">
      <c r="A3531" t="s">
        <v>5120</v>
      </c>
      <c r="B3531" t="s">
        <v>5121</v>
      </c>
      <c r="C3531" t="s">
        <v>1764</v>
      </c>
      <c r="D3531" t="s">
        <v>21</v>
      </c>
      <c r="E3531">
        <v>21047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43220</v>
      </c>
      <c r="L3531" t="s">
        <v>26</v>
      </c>
      <c r="N3531" t="s">
        <v>24</v>
      </c>
    </row>
    <row r="3532" spans="1:14" x14ac:dyDescent="0.25">
      <c r="A3532" t="s">
        <v>5122</v>
      </c>
      <c r="B3532" t="s">
        <v>5123</v>
      </c>
      <c r="C3532" t="s">
        <v>1020</v>
      </c>
      <c r="D3532" t="s">
        <v>21</v>
      </c>
      <c r="E3532">
        <v>21157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43220</v>
      </c>
      <c r="L3532" t="s">
        <v>26</v>
      </c>
      <c r="N3532" t="s">
        <v>24</v>
      </c>
    </row>
    <row r="3533" spans="1:14" x14ac:dyDescent="0.25">
      <c r="A3533" t="s">
        <v>4169</v>
      </c>
      <c r="B3533" t="s">
        <v>5124</v>
      </c>
      <c r="C3533" t="s">
        <v>750</v>
      </c>
      <c r="D3533" t="s">
        <v>21</v>
      </c>
      <c r="E3533">
        <v>21901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43220</v>
      </c>
      <c r="L3533" t="s">
        <v>26</v>
      </c>
      <c r="N3533" t="s">
        <v>24</v>
      </c>
    </row>
    <row r="3534" spans="1:14" x14ac:dyDescent="0.25">
      <c r="A3534" t="s">
        <v>1492</v>
      </c>
      <c r="B3534" t="s">
        <v>1493</v>
      </c>
      <c r="C3534" t="s">
        <v>190</v>
      </c>
      <c r="D3534" t="s">
        <v>21</v>
      </c>
      <c r="E3534">
        <v>20850</v>
      </c>
      <c r="F3534" t="s">
        <v>22</v>
      </c>
      <c r="G3534" t="s">
        <v>22</v>
      </c>
      <c r="H3534" t="s">
        <v>208</v>
      </c>
      <c r="I3534" t="s">
        <v>209</v>
      </c>
      <c r="J3534" s="1">
        <v>43166</v>
      </c>
      <c r="K3534" s="1">
        <v>43216</v>
      </c>
      <c r="L3534" t="s">
        <v>103</v>
      </c>
      <c r="N3534" t="s">
        <v>1562</v>
      </c>
    </row>
    <row r="3535" spans="1:14" x14ac:dyDescent="0.25">
      <c r="A3535" t="s">
        <v>155</v>
      </c>
      <c r="B3535" t="s">
        <v>695</v>
      </c>
      <c r="C3535" t="s">
        <v>190</v>
      </c>
      <c r="D3535" t="s">
        <v>21</v>
      </c>
      <c r="E3535">
        <v>20851</v>
      </c>
      <c r="F3535" t="s">
        <v>22</v>
      </c>
      <c r="G3535" t="s">
        <v>22</v>
      </c>
      <c r="H3535" t="s">
        <v>208</v>
      </c>
      <c r="I3535" t="s">
        <v>209</v>
      </c>
      <c r="J3535" s="1">
        <v>43165</v>
      </c>
      <c r="K3535" s="1">
        <v>43216</v>
      </c>
      <c r="L3535" t="s">
        <v>103</v>
      </c>
      <c r="N3535" t="s">
        <v>1562</v>
      </c>
    </row>
    <row r="3536" spans="1:14" x14ac:dyDescent="0.25">
      <c r="A3536" t="s">
        <v>5125</v>
      </c>
      <c r="B3536" t="s">
        <v>5126</v>
      </c>
      <c r="C3536" t="s">
        <v>29</v>
      </c>
      <c r="D3536" t="s">
        <v>21</v>
      </c>
      <c r="E3536">
        <v>21225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43216</v>
      </c>
      <c r="L3536" t="s">
        <v>26</v>
      </c>
      <c r="N3536" t="s">
        <v>24</v>
      </c>
    </row>
    <row r="3537" spans="1:14" x14ac:dyDescent="0.25">
      <c r="A3537" t="s">
        <v>5127</v>
      </c>
      <c r="B3537" t="s">
        <v>5128</v>
      </c>
      <c r="C3537" t="s">
        <v>179</v>
      </c>
      <c r="D3537" t="s">
        <v>21</v>
      </c>
      <c r="E3537">
        <v>20879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43216</v>
      </c>
      <c r="L3537" t="s">
        <v>26</v>
      </c>
      <c r="N3537" t="s">
        <v>24</v>
      </c>
    </row>
    <row r="3538" spans="1:14" x14ac:dyDescent="0.25">
      <c r="A3538" t="s">
        <v>5129</v>
      </c>
      <c r="B3538" t="s">
        <v>5130</v>
      </c>
      <c r="C3538" t="s">
        <v>179</v>
      </c>
      <c r="D3538" t="s">
        <v>21</v>
      </c>
      <c r="E3538">
        <v>20879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43216</v>
      </c>
      <c r="L3538" t="s">
        <v>26</v>
      </c>
      <c r="N3538" t="s">
        <v>24</v>
      </c>
    </row>
    <row r="3539" spans="1:14" x14ac:dyDescent="0.25">
      <c r="A3539" t="s">
        <v>3080</v>
      </c>
      <c r="B3539" t="s">
        <v>3081</v>
      </c>
      <c r="C3539" t="s">
        <v>29</v>
      </c>
      <c r="D3539" t="s">
        <v>21</v>
      </c>
      <c r="E3539">
        <v>21205</v>
      </c>
      <c r="F3539" t="s">
        <v>22</v>
      </c>
      <c r="G3539" t="s">
        <v>22</v>
      </c>
      <c r="H3539" t="s">
        <v>101</v>
      </c>
      <c r="I3539" t="s">
        <v>241</v>
      </c>
      <c r="J3539" s="1">
        <v>43165</v>
      </c>
      <c r="K3539" s="1">
        <v>43216</v>
      </c>
      <c r="L3539" t="s">
        <v>103</v>
      </c>
      <c r="N3539" t="s">
        <v>1900</v>
      </c>
    </row>
    <row r="3540" spans="1:14" x14ac:dyDescent="0.25">
      <c r="A3540" t="s">
        <v>76</v>
      </c>
      <c r="B3540" t="s">
        <v>5131</v>
      </c>
      <c r="C3540" t="s">
        <v>29</v>
      </c>
      <c r="D3540" t="s">
        <v>21</v>
      </c>
      <c r="E3540">
        <v>21230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43216</v>
      </c>
      <c r="L3540" t="s">
        <v>26</v>
      </c>
      <c r="N3540" t="s">
        <v>24</v>
      </c>
    </row>
    <row r="3541" spans="1:14" x14ac:dyDescent="0.25">
      <c r="A3541" t="s">
        <v>5132</v>
      </c>
      <c r="B3541" t="s">
        <v>5133</v>
      </c>
      <c r="C3541" t="s">
        <v>179</v>
      </c>
      <c r="D3541" t="s">
        <v>21</v>
      </c>
      <c r="E3541">
        <v>20879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43216</v>
      </c>
      <c r="L3541" t="s">
        <v>26</v>
      </c>
      <c r="N3541" t="s">
        <v>24</v>
      </c>
    </row>
    <row r="3542" spans="1:14" x14ac:dyDescent="0.25">
      <c r="A3542" t="s">
        <v>2901</v>
      </c>
      <c r="B3542" t="s">
        <v>2902</v>
      </c>
      <c r="C3542" t="s">
        <v>1020</v>
      </c>
      <c r="D3542" t="s">
        <v>21</v>
      </c>
      <c r="E3542">
        <v>21157</v>
      </c>
      <c r="F3542" t="s">
        <v>22</v>
      </c>
      <c r="G3542" t="s">
        <v>22</v>
      </c>
      <c r="H3542" t="s">
        <v>101</v>
      </c>
      <c r="I3542" t="s">
        <v>102</v>
      </c>
      <c r="J3542" s="1">
        <v>43167</v>
      </c>
      <c r="K3542" s="1">
        <v>43216</v>
      </c>
      <c r="L3542" t="s">
        <v>103</v>
      </c>
      <c r="N3542" t="s">
        <v>1580</v>
      </c>
    </row>
    <row r="3543" spans="1:14" x14ac:dyDescent="0.25">
      <c r="A3543" t="s">
        <v>1174</v>
      </c>
      <c r="B3543" t="s">
        <v>1175</v>
      </c>
      <c r="C3543" t="s">
        <v>190</v>
      </c>
      <c r="D3543" t="s">
        <v>21</v>
      </c>
      <c r="E3543">
        <v>20850</v>
      </c>
      <c r="F3543" t="s">
        <v>22</v>
      </c>
      <c r="G3543" t="s">
        <v>22</v>
      </c>
      <c r="H3543" t="s">
        <v>208</v>
      </c>
      <c r="I3543" t="s">
        <v>209</v>
      </c>
      <c r="J3543" s="1">
        <v>43166</v>
      </c>
      <c r="K3543" s="1">
        <v>43216</v>
      </c>
      <c r="L3543" t="s">
        <v>103</v>
      </c>
      <c r="N3543" t="s">
        <v>1562</v>
      </c>
    </row>
    <row r="3544" spans="1:14" x14ac:dyDescent="0.25">
      <c r="A3544" t="s">
        <v>1422</v>
      </c>
      <c r="B3544" t="s">
        <v>1423</v>
      </c>
      <c r="C3544" t="s">
        <v>29</v>
      </c>
      <c r="D3544" t="s">
        <v>21</v>
      </c>
      <c r="E3544">
        <v>21206</v>
      </c>
      <c r="F3544" t="s">
        <v>22</v>
      </c>
      <c r="G3544" t="s">
        <v>22</v>
      </c>
      <c r="H3544" t="s">
        <v>101</v>
      </c>
      <c r="I3544" t="s">
        <v>241</v>
      </c>
      <c r="J3544" s="1">
        <v>43165</v>
      </c>
      <c r="K3544" s="1">
        <v>43216</v>
      </c>
      <c r="L3544" t="s">
        <v>103</v>
      </c>
      <c r="N3544" t="s">
        <v>1900</v>
      </c>
    </row>
    <row r="3545" spans="1:14" x14ac:dyDescent="0.25">
      <c r="A3545" t="s">
        <v>5134</v>
      </c>
      <c r="B3545" t="s">
        <v>5135</v>
      </c>
      <c r="C3545" t="s">
        <v>29</v>
      </c>
      <c r="D3545" t="s">
        <v>21</v>
      </c>
      <c r="E3545">
        <v>21225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43216</v>
      </c>
      <c r="L3545" t="s">
        <v>26</v>
      </c>
      <c r="N3545" t="s">
        <v>24</v>
      </c>
    </row>
    <row r="3546" spans="1:14" x14ac:dyDescent="0.25">
      <c r="A3546" t="s">
        <v>2608</v>
      </c>
      <c r="B3546" t="s">
        <v>2609</v>
      </c>
      <c r="C3546" t="s">
        <v>173</v>
      </c>
      <c r="D3546" t="s">
        <v>21</v>
      </c>
      <c r="E3546">
        <v>20745</v>
      </c>
      <c r="F3546" t="s">
        <v>22</v>
      </c>
      <c r="G3546" t="s">
        <v>22</v>
      </c>
      <c r="H3546" t="s">
        <v>208</v>
      </c>
      <c r="I3546" t="s">
        <v>209</v>
      </c>
      <c r="J3546" s="1">
        <v>43166</v>
      </c>
      <c r="K3546" s="1">
        <v>43216</v>
      </c>
      <c r="L3546" t="s">
        <v>103</v>
      </c>
      <c r="N3546" t="s">
        <v>1583</v>
      </c>
    </row>
    <row r="3547" spans="1:14" x14ac:dyDescent="0.25">
      <c r="A3547" t="s">
        <v>2940</v>
      </c>
      <c r="B3547" t="s">
        <v>2941</v>
      </c>
      <c r="C3547" t="s">
        <v>173</v>
      </c>
      <c r="D3547" t="s">
        <v>21</v>
      </c>
      <c r="E3547">
        <v>20745</v>
      </c>
      <c r="F3547" t="s">
        <v>22</v>
      </c>
      <c r="G3547" t="s">
        <v>22</v>
      </c>
      <c r="H3547" t="s">
        <v>101</v>
      </c>
      <c r="I3547" t="s">
        <v>241</v>
      </c>
      <c r="J3547" s="1">
        <v>43166</v>
      </c>
      <c r="K3547" s="1">
        <v>43216</v>
      </c>
      <c r="L3547" t="s">
        <v>103</v>
      </c>
      <c r="N3547" t="s">
        <v>1900</v>
      </c>
    </row>
    <row r="3548" spans="1:14" x14ac:dyDescent="0.25">
      <c r="A3548" t="s">
        <v>2055</v>
      </c>
      <c r="B3548" t="s">
        <v>2056</v>
      </c>
      <c r="C3548" t="s">
        <v>29</v>
      </c>
      <c r="D3548" t="s">
        <v>21</v>
      </c>
      <c r="E3548">
        <v>21206</v>
      </c>
      <c r="F3548" t="s">
        <v>22</v>
      </c>
      <c r="G3548" t="s">
        <v>22</v>
      </c>
      <c r="H3548" t="s">
        <v>208</v>
      </c>
      <c r="I3548" t="s">
        <v>209</v>
      </c>
      <c r="J3548" s="1">
        <v>43164</v>
      </c>
      <c r="K3548" s="1">
        <v>43216</v>
      </c>
      <c r="L3548" t="s">
        <v>103</v>
      </c>
      <c r="N3548" t="s">
        <v>1562</v>
      </c>
    </row>
    <row r="3549" spans="1:14" x14ac:dyDescent="0.25">
      <c r="A3549" t="s">
        <v>2269</v>
      </c>
      <c r="B3549" t="s">
        <v>5136</v>
      </c>
      <c r="C3549" t="s">
        <v>5137</v>
      </c>
      <c r="D3549" t="s">
        <v>21</v>
      </c>
      <c r="E3549">
        <v>21230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43216</v>
      </c>
      <c r="L3549" t="s">
        <v>26</v>
      </c>
      <c r="N3549" t="s">
        <v>24</v>
      </c>
    </row>
    <row r="3550" spans="1:14" x14ac:dyDescent="0.25">
      <c r="A3550" t="s">
        <v>5138</v>
      </c>
      <c r="B3550" t="s">
        <v>5139</v>
      </c>
      <c r="C3550" t="s">
        <v>179</v>
      </c>
      <c r="D3550" t="s">
        <v>21</v>
      </c>
      <c r="E3550">
        <v>20877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43216</v>
      </c>
      <c r="L3550" t="s">
        <v>26</v>
      </c>
      <c r="N3550" t="s">
        <v>24</v>
      </c>
    </row>
    <row r="3551" spans="1:14" x14ac:dyDescent="0.25">
      <c r="A3551" t="s">
        <v>5140</v>
      </c>
      <c r="B3551" t="s">
        <v>5141</v>
      </c>
      <c r="C3551" t="s">
        <v>179</v>
      </c>
      <c r="D3551" t="s">
        <v>21</v>
      </c>
      <c r="E3551">
        <v>20877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43215</v>
      </c>
      <c r="L3551" t="s">
        <v>26</v>
      </c>
      <c r="N3551" t="s">
        <v>24</v>
      </c>
    </row>
    <row r="3552" spans="1:14" x14ac:dyDescent="0.25">
      <c r="A3552" t="s">
        <v>5142</v>
      </c>
      <c r="B3552" t="s">
        <v>5143</v>
      </c>
      <c r="C3552" t="s">
        <v>179</v>
      </c>
      <c r="D3552" t="s">
        <v>21</v>
      </c>
      <c r="E3552">
        <v>20879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43215</v>
      </c>
      <c r="L3552" t="s">
        <v>26</v>
      </c>
      <c r="N3552" t="s">
        <v>24</v>
      </c>
    </row>
    <row r="3553" spans="1:14" x14ac:dyDescent="0.25">
      <c r="A3553" t="s">
        <v>201</v>
      </c>
      <c r="B3553" t="s">
        <v>5144</v>
      </c>
      <c r="C3553" t="s">
        <v>179</v>
      </c>
      <c r="D3553" t="s">
        <v>21</v>
      </c>
      <c r="E3553">
        <v>20878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43215</v>
      </c>
      <c r="L3553" t="s">
        <v>26</v>
      </c>
      <c r="N3553" t="s">
        <v>24</v>
      </c>
    </row>
    <row r="3554" spans="1:14" x14ac:dyDescent="0.25">
      <c r="A3554" t="s">
        <v>93</v>
      </c>
      <c r="B3554" t="s">
        <v>5145</v>
      </c>
      <c r="C3554" t="s">
        <v>179</v>
      </c>
      <c r="D3554" t="s">
        <v>21</v>
      </c>
      <c r="E3554">
        <v>20878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43215</v>
      </c>
      <c r="L3554" t="s">
        <v>26</v>
      </c>
      <c r="N3554" t="s">
        <v>24</v>
      </c>
    </row>
    <row r="3555" spans="1:14" x14ac:dyDescent="0.25">
      <c r="A3555" t="s">
        <v>5146</v>
      </c>
      <c r="B3555" t="s">
        <v>5147</v>
      </c>
      <c r="C3555" t="s">
        <v>1882</v>
      </c>
      <c r="D3555" t="s">
        <v>21</v>
      </c>
      <c r="E3555">
        <v>21769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43214</v>
      </c>
      <c r="L3555" t="s">
        <v>26</v>
      </c>
      <c r="N3555" t="s">
        <v>24</v>
      </c>
    </row>
    <row r="3556" spans="1:14" x14ac:dyDescent="0.25">
      <c r="A3556" t="s">
        <v>5148</v>
      </c>
      <c r="B3556" t="s">
        <v>5149</v>
      </c>
      <c r="C3556" t="s">
        <v>317</v>
      </c>
      <c r="D3556" t="s">
        <v>21</v>
      </c>
      <c r="E3556">
        <v>20735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43214</v>
      </c>
      <c r="L3556" t="s">
        <v>26</v>
      </c>
      <c r="N3556" t="s">
        <v>24</v>
      </c>
    </row>
    <row r="3557" spans="1:14" x14ac:dyDescent="0.25">
      <c r="A3557" t="s">
        <v>5150</v>
      </c>
      <c r="B3557" t="s">
        <v>5151</v>
      </c>
      <c r="C3557" t="s">
        <v>291</v>
      </c>
      <c r="D3557" t="s">
        <v>21</v>
      </c>
      <c r="E3557">
        <v>21704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43214</v>
      </c>
      <c r="L3557" t="s">
        <v>26</v>
      </c>
      <c r="N3557" t="s">
        <v>24</v>
      </c>
    </row>
    <row r="3558" spans="1:14" x14ac:dyDescent="0.25">
      <c r="A3558" t="s">
        <v>5152</v>
      </c>
      <c r="B3558" t="s">
        <v>5153</v>
      </c>
      <c r="C3558" t="s">
        <v>5025</v>
      </c>
      <c r="D3558" t="s">
        <v>21</v>
      </c>
      <c r="E3558">
        <v>21502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43214</v>
      </c>
      <c r="L3558" t="s">
        <v>26</v>
      </c>
      <c r="N3558" t="s">
        <v>24</v>
      </c>
    </row>
    <row r="3559" spans="1:14" x14ac:dyDescent="0.25">
      <c r="A3559" t="s">
        <v>155</v>
      </c>
      <c r="B3559" t="s">
        <v>3347</v>
      </c>
      <c r="C3559" t="s">
        <v>1413</v>
      </c>
      <c r="D3559" t="s">
        <v>21</v>
      </c>
      <c r="E3559">
        <v>21146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43214</v>
      </c>
      <c r="L3559" t="s">
        <v>26</v>
      </c>
      <c r="N3559" t="s">
        <v>24</v>
      </c>
    </row>
    <row r="3560" spans="1:14" x14ac:dyDescent="0.25">
      <c r="A3560" t="s">
        <v>5154</v>
      </c>
      <c r="B3560" t="s">
        <v>5155</v>
      </c>
      <c r="C3560" t="s">
        <v>291</v>
      </c>
      <c r="D3560" t="s">
        <v>21</v>
      </c>
      <c r="E3560">
        <v>21701</v>
      </c>
      <c r="F3560" t="s">
        <v>23</v>
      </c>
      <c r="G3560" t="s">
        <v>23</v>
      </c>
      <c r="H3560" t="s">
        <v>24</v>
      </c>
      <c r="I3560" t="s">
        <v>24</v>
      </c>
      <c r="J3560" t="s">
        <v>25</v>
      </c>
      <c r="K3560" s="1">
        <v>43214</v>
      </c>
      <c r="L3560" t="s">
        <v>26</v>
      </c>
      <c r="N3560" t="s">
        <v>24</v>
      </c>
    </row>
    <row r="3561" spans="1:14" x14ac:dyDescent="0.25">
      <c r="A3561" t="s">
        <v>5156</v>
      </c>
      <c r="B3561" t="s">
        <v>5157</v>
      </c>
      <c r="C3561" t="s">
        <v>291</v>
      </c>
      <c r="D3561" t="s">
        <v>21</v>
      </c>
      <c r="E3561">
        <v>21704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43214</v>
      </c>
      <c r="L3561" t="s">
        <v>26</v>
      </c>
      <c r="N3561" t="s">
        <v>24</v>
      </c>
    </row>
    <row r="3562" spans="1:14" x14ac:dyDescent="0.25">
      <c r="A3562" t="s">
        <v>201</v>
      </c>
      <c r="B3562" t="s">
        <v>5158</v>
      </c>
      <c r="C3562" t="s">
        <v>29</v>
      </c>
      <c r="D3562" t="s">
        <v>21</v>
      </c>
      <c r="E3562">
        <v>21236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43214</v>
      </c>
      <c r="L3562" t="s">
        <v>26</v>
      </c>
      <c r="N3562" t="s">
        <v>24</v>
      </c>
    </row>
    <row r="3563" spans="1:14" x14ac:dyDescent="0.25">
      <c r="A3563" t="s">
        <v>5159</v>
      </c>
      <c r="B3563" t="s">
        <v>5160</v>
      </c>
      <c r="C3563" t="s">
        <v>1882</v>
      </c>
      <c r="D3563" t="s">
        <v>21</v>
      </c>
      <c r="E3563">
        <v>21769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43213</v>
      </c>
      <c r="L3563" t="s">
        <v>26</v>
      </c>
      <c r="N3563" t="s">
        <v>24</v>
      </c>
    </row>
    <row r="3564" spans="1:14" x14ac:dyDescent="0.25">
      <c r="A3564" t="s">
        <v>5161</v>
      </c>
      <c r="B3564" t="s">
        <v>5162</v>
      </c>
      <c r="C3564" t="s">
        <v>176</v>
      </c>
      <c r="D3564" t="s">
        <v>21</v>
      </c>
      <c r="E3564">
        <v>21740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43213</v>
      </c>
      <c r="L3564" t="s">
        <v>26</v>
      </c>
      <c r="N3564" t="s">
        <v>24</v>
      </c>
    </row>
    <row r="3565" spans="1:14" x14ac:dyDescent="0.25">
      <c r="A3565" t="s">
        <v>5163</v>
      </c>
      <c r="B3565" t="s">
        <v>5164</v>
      </c>
      <c r="C3565" t="s">
        <v>29</v>
      </c>
      <c r="D3565" t="s">
        <v>21</v>
      </c>
      <c r="E3565">
        <v>21214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43213</v>
      </c>
      <c r="L3565" t="s">
        <v>26</v>
      </c>
      <c r="N3565" t="s">
        <v>24</v>
      </c>
    </row>
    <row r="3566" spans="1:14" x14ac:dyDescent="0.25">
      <c r="A3566" t="s">
        <v>5165</v>
      </c>
      <c r="B3566" t="s">
        <v>5166</v>
      </c>
      <c r="C3566" t="s">
        <v>29</v>
      </c>
      <c r="D3566" t="s">
        <v>21</v>
      </c>
      <c r="E3566">
        <v>21223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43213</v>
      </c>
      <c r="L3566" t="s">
        <v>26</v>
      </c>
      <c r="N3566" t="s">
        <v>24</v>
      </c>
    </row>
    <row r="3567" spans="1:14" x14ac:dyDescent="0.25">
      <c r="A3567" t="s">
        <v>5167</v>
      </c>
      <c r="B3567" t="s">
        <v>5168</v>
      </c>
      <c r="C3567" t="s">
        <v>176</v>
      </c>
      <c r="D3567" t="s">
        <v>21</v>
      </c>
      <c r="E3567">
        <v>21740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43213</v>
      </c>
      <c r="L3567" t="s">
        <v>26</v>
      </c>
      <c r="N3567" t="s">
        <v>24</v>
      </c>
    </row>
    <row r="3568" spans="1:14" x14ac:dyDescent="0.25">
      <c r="A3568" t="s">
        <v>5169</v>
      </c>
      <c r="B3568" t="s">
        <v>5170</v>
      </c>
      <c r="C3568" t="s">
        <v>176</v>
      </c>
      <c r="D3568" t="s">
        <v>21</v>
      </c>
      <c r="E3568">
        <v>21740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43213</v>
      </c>
      <c r="L3568" t="s">
        <v>26</v>
      </c>
      <c r="N3568" t="s">
        <v>24</v>
      </c>
    </row>
    <row r="3569" spans="1:14" x14ac:dyDescent="0.25">
      <c r="A3569" t="s">
        <v>5171</v>
      </c>
      <c r="B3569" t="s">
        <v>5172</v>
      </c>
      <c r="C3569" t="s">
        <v>29</v>
      </c>
      <c r="D3569" t="s">
        <v>21</v>
      </c>
      <c r="E3569">
        <v>21223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43213</v>
      </c>
      <c r="L3569" t="s">
        <v>26</v>
      </c>
      <c r="N3569" t="s">
        <v>24</v>
      </c>
    </row>
    <row r="3570" spans="1:14" x14ac:dyDescent="0.25">
      <c r="A3570" t="s">
        <v>5173</v>
      </c>
      <c r="B3570" t="s">
        <v>5174</v>
      </c>
      <c r="C3570" t="s">
        <v>2645</v>
      </c>
      <c r="D3570" t="s">
        <v>21</v>
      </c>
      <c r="E3570">
        <v>21766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43210</v>
      </c>
      <c r="L3570" t="s">
        <v>26</v>
      </c>
      <c r="N3570" t="s">
        <v>24</v>
      </c>
    </row>
    <row r="3571" spans="1:14" x14ac:dyDescent="0.25">
      <c r="A3571" t="s">
        <v>5175</v>
      </c>
      <c r="B3571" t="s">
        <v>5176</v>
      </c>
      <c r="C3571" t="s">
        <v>154</v>
      </c>
      <c r="D3571" t="s">
        <v>21</v>
      </c>
      <c r="E3571">
        <v>20707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43210</v>
      </c>
      <c r="L3571" t="s">
        <v>26</v>
      </c>
      <c r="N3571" t="s">
        <v>24</v>
      </c>
    </row>
    <row r="3572" spans="1:14" x14ac:dyDescent="0.25">
      <c r="A3572" t="s">
        <v>5177</v>
      </c>
      <c r="B3572" t="s">
        <v>5178</v>
      </c>
      <c r="C3572" t="s">
        <v>154</v>
      </c>
      <c r="D3572" t="s">
        <v>21</v>
      </c>
      <c r="E3572">
        <v>20707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43210</v>
      </c>
      <c r="L3572" t="s">
        <v>26</v>
      </c>
      <c r="N3572" t="s">
        <v>24</v>
      </c>
    </row>
    <row r="3573" spans="1:14" x14ac:dyDescent="0.25">
      <c r="A3573" t="s">
        <v>5179</v>
      </c>
      <c r="B3573" t="s">
        <v>5180</v>
      </c>
      <c r="C3573" t="s">
        <v>154</v>
      </c>
      <c r="D3573" t="s">
        <v>21</v>
      </c>
      <c r="E3573">
        <v>20707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43210</v>
      </c>
      <c r="L3573" t="s">
        <v>26</v>
      </c>
      <c r="N3573" t="s">
        <v>24</v>
      </c>
    </row>
    <row r="3574" spans="1:14" x14ac:dyDescent="0.25">
      <c r="A3574" t="s">
        <v>152</v>
      </c>
      <c r="B3574" t="s">
        <v>5181</v>
      </c>
      <c r="C3574" t="s">
        <v>880</v>
      </c>
      <c r="D3574" t="s">
        <v>21</v>
      </c>
      <c r="E3574">
        <v>21784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43210</v>
      </c>
      <c r="L3574" t="s">
        <v>26</v>
      </c>
      <c r="N3574" t="s">
        <v>24</v>
      </c>
    </row>
    <row r="3575" spans="1:14" x14ac:dyDescent="0.25">
      <c r="A3575" t="s">
        <v>1192</v>
      </c>
      <c r="B3575" t="s">
        <v>1193</v>
      </c>
      <c r="C3575" t="s">
        <v>291</v>
      </c>
      <c r="D3575" t="s">
        <v>21</v>
      </c>
      <c r="E3575">
        <v>21701</v>
      </c>
      <c r="F3575" t="s">
        <v>22</v>
      </c>
      <c r="G3575" t="s">
        <v>22</v>
      </c>
      <c r="H3575" t="s">
        <v>110</v>
      </c>
      <c r="I3575" t="s">
        <v>111</v>
      </c>
      <c r="J3575" s="1">
        <v>43209</v>
      </c>
      <c r="K3575" s="1">
        <v>43209</v>
      </c>
      <c r="L3575" t="s">
        <v>103</v>
      </c>
      <c r="N3575" t="s">
        <v>1583</v>
      </c>
    </row>
    <row r="3576" spans="1:14" x14ac:dyDescent="0.25">
      <c r="A3576" t="s">
        <v>5182</v>
      </c>
      <c r="B3576" t="s">
        <v>5183</v>
      </c>
      <c r="C3576" t="s">
        <v>291</v>
      </c>
      <c r="D3576" t="s">
        <v>21</v>
      </c>
      <c r="E3576">
        <v>21793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43209</v>
      </c>
      <c r="L3576" t="s">
        <v>26</v>
      </c>
      <c r="N3576" t="s">
        <v>24</v>
      </c>
    </row>
    <row r="3577" spans="1:14" x14ac:dyDescent="0.25">
      <c r="A3577" t="s">
        <v>5184</v>
      </c>
      <c r="B3577" t="s">
        <v>5185</v>
      </c>
      <c r="C3577" t="s">
        <v>2645</v>
      </c>
      <c r="D3577" t="s">
        <v>21</v>
      </c>
      <c r="E3577">
        <v>21766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43209</v>
      </c>
      <c r="L3577" t="s">
        <v>26</v>
      </c>
      <c r="N3577" t="s">
        <v>24</v>
      </c>
    </row>
    <row r="3578" spans="1:14" x14ac:dyDescent="0.25">
      <c r="A3578" t="s">
        <v>2633</v>
      </c>
      <c r="B3578" t="s">
        <v>2634</v>
      </c>
      <c r="C3578" t="s">
        <v>29</v>
      </c>
      <c r="D3578" t="s">
        <v>21</v>
      </c>
      <c r="E3578">
        <v>21213</v>
      </c>
      <c r="F3578" t="s">
        <v>22</v>
      </c>
      <c r="G3578" t="s">
        <v>22</v>
      </c>
      <c r="H3578" t="s">
        <v>101</v>
      </c>
      <c r="I3578" t="s">
        <v>241</v>
      </c>
      <c r="J3578" s="1">
        <v>43164</v>
      </c>
      <c r="K3578" s="1">
        <v>43209</v>
      </c>
      <c r="L3578" t="s">
        <v>103</v>
      </c>
      <c r="N3578" t="s">
        <v>1900</v>
      </c>
    </row>
    <row r="3579" spans="1:14" x14ac:dyDescent="0.25">
      <c r="A3579" t="s">
        <v>5186</v>
      </c>
      <c r="B3579" t="s">
        <v>5187</v>
      </c>
      <c r="C3579" t="s">
        <v>176</v>
      </c>
      <c r="D3579" t="s">
        <v>21</v>
      </c>
      <c r="E3579">
        <v>21742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43208</v>
      </c>
      <c r="L3579" t="s">
        <v>26</v>
      </c>
      <c r="N3579" t="s">
        <v>24</v>
      </c>
    </row>
    <row r="3580" spans="1:14" x14ac:dyDescent="0.25">
      <c r="A3580" t="s">
        <v>5188</v>
      </c>
      <c r="B3580" t="s">
        <v>5189</v>
      </c>
      <c r="C3580" t="s">
        <v>176</v>
      </c>
      <c r="D3580" t="s">
        <v>21</v>
      </c>
      <c r="E3580">
        <v>21740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43208</v>
      </c>
      <c r="L3580" t="s">
        <v>26</v>
      </c>
      <c r="N3580" t="s">
        <v>24</v>
      </c>
    </row>
    <row r="3581" spans="1:14" x14ac:dyDescent="0.25">
      <c r="A3581" t="s">
        <v>5190</v>
      </c>
      <c r="B3581" t="s">
        <v>5191</v>
      </c>
      <c r="C3581" t="s">
        <v>29</v>
      </c>
      <c r="D3581" t="s">
        <v>21</v>
      </c>
      <c r="E3581">
        <v>21225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43208</v>
      </c>
      <c r="L3581" t="s">
        <v>26</v>
      </c>
      <c r="N3581" t="s">
        <v>24</v>
      </c>
    </row>
    <row r="3582" spans="1:14" x14ac:dyDescent="0.25">
      <c r="A3582" t="s">
        <v>5192</v>
      </c>
      <c r="B3582" t="s">
        <v>5193</v>
      </c>
      <c r="C3582" t="s">
        <v>29</v>
      </c>
      <c r="D3582" t="s">
        <v>21</v>
      </c>
      <c r="E3582">
        <v>21225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43208</v>
      </c>
      <c r="L3582" t="s">
        <v>26</v>
      </c>
      <c r="N3582" t="s">
        <v>24</v>
      </c>
    </row>
    <row r="3583" spans="1:14" x14ac:dyDescent="0.25">
      <c r="A3583" t="s">
        <v>5194</v>
      </c>
      <c r="B3583" t="s">
        <v>5195</v>
      </c>
      <c r="C3583" t="s">
        <v>5196</v>
      </c>
      <c r="D3583" t="s">
        <v>21</v>
      </c>
      <c r="E3583">
        <v>21539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43208</v>
      </c>
      <c r="L3583" t="s">
        <v>26</v>
      </c>
      <c r="N3583" t="s">
        <v>24</v>
      </c>
    </row>
    <row r="3584" spans="1:14" x14ac:dyDescent="0.25">
      <c r="A3584" t="s">
        <v>126</v>
      </c>
      <c r="B3584" t="s">
        <v>2138</v>
      </c>
      <c r="C3584" t="s">
        <v>29</v>
      </c>
      <c r="D3584" t="s">
        <v>21</v>
      </c>
      <c r="E3584">
        <v>21212</v>
      </c>
      <c r="F3584" t="s">
        <v>22</v>
      </c>
      <c r="G3584" t="s">
        <v>22</v>
      </c>
      <c r="H3584" t="s">
        <v>101</v>
      </c>
      <c r="I3584" t="s">
        <v>241</v>
      </c>
      <c r="J3584" t="s">
        <v>210</v>
      </c>
      <c r="K3584" s="1">
        <v>43208</v>
      </c>
      <c r="L3584" t="s">
        <v>211</v>
      </c>
      <c r="M3584" t="str">
        <f>HYPERLINK("https://www.regulations.gov/docket?D=FDA-2018-H-1530")</f>
        <v>https://www.regulations.gov/docket?D=FDA-2018-H-1530</v>
      </c>
      <c r="N3584" t="s">
        <v>210</v>
      </c>
    </row>
    <row r="3585" spans="1:14" x14ac:dyDescent="0.25">
      <c r="A3585" t="s">
        <v>5197</v>
      </c>
      <c r="B3585" t="s">
        <v>5198</v>
      </c>
      <c r="C3585" t="s">
        <v>29</v>
      </c>
      <c r="D3585" t="s">
        <v>21</v>
      </c>
      <c r="E3585">
        <v>21225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43208</v>
      </c>
      <c r="L3585" t="s">
        <v>26</v>
      </c>
      <c r="N3585" t="s">
        <v>24</v>
      </c>
    </row>
    <row r="3586" spans="1:14" x14ac:dyDescent="0.25">
      <c r="A3586" t="s">
        <v>5199</v>
      </c>
      <c r="B3586" t="s">
        <v>5200</v>
      </c>
      <c r="C3586" t="s">
        <v>176</v>
      </c>
      <c r="D3586" t="s">
        <v>21</v>
      </c>
      <c r="E3586">
        <v>21740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43208</v>
      </c>
      <c r="L3586" t="s">
        <v>26</v>
      </c>
      <c r="N3586" t="s">
        <v>24</v>
      </c>
    </row>
    <row r="3587" spans="1:14" x14ac:dyDescent="0.25">
      <c r="A3587" t="s">
        <v>5201</v>
      </c>
      <c r="B3587" t="s">
        <v>5202</v>
      </c>
      <c r="C3587" t="s">
        <v>29</v>
      </c>
      <c r="D3587" t="s">
        <v>21</v>
      </c>
      <c r="E3587">
        <v>21225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43208</v>
      </c>
      <c r="L3587" t="s">
        <v>26</v>
      </c>
      <c r="N3587" t="s">
        <v>24</v>
      </c>
    </row>
    <row r="3588" spans="1:14" x14ac:dyDescent="0.25">
      <c r="A3588" t="s">
        <v>93</v>
      </c>
      <c r="B3588" t="s">
        <v>5203</v>
      </c>
      <c r="C3588" t="s">
        <v>29</v>
      </c>
      <c r="D3588" t="s">
        <v>21</v>
      </c>
      <c r="E3588">
        <v>21225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43208</v>
      </c>
      <c r="L3588" t="s">
        <v>26</v>
      </c>
      <c r="N3588" t="s">
        <v>24</v>
      </c>
    </row>
    <row r="3589" spans="1:14" x14ac:dyDescent="0.25">
      <c r="A3589" t="s">
        <v>5204</v>
      </c>
      <c r="B3589" t="s">
        <v>5205</v>
      </c>
      <c r="C3589" t="s">
        <v>1020</v>
      </c>
      <c r="D3589" t="s">
        <v>21</v>
      </c>
      <c r="E3589">
        <v>21158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43207</v>
      </c>
      <c r="L3589" t="s">
        <v>26</v>
      </c>
      <c r="N3589" t="s">
        <v>24</v>
      </c>
    </row>
    <row r="3590" spans="1:14" x14ac:dyDescent="0.25">
      <c r="A3590" t="s">
        <v>5206</v>
      </c>
      <c r="B3590" t="s">
        <v>5091</v>
      </c>
      <c r="C3590" t="s">
        <v>1020</v>
      </c>
      <c r="D3590" t="s">
        <v>21</v>
      </c>
      <c r="E3590">
        <v>21158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43207</v>
      </c>
      <c r="L3590" t="s">
        <v>26</v>
      </c>
      <c r="N3590" t="s">
        <v>24</v>
      </c>
    </row>
    <row r="3591" spans="1:14" x14ac:dyDescent="0.25">
      <c r="A3591" t="s">
        <v>5207</v>
      </c>
      <c r="B3591" t="s">
        <v>5208</v>
      </c>
      <c r="C3591" t="s">
        <v>2214</v>
      </c>
      <c r="D3591" t="s">
        <v>21</v>
      </c>
      <c r="E3591">
        <v>21532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43207</v>
      </c>
      <c r="L3591" t="s">
        <v>26</v>
      </c>
      <c r="N3591" t="s">
        <v>24</v>
      </c>
    </row>
    <row r="3592" spans="1:14" x14ac:dyDescent="0.25">
      <c r="A3592" t="s">
        <v>5209</v>
      </c>
      <c r="B3592" t="s">
        <v>5210</v>
      </c>
      <c r="C3592" t="s">
        <v>2214</v>
      </c>
      <c r="D3592" t="s">
        <v>21</v>
      </c>
      <c r="E3592">
        <v>21532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43207</v>
      </c>
      <c r="L3592" t="s">
        <v>26</v>
      </c>
      <c r="N3592" t="s">
        <v>24</v>
      </c>
    </row>
    <row r="3593" spans="1:14" x14ac:dyDescent="0.25">
      <c r="A3593" t="s">
        <v>5211</v>
      </c>
      <c r="B3593" t="s">
        <v>5212</v>
      </c>
      <c r="C3593" t="s">
        <v>1020</v>
      </c>
      <c r="D3593" t="s">
        <v>21</v>
      </c>
      <c r="E3593">
        <v>21157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43207</v>
      </c>
      <c r="L3593" t="s">
        <v>26</v>
      </c>
      <c r="N3593" t="s">
        <v>24</v>
      </c>
    </row>
    <row r="3594" spans="1:14" x14ac:dyDescent="0.25">
      <c r="A3594" t="s">
        <v>716</v>
      </c>
      <c r="B3594" t="s">
        <v>5213</v>
      </c>
      <c r="C3594" t="s">
        <v>291</v>
      </c>
      <c r="D3594" t="s">
        <v>21</v>
      </c>
      <c r="E3594">
        <v>21704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43207</v>
      </c>
      <c r="L3594" t="s">
        <v>26</v>
      </c>
      <c r="N3594" t="s">
        <v>24</v>
      </c>
    </row>
    <row r="3595" spans="1:14" x14ac:dyDescent="0.25">
      <c r="A3595" t="s">
        <v>1441</v>
      </c>
      <c r="B3595" t="s">
        <v>1442</v>
      </c>
      <c r="C3595" t="s">
        <v>1443</v>
      </c>
      <c r="D3595" t="s">
        <v>21</v>
      </c>
      <c r="E3595">
        <v>21157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43207</v>
      </c>
      <c r="L3595" t="s">
        <v>26</v>
      </c>
      <c r="N3595" t="s">
        <v>24</v>
      </c>
    </row>
    <row r="3596" spans="1:14" x14ac:dyDescent="0.25">
      <c r="A3596" t="s">
        <v>5214</v>
      </c>
      <c r="B3596" t="s">
        <v>4916</v>
      </c>
      <c r="C3596" t="s">
        <v>1020</v>
      </c>
      <c r="D3596" t="s">
        <v>21</v>
      </c>
      <c r="E3596">
        <v>21158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43207</v>
      </c>
      <c r="L3596" t="s">
        <v>26</v>
      </c>
      <c r="N3596" t="s">
        <v>24</v>
      </c>
    </row>
    <row r="3597" spans="1:14" x14ac:dyDescent="0.25">
      <c r="A3597" t="s">
        <v>2185</v>
      </c>
      <c r="B3597" t="s">
        <v>5215</v>
      </c>
      <c r="C3597" t="s">
        <v>2214</v>
      </c>
      <c r="D3597" t="s">
        <v>21</v>
      </c>
      <c r="E3597">
        <v>21532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43207</v>
      </c>
      <c r="L3597" t="s">
        <v>26</v>
      </c>
      <c r="N3597" t="s">
        <v>24</v>
      </c>
    </row>
    <row r="3598" spans="1:14" x14ac:dyDescent="0.25">
      <c r="A3598" t="s">
        <v>5216</v>
      </c>
      <c r="B3598" t="s">
        <v>5217</v>
      </c>
      <c r="C3598" t="s">
        <v>687</v>
      </c>
      <c r="D3598" t="s">
        <v>21</v>
      </c>
      <c r="E3598">
        <v>20747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43206</v>
      </c>
      <c r="L3598" t="s">
        <v>26</v>
      </c>
      <c r="N3598" t="s">
        <v>24</v>
      </c>
    </row>
    <row r="3599" spans="1:14" x14ac:dyDescent="0.25">
      <c r="A3599" t="s">
        <v>5218</v>
      </c>
      <c r="B3599" t="s">
        <v>5219</v>
      </c>
      <c r="C3599" t="s">
        <v>291</v>
      </c>
      <c r="D3599" t="s">
        <v>21</v>
      </c>
      <c r="E3599">
        <v>21704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43206</v>
      </c>
      <c r="L3599" t="s">
        <v>26</v>
      </c>
      <c r="N3599" t="s">
        <v>24</v>
      </c>
    </row>
    <row r="3600" spans="1:14" x14ac:dyDescent="0.25">
      <c r="A3600" t="s">
        <v>336</v>
      </c>
      <c r="B3600" t="s">
        <v>5220</v>
      </c>
      <c r="C3600" t="s">
        <v>683</v>
      </c>
      <c r="D3600" t="s">
        <v>21</v>
      </c>
      <c r="E3600">
        <v>21716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43206</v>
      </c>
      <c r="L3600" t="s">
        <v>26</v>
      </c>
      <c r="N3600" t="s">
        <v>24</v>
      </c>
    </row>
    <row r="3601" spans="1:14" x14ac:dyDescent="0.25">
      <c r="A3601" t="s">
        <v>5221</v>
      </c>
      <c r="B3601" t="s">
        <v>5222</v>
      </c>
      <c r="C3601" t="s">
        <v>5223</v>
      </c>
      <c r="D3601" t="s">
        <v>21</v>
      </c>
      <c r="E3601">
        <v>20721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43206</v>
      </c>
      <c r="L3601" t="s">
        <v>26</v>
      </c>
      <c r="N3601" t="s">
        <v>24</v>
      </c>
    </row>
    <row r="3602" spans="1:14" x14ac:dyDescent="0.25">
      <c r="A3602" t="s">
        <v>5224</v>
      </c>
      <c r="B3602" t="s">
        <v>5225</v>
      </c>
      <c r="C3602" t="s">
        <v>833</v>
      </c>
      <c r="D3602" t="s">
        <v>21</v>
      </c>
      <c r="E3602">
        <v>20715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43206</v>
      </c>
      <c r="L3602" t="s">
        <v>26</v>
      </c>
      <c r="N3602" t="s">
        <v>24</v>
      </c>
    </row>
    <row r="3603" spans="1:14" x14ac:dyDescent="0.25">
      <c r="A3603" t="s">
        <v>5226</v>
      </c>
      <c r="B3603" t="s">
        <v>5227</v>
      </c>
      <c r="C3603" t="s">
        <v>291</v>
      </c>
      <c r="D3603" t="s">
        <v>21</v>
      </c>
      <c r="E3603">
        <v>21704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43206</v>
      </c>
      <c r="L3603" t="s">
        <v>26</v>
      </c>
      <c r="N3603" t="s">
        <v>24</v>
      </c>
    </row>
    <row r="3604" spans="1:14" x14ac:dyDescent="0.25">
      <c r="A3604" t="s">
        <v>93</v>
      </c>
      <c r="B3604" t="s">
        <v>4014</v>
      </c>
      <c r="C3604" t="s">
        <v>659</v>
      </c>
      <c r="D3604" t="s">
        <v>21</v>
      </c>
      <c r="E3604">
        <v>20747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43206</v>
      </c>
      <c r="L3604" t="s">
        <v>26</v>
      </c>
      <c r="N3604" t="s">
        <v>24</v>
      </c>
    </row>
    <row r="3605" spans="1:14" x14ac:dyDescent="0.25">
      <c r="A3605" t="s">
        <v>5228</v>
      </c>
      <c r="B3605" t="s">
        <v>5229</v>
      </c>
      <c r="C3605" t="s">
        <v>187</v>
      </c>
      <c r="D3605" t="s">
        <v>21</v>
      </c>
      <c r="E3605">
        <v>21788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43203</v>
      </c>
      <c r="L3605" t="s">
        <v>26</v>
      </c>
      <c r="N3605" t="s">
        <v>24</v>
      </c>
    </row>
    <row r="3606" spans="1:14" x14ac:dyDescent="0.25">
      <c r="A3606" t="s">
        <v>5230</v>
      </c>
      <c r="B3606" t="s">
        <v>5231</v>
      </c>
      <c r="C3606" t="s">
        <v>173</v>
      </c>
      <c r="D3606" t="s">
        <v>21</v>
      </c>
      <c r="E3606">
        <v>20721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43203</v>
      </c>
      <c r="L3606" t="s">
        <v>26</v>
      </c>
      <c r="N3606" t="s">
        <v>24</v>
      </c>
    </row>
    <row r="3607" spans="1:14" x14ac:dyDescent="0.25">
      <c r="A3607" t="s">
        <v>5232</v>
      </c>
      <c r="B3607" t="s">
        <v>5233</v>
      </c>
      <c r="C3607" t="s">
        <v>176</v>
      </c>
      <c r="D3607" t="s">
        <v>21</v>
      </c>
      <c r="E3607">
        <v>21740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43203</v>
      </c>
      <c r="L3607" t="s">
        <v>26</v>
      </c>
      <c r="N3607" t="s">
        <v>24</v>
      </c>
    </row>
    <row r="3608" spans="1:14" x14ac:dyDescent="0.25">
      <c r="A3608" t="s">
        <v>5234</v>
      </c>
      <c r="B3608" t="s">
        <v>5235</v>
      </c>
      <c r="C3608" t="s">
        <v>487</v>
      </c>
      <c r="D3608" t="s">
        <v>21</v>
      </c>
      <c r="E3608">
        <v>20782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43202</v>
      </c>
      <c r="L3608" t="s">
        <v>26</v>
      </c>
      <c r="N3608" t="s">
        <v>24</v>
      </c>
    </row>
    <row r="3609" spans="1:14" x14ac:dyDescent="0.25">
      <c r="A3609" t="s">
        <v>5236</v>
      </c>
      <c r="B3609" t="s">
        <v>5237</v>
      </c>
      <c r="C3609" t="s">
        <v>70</v>
      </c>
      <c r="D3609" t="s">
        <v>21</v>
      </c>
      <c r="E3609">
        <v>21401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43202</v>
      </c>
      <c r="L3609" t="s">
        <v>26</v>
      </c>
      <c r="N3609" t="s">
        <v>24</v>
      </c>
    </row>
    <row r="3610" spans="1:14" x14ac:dyDescent="0.25">
      <c r="A3610" t="s">
        <v>5238</v>
      </c>
      <c r="B3610" t="s">
        <v>5239</v>
      </c>
      <c r="C3610" t="s">
        <v>70</v>
      </c>
      <c r="D3610" t="s">
        <v>21</v>
      </c>
      <c r="E3610">
        <v>21401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43202</v>
      </c>
      <c r="L3610" t="s">
        <v>26</v>
      </c>
      <c r="N3610" t="s">
        <v>24</v>
      </c>
    </row>
    <row r="3611" spans="1:14" x14ac:dyDescent="0.25">
      <c r="A3611" t="s">
        <v>5240</v>
      </c>
      <c r="B3611" t="s">
        <v>5241</v>
      </c>
      <c r="C3611" t="s">
        <v>70</v>
      </c>
      <c r="D3611" t="s">
        <v>21</v>
      </c>
      <c r="E3611">
        <v>21401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43202</v>
      </c>
      <c r="L3611" t="s">
        <v>26</v>
      </c>
      <c r="N3611" t="s">
        <v>24</v>
      </c>
    </row>
    <row r="3612" spans="1:14" x14ac:dyDescent="0.25">
      <c r="A3612" t="s">
        <v>5242</v>
      </c>
      <c r="B3612" t="s">
        <v>5243</v>
      </c>
      <c r="C3612" t="s">
        <v>187</v>
      </c>
      <c r="D3612" t="s">
        <v>21</v>
      </c>
      <c r="E3612">
        <v>21788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43202</v>
      </c>
      <c r="L3612" t="s">
        <v>26</v>
      </c>
      <c r="N3612" t="s">
        <v>24</v>
      </c>
    </row>
    <row r="3613" spans="1:14" x14ac:dyDescent="0.25">
      <c r="A3613" t="s">
        <v>5244</v>
      </c>
      <c r="B3613" t="s">
        <v>5245</v>
      </c>
      <c r="C3613" t="s">
        <v>176</v>
      </c>
      <c r="D3613" t="s">
        <v>21</v>
      </c>
      <c r="E3613">
        <v>21740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43202</v>
      </c>
      <c r="L3613" t="s">
        <v>26</v>
      </c>
      <c r="N3613" t="s">
        <v>24</v>
      </c>
    </row>
    <row r="3614" spans="1:14" x14ac:dyDescent="0.25">
      <c r="A3614" t="s">
        <v>3220</v>
      </c>
      <c r="B3614" t="s">
        <v>3221</v>
      </c>
      <c r="C3614" t="s">
        <v>154</v>
      </c>
      <c r="D3614" t="s">
        <v>21</v>
      </c>
      <c r="E3614">
        <v>20707</v>
      </c>
      <c r="F3614" t="s">
        <v>22</v>
      </c>
      <c r="G3614" t="s">
        <v>22</v>
      </c>
      <c r="H3614" t="s">
        <v>101</v>
      </c>
      <c r="I3614" t="s">
        <v>241</v>
      </c>
      <c r="J3614" s="1">
        <v>43158</v>
      </c>
      <c r="K3614" s="1">
        <v>43202</v>
      </c>
      <c r="L3614" t="s">
        <v>103</v>
      </c>
      <c r="N3614" t="s">
        <v>1900</v>
      </c>
    </row>
    <row r="3615" spans="1:14" x14ac:dyDescent="0.25">
      <c r="A3615" t="s">
        <v>5246</v>
      </c>
      <c r="B3615" t="s">
        <v>5247</v>
      </c>
      <c r="C3615" t="s">
        <v>546</v>
      </c>
      <c r="D3615" t="s">
        <v>21</v>
      </c>
      <c r="E3615">
        <v>20774</v>
      </c>
      <c r="F3615" t="s">
        <v>22</v>
      </c>
      <c r="G3615" t="s">
        <v>22</v>
      </c>
      <c r="H3615" t="s">
        <v>101</v>
      </c>
      <c r="I3615" t="s">
        <v>241</v>
      </c>
      <c r="J3615" s="1">
        <v>43160</v>
      </c>
      <c r="K3615" s="1">
        <v>43202</v>
      </c>
      <c r="L3615" t="s">
        <v>103</v>
      </c>
      <c r="N3615" t="s">
        <v>1900</v>
      </c>
    </row>
    <row r="3616" spans="1:14" x14ac:dyDescent="0.25">
      <c r="A3616" t="s">
        <v>5192</v>
      </c>
      <c r="B3616" t="s">
        <v>5248</v>
      </c>
      <c r="C3616" t="s">
        <v>546</v>
      </c>
      <c r="D3616" t="s">
        <v>21</v>
      </c>
      <c r="E3616">
        <v>20772</v>
      </c>
      <c r="F3616" t="s">
        <v>22</v>
      </c>
      <c r="G3616" t="s">
        <v>22</v>
      </c>
      <c r="H3616" t="s">
        <v>101</v>
      </c>
      <c r="I3616" t="s">
        <v>241</v>
      </c>
      <c r="J3616" s="1">
        <v>43161</v>
      </c>
      <c r="K3616" s="1">
        <v>43202</v>
      </c>
      <c r="L3616" t="s">
        <v>103</v>
      </c>
      <c r="N3616" t="s">
        <v>1900</v>
      </c>
    </row>
    <row r="3617" spans="1:14" x14ac:dyDescent="0.25">
      <c r="A3617" t="s">
        <v>2018</v>
      </c>
      <c r="B3617" t="s">
        <v>2963</v>
      </c>
      <c r="C3617" t="s">
        <v>154</v>
      </c>
      <c r="D3617" t="s">
        <v>21</v>
      </c>
      <c r="E3617">
        <v>20707</v>
      </c>
      <c r="F3617" t="s">
        <v>22</v>
      </c>
      <c r="G3617" t="s">
        <v>22</v>
      </c>
      <c r="H3617" t="s">
        <v>101</v>
      </c>
      <c r="I3617" t="s">
        <v>241</v>
      </c>
      <c r="J3617" s="1">
        <v>43158</v>
      </c>
      <c r="K3617" s="1">
        <v>43202</v>
      </c>
      <c r="L3617" t="s">
        <v>103</v>
      </c>
      <c r="N3617" t="s">
        <v>1900</v>
      </c>
    </row>
    <row r="3618" spans="1:14" x14ac:dyDescent="0.25">
      <c r="A3618" t="s">
        <v>2986</v>
      </c>
      <c r="B3618" t="s">
        <v>2987</v>
      </c>
      <c r="C3618" t="s">
        <v>154</v>
      </c>
      <c r="D3618" t="s">
        <v>21</v>
      </c>
      <c r="E3618">
        <v>20707</v>
      </c>
      <c r="F3618" t="s">
        <v>22</v>
      </c>
      <c r="G3618" t="s">
        <v>22</v>
      </c>
      <c r="H3618" t="s">
        <v>101</v>
      </c>
      <c r="I3618" t="s">
        <v>241</v>
      </c>
      <c r="J3618" s="1">
        <v>43158</v>
      </c>
      <c r="K3618" s="1">
        <v>43202</v>
      </c>
      <c r="L3618" t="s">
        <v>103</v>
      </c>
      <c r="N3618" t="s">
        <v>1900</v>
      </c>
    </row>
    <row r="3619" spans="1:14" x14ac:dyDescent="0.25">
      <c r="A3619" t="s">
        <v>5249</v>
      </c>
      <c r="B3619" t="s">
        <v>5250</v>
      </c>
      <c r="C3619" t="s">
        <v>283</v>
      </c>
      <c r="D3619" t="s">
        <v>21</v>
      </c>
      <c r="E3619">
        <v>21727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43202</v>
      </c>
      <c r="L3619" t="s">
        <v>26</v>
      </c>
      <c r="N3619" t="s">
        <v>24</v>
      </c>
    </row>
    <row r="3620" spans="1:14" x14ac:dyDescent="0.25">
      <c r="A3620" t="s">
        <v>1177</v>
      </c>
      <c r="B3620" t="s">
        <v>1178</v>
      </c>
      <c r="C3620" t="s">
        <v>190</v>
      </c>
      <c r="D3620" t="s">
        <v>21</v>
      </c>
      <c r="E3620">
        <v>20850</v>
      </c>
      <c r="F3620" t="s">
        <v>22</v>
      </c>
      <c r="G3620" t="s">
        <v>22</v>
      </c>
      <c r="H3620" t="s">
        <v>208</v>
      </c>
      <c r="I3620" t="s">
        <v>209</v>
      </c>
      <c r="J3620" s="1">
        <v>43159</v>
      </c>
      <c r="K3620" s="1">
        <v>43202</v>
      </c>
      <c r="L3620" t="s">
        <v>103</v>
      </c>
      <c r="N3620" t="s">
        <v>1583</v>
      </c>
    </row>
    <row r="3621" spans="1:14" x14ac:dyDescent="0.25">
      <c r="A3621" t="s">
        <v>1671</v>
      </c>
      <c r="B3621" t="s">
        <v>5251</v>
      </c>
      <c r="C3621" t="s">
        <v>546</v>
      </c>
      <c r="D3621" t="s">
        <v>21</v>
      </c>
      <c r="E3621">
        <v>20772</v>
      </c>
      <c r="F3621" t="s">
        <v>22</v>
      </c>
      <c r="G3621" t="s">
        <v>22</v>
      </c>
      <c r="H3621" t="s">
        <v>208</v>
      </c>
      <c r="I3621" t="s">
        <v>209</v>
      </c>
      <c r="J3621" s="1">
        <v>43161</v>
      </c>
      <c r="K3621" s="1">
        <v>43202</v>
      </c>
      <c r="L3621" t="s">
        <v>103</v>
      </c>
      <c r="N3621" t="s">
        <v>1583</v>
      </c>
    </row>
    <row r="3622" spans="1:14" x14ac:dyDescent="0.25">
      <c r="A3622" t="s">
        <v>5252</v>
      </c>
      <c r="B3622" t="s">
        <v>5253</v>
      </c>
      <c r="C3622" t="s">
        <v>70</v>
      </c>
      <c r="D3622" t="s">
        <v>21</v>
      </c>
      <c r="E3622">
        <v>21401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43202</v>
      </c>
      <c r="L3622" t="s">
        <v>26</v>
      </c>
      <c r="N3622" t="s">
        <v>24</v>
      </c>
    </row>
    <row r="3623" spans="1:14" x14ac:dyDescent="0.25">
      <c r="A3623" t="s">
        <v>2916</v>
      </c>
      <c r="B3623" t="s">
        <v>2954</v>
      </c>
      <c r="C3623" t="s">
        <v>2955</v>
      </c>
      <c r="D3623" t="s">
        <v>21</v>
      </c>
      <c r="E3623">
        <v>21017</v>
      </c>
      <c r="F3623" t="s">
        <v>22</v>
      </c>
      <c r="G3623" t="s">
        <v>22</v>
      </c>
      <c r="H3623" t="s">
        <v>101</v>
      </c>
      <c r="I3623" t="s">
        <v>241</v>
      </c>
      <c r="J3623" s="1">
        <v>43159</v>
      </c>
      <c r="K3623" s="1">
        <v>43202</v>
      </c>
      <c r="L3623" t="s">
        <v>103</v>
      </c>
      <c r="N3623" t="s">
        <v>1900</v>
      </c>
    </row>
    <row r="3624" spans="1:14" x14ac:dyDescent="0.25">
      <c r="A3624" t="s">
        <v>5254</v>
      </c>
      <c r="B3624" t="s">
        <v>5255</v>
      </c>
      <c r="C3624" t="s">
        <v>70</v>
      </c>
      <c r="D3624" t="s">
        <v>21</v>
      </c>
      <c r="E3624">
        <v>21401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43202</v>
      </c>
      <c r="L3624" t="s">
        <v>26</v>
      </c>
      <c r="N3624" t="s">
        <v>24</v>
      </c>
    </row>
    <row r="3625" spans="1:14" x14ac:dyDescent="0.25">
      <c r="A3625" t="s">
        <v>5256</v>
      </c>
      <c r="B3625" t="s">
        <v>5257</v>
      </c>
      <c r="C3625" t="s">
        <v>70</v>
      </c>
      <c r="D3625" t="s">
        <v>21</v>
      </c>
      <c r="E3625">
        <v>21401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43202</v>
      </c>
      <c r="L3625" t="s">
        <v>26</v>
      </c>
      <c r="N3625" t="s">
        <v>24</v>
      </c>
    </row>
    <row r="3626" spans="1:14" x14ac:dyDescent="0.25">
      <c r="A3626" t="s">
        <v>5258</v>
      </c>
      <c r="B3626" t="s">
        <v>1100</v>
      </c>
      <c r="C3626" t="s">
        <v>154</v>
      </c>
      <c r="D3626" t="s">
        <v>21</v>
      </c>
      <c r="E3626">
        <v>20707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43201</v>
      </c>
      <c r="L3626" t="s">
        <v>26</v>
      </c>
      <c r="N3626" t="s">
        <v>24</v>
      </c>
    </row>
    <row r="3627" spans="1:14" x14ac:dyDescent="0.25">
      <c r="A3627" t="s">
        <v>155</v>
      </c>
      <c r="B3627" t="s">
        <v>5259</v>
      </c>
      <c r="C3627" t="s">
        <v>70</v>
      </c>
      <c r="D3627" t="s">
        <v>21</v>
      </c>
      <c r="E3627">
        <v>21401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43201</v>
      </c>
      <c r="L3627" t="s">
        <v>26</v>
      </c>
      <c r="N3627" t="s">
        <v>24</v>
      </c>
    </row>
    <row r="3628" spans="1:14" x14ac:dyDescent="0.25">
      <c r="A3628" t="s">
        <v>5260</v>
      </c>
      <c r="B3628" t="s">
        <v>5261</v>
      </c>
      <c r="C3628" t="s">
        <v>54</v>
      </c>
      <c r="D3628" t="s">
        <v>21</v>
      </c>
      <c r="E3628">
        <v>21060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43201</v>
      </c>
      <c r="L3628" t="s">
        <v>26</v>
      </c>
      <c r="N3628" t="s">
        <v>24</v>
      </c>
    </row>
    <row r="3629" spans="1:14" x14ac:dyDescent="0.25">
      <c r="A3629" t="s">
        <v>5262</v>
      </c>
      <c r="B3629" t="s">
        <v>5263</v>
      </c>
      <c r="C3629" t="s">
        <v>702</v>
      </c>
      <c r="D3629" t="s">
        <v>21</v>
      </c>
      <c r="E3629">
        <v>20876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43201</v>
      </c>
      <c r="L3629" t="s">
        <v>26</v>
      </c>
      <c r="N3629" t="s">
        <v>24</v>
      </c>
    </row>
    <row r="3630" spans="1:14" x14ac:dyDescent="0.25">
      <c r="A3630" t="s">
        <v>2819</v>
      </c>
      <c r="B3630" t="s">
        <v>5264</v>
      </c>
      <c r="C3630" t="s">
        <v>702</v>
      </c>
      <c r="D3630" t="s">
        <v>21</v>
      </c>
      <c r="E3630">
        <v>20874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43201</v>
      </c>
      <c r="L3630" t="s">
        <v>26</v>
      </c>
      <c r="N3630" t="s">
        <v>24</v>
      </c>
    </row>
    <row r="3631" spans="1:14" x14ac:dyDescent="0.25">
      <c r="A3631" t="s">
        <v>5265</v>
      </c>
      <c r="B3631" t="s">
        <v>5266</v>
      </c>
      <c r="C3631" t="s">
        <v>702</v>
      </c>
      <c r="D3631" t="s">
        <v>21</v>
      </c>
      <c r="E3631">
        <v>20876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43201</v>
      </c>
      <c r="L3631" t="s">
        <v>26</v>
      </c>
      <c r="N3631" t="s">
        <v>24</v>
      </c>
    </row>
    <row r="3632" spans="1:14" x14ac:dyDescent="0.25">
      <c r="A3632" t="s">
        <v>746</v>
      </c>
      <c r="B3632" t="s">
        <v>5267</v>
      </c>
      <c r="C3632" t="s">
        <v>702</v>
      </c>
      <c r="D3632" t="s">
        <v>21</v>
      </c>
      <c r="E3632">
        <v>20876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43201</v>
      </c>
      <c r="L3632" t="s">
        <v>26</v>
      </c>
      <c r="N3632" t="s">
        <v>24</v>
      </c>
    </row>
    <row r="3633" spans="1:14" x14ac:dyDescent="0.25">
      <c r="A3633" t="s">
        <v>221</v>
      </c>
      <c r="B3633" t="s">
        <v>5268</v>
      </c>
      <c r="C3633" t="s">
        <v>70</v>
      </c>
      <c r="D3633" t="s">
        <v>21</v>
      </c>
      <c r="E3633">
        <v>21401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43201</v>
      </c>
      <c r="L3633" t="s">
        <v>26</v>
      </c>
      <c r="N3633" t="s">
        <v>24</v>
      </c>
    </row>
    <row r="3634" spans="1:14" x14ac:dyDescent="0.25">
      <c r="A3634" t="s">
        <v>5269</v>
      </c>
      <c r="B3634" t="s">
        <v>5270</v>
      </c>
      <c r="C3634" t="s">
        <v>207</v>
      </c>
      <c r="D3634" t="s">
        <v>21</v>
      </c>
      <c r="E3634">
        <v>20712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43200</v>
      </c>
      <c r="L3634" t="s">
        <v>26</v>
      </c>
      <c r="N3634" t="s">
        <v>24</v>
      </c>
    </row>
    <row r="3635" spans="1:14" x14ac:dyDescent="0.25">
      <c r="A3635" t="s">
        <v>5271</v>
      </c>
      <c r="B3635" t="s">
        <v>5272</v>
      </c>
      <c r="C3635" t="s">
        <v>176</v>
      </c>
      <c r="D3635" t="s">
        <v>21</v>
      </c>
      <c r="E3635">
        <v>21740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43200</v>
      </c>
      <c r="L3635" t="s">
        <v>26</v>
      </c>
      <c r="N3635" t="s">
        <v>24</v>
      </c>
    </row>
    <row r="3636" spans="1:14" x14ac:dyDescent="0.25">
      <c r="A3636" t="s">
        <v>791</v>
      </c>
      <c r="B3636" t="s">
        <v>792</v>
      </c>
      <c r="C3636" t="s">
        <v>378</v>
      </c>
      <c r="D3636" t="s">
        <v>21</v>
      </c>
      <c r="E3636">
        <v>21536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43200</v>
      </c>
      <c r="L3636" t="s">
        <v>26</v>
      </c>
      <c r="N3636" t="s">
        <v>24</v>
      </c>
    </row>
    <row r="3637" spans="1:14" x14ac:dyDescent="0.25">
      <c r="A3637" t="s">
        <v>5273</v>
      </c>
      <c r="B3637" t="s">
        <v>5274</v>
      </c>
      <c r="C3637" t="s">
        <v>790</v>
      </c>
      <c r="D3637" t="s">
        <v>21</v>
      </c>
      <c r="E3637">
        <v>21550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43200</v>
      </c>
      <c r="L3637" t="s">
        <v>26</v>
      </c>
      <c r="N3637" t="s">
        <v>24</v>
      </c>
    </row>
    <row r="3638" spans="1:14" x14ac:dyDescent="0.25">
      <c r="A3638" t="s">
        <v>5275</v>
      </c>
      <c r="B3638" t="s">
        <v>5276</v>
      </c>
      <c r="C3638" t="s">
        <v>207</v>
      </c>
      <c r="D3638" t="s">
        <v>21</v>
      </c>
      <c r="E3638">
        <v>20712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43200</v>
      </c>
      <c r="L3638" t="s">
        <v>26</v>
      </c>
      <c r="N3638" t="s">
        <v>24</v>
      </c>
    </row>
    <row r="3639" spans="1:14" x14ac:dyDescent="0.25">
      <c r="A3639" t="s">
        <v>336</v>
      </c>
      <c r="B3639" t="s">
        <v>5277</v>
      </c>
      <c r="C3639" t="s">
        <v>176</v>
      </c>
      <c r="D3639" t="s">
        <v>21</v>
      </c>
      <c r="E3639">
        <v>21740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43200</v>
      </c>
      <c r="L3639" t="s">
        <v>26</v>
      </c>
      <c r="N3639" t="s">
        <v>24</v>
      </c>
    </row>
    <row r="3640" spans="1:14" x14ac:dyDescent="0.25">
      <c r="A3640" t="s">
        <v>708</v>
      </c>
      <c r="B3640" t="s">
        <v>5278</v>
      </c>
      <c r="C3640" t="s">
        <v>176</v>
      </c>
      <c r="D3640" t="s">
        <v>21</v>
      </c>
      <c r="E3640">
        <v>21742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43200</v>
      </c>
      <c r="L3640" t="s">
        <v>26</v>
      </c>
      <c r="N3640" t="s">
        <v>24</v>
      </c>
    </row>
    <row r="3641" spans="1:14" x14ac:dyDescent="0.25">
      <c r="A3641" t="s">
        <v>5279</v>
      </c>
      <c r="B3641" t="s">
        <v>2302</v>
      </c>
      <c r="C3641" t="s">
        <v>378</v>
      </c>
      <c r="D3641" t="s">
        <v>21</v>
      </c>
      <c r="E3641">
        <v>21536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43199</v>
      </c>
      <c r="L3641" t="s">
        <v>26</v>
      </c>
      <c r="N3641" t="s">
        <v>24</v>
      </c>
    </row>
    <row r="3642" spans="1:14" x14ac:dyDescent="0.25">
      <c r="A3642" t="s">
        <v>788</v>
      </c>
      <c r="B3642" t="s">
        <v>789</v>
      </c>
      <c r="C3642" t="s">
        <v>790</v>
      </c>
      <c r="D3642" t="s">
        <v>21</v>
      </c>
      <c r="E3642">
        <v>21550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43199</v>
      </c>
      <c r="L3642" t="s">
        <v>26</v>
      </c>
      <c r="N3642" t="s">
        <v>24</v>
      </c>
    </row>
    <row r="3643" spans="1:14" x14ac:dyDescent="0.25">
      <c r="A3643" t="s">
        <v>5280</v>
      </c>
      <c r="B3643" t="s">
        <v>5281</v>
      </c>
      <c r="C3643" t="s">
        <v>378</v>
      </c>
      <c r="D3643" t="s">
        <v>21</v>
      </c>
      <c r="E3643">
        <v>21536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43199</v>
      </c>
      <c r="L3643" t="s">
        <v>26</v>
      </c>
      <c r="N3643" t="s">
        <v>24</v>
      </c>
    </row>
    <row r="3644" spans="1:14" x14ac:dyDescent="0.25">
      <c r="A3644" t="s">
        <v>2903</v>
      </c>
      <c r="B3644" t="s">
        <v>2904</v>
      </c>
      <c r="C3644" t="s">
        <v>29</v>
      </c>
      <c r="D3644" t="s">
        <v>21</v>
      </c>
      <c r="E3644">
        <v>21223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43199</v>
      </c>
      <c r="L3644" t="s">
        <v>26</v>
      </c>
      <c r="N3644" t="s">
        <v>24</v>
      </c>
    </row>
    <row r="3645" spans="1:14" x14ac:dyDescent="0.25">
      <c r="A3645" t="s">
        <v>336</v>
      </c>
      <c r="B3645" t="s">
        <v>5282</v>
      </c>
      <c r="C3645" t="s">
        <v>790</v>
      </c>
      <c r="D3645" t="s">
        <v>21</v>
      </c>
      <c r="E3645">
        <v>21550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43199</v>
      </c>
      <c r="L3645" t="s">
        <v>26</v>
      </c>
      <c r="N3645" t="s">
        <v>24</v>
      </c>
    </row>
    <row r="3646" spans="1:14" x14ac:dyDescent="0.25">
      <c r="A3646" t="s">
        <v>5283</v>
      </c>
      <c r="B3646" t="s">
        <v>5284</v>
      </c>
      <c r="C3646" t="s">
        <v>378</v>
      </c>
      <c r="D3646" t="s">
        <v>21</v>
      </c>
      <c r="E3646">
        <v>21536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43199</v>
      </c>
      <c r="L3646" t="s">
        <v>26</v>
      </c>
      <c r="N3646" t="s">
        <v>24</v>
      </c>
    </row>
    <row r="3647" spans="1:14" x14ac:dyDescent="0.25">
      <c r="A3647" t="s">
        <v>3743</v>
      </c>
      <c r="B3647" t="s">
        <v>3744</v>
      </c>
      <c r="C3647" t="s">
        <v>3745</v>
      </c>
      <c r="D3647" t="s">
        <v>21</v>
      </c>
      <c r="E3647">
        <v>21227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43199</v>
      </c>
      <c r="L3647" t="s">
        <v>26</v>
      </c>
      <c r="N3647" t="s">
        <v>24</v>
      </c>
    </row>
    <row r="3648" spans="1:14" x14ac:dyDescent="0.25">
      <c r="A3648" t="s">
        <v>451</v>
      </c>
      <c r="B3648" t="s">
        <v>5285</v>
      </c>
      <c r="C3648" t="s">
        <v>790</v>
      </c>
      <c r="D3648" t="s">
        <v>21</v>
      </c>
      <c r="E3648">
        <v>21550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43199</v>
      </c>
      <c r="L3648" t="s">
        <v>26</v>
      </c>
      <c r="N3648" t="s">
        <v>24</v>
      </c>
    </row>
    <row r="3649" spans="1:14" x14ac:dyDescent="0.25">
      <c r="A3649" t="s">
        <v>1101</v>
      </c>
      <c r="B3649" t="s">
        <v>1102</v>
      </c>
      <c r="C3649" t="s">
        <v>1103</v>
      </c>
      <c r="D3649" t="s">
        <v>21</v>
      </c>
      <c r="E3649">
        <v>21811</v>
      </c>
      <c r="F3649" t="s">
        <v>22</v>
      </c>
      <c r="G3649" t="s">
        <v>22</v>
      </c>
      <c r="H3649" t="s">
        <v>101</v>
      </c>
      <c r="I3649" t="s">
        <v>241</v>
      </c>
      <c r="J3649" t="s">
        <v>210</v>
      </c>
      <c r="K3649" s="1">
        <v>43196</v>
      </c>
      <c r="L3649" t="s">
        <v>211</v>
      </c>
      <c r="M3649" t="str">
        <f>HYPERLINK("https://www.regulations.gov/docket?D=FDA-2018-H-1412")</f>
        <v>https://www.regulations.gov/docket?D=FDA-2018-H-1412</v>
      </c>
      <c r="N3649" t="s">
        <v>210</v>
      </c>
    </row>
    <row r="3650" spans="1:14" x14ac:dyDescent="0.25">
      <c r="A3650" t="s">
        <v>5286</v>
      </c>
      <c r="B3650" t="s">
        <v>5287</v>
      </c>
      <c r="C3650" t="s">
        <v>176</v>
      </c>
      <c r="D3650" t="s">
        <v>21</v>
      </c>
      <c r="E3650">
        <v>21740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43196</v>
      </c>
      <c r="L3650" t="s">
        <v>26</v>
      </c>
      <c r="N3650" t="s">
        <v>24</v>
      </c>
    </row>
    <row r="3651" spans="1:14" x14ac:dyDescent="0.25">
      <c r="A3651" t="s">
        <v>4007</v>
      </c>
      <c r="B3651" t="s">
        <v>4008</v>
      </c>
      <c r="C3651" t="s">
        <v>1509</v>
      </c>
      <c r="D3651" t="s">
        <v>21</v>
      </c>
      <c r="E3651">
        <v>21032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43196</v>
      </c>
      <c r="L3651" t="s">
        <v>26</v>
      </c>
      <c r="N3651" t="s">
        <v>24</v>
      </c>
    </row>
    <row r="3652" spans="1:14" x14ac:dyDescent="0.25">
      <c r="A3652" t="s">
        <v>5288</v>
      </c>
      <c r="B3652" t="s">
        <v>5289</v>
      </c>
      <c r="C3652" t="s">
        <v>291</v>
      </c>
      <c r="D3652" t="s">
        <v>21</v>
      </c>
      <c r="E3652">
        <v>21702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43196</v>
      </c>
      <c r="L3652" t="s">
        <v>26</v>
      </c>
      <c r="N3652" t="s">
        <v>24</v>
      </c>
    </row>
    <row r="3653" spans="1:14" x14ac:dyDescent="0.25">
      <c r="A3653" t="s">
        <v>5290</v>
      </c>
      <c r="B3653" t="s">
        <v>5291</v>
      </c>
      <c r="C3653" t="s">
        <v>291</v>
      </c>
      <c r="D3653" t="s">
        <v>21</v>
      </c>
      <c r="E3653">
        <v>21702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43196</v>
      </c>
      <c r="L3653" t="s">
        <v>26</v>
      </c>
      <c r="N3653" t="s">
        <v>24</v>
      </c>
    </row>
    <row r="3654" spans="1:14" x14ac:dyDescent="0.25">
      <c r="A3654" t="s">
        <v>5292</v>
      </c>
      <c r="B3654" t="s">
        <v>5293</v>
      </c>
      <c r="C3654" t="s">
        <v>29</v>
      </c>
      <c r="D3654" t="s">
        <v>21</v>
      </c>
      <c r="E3654">
        <v>21230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43196</v>
      </c>
      <c r="L3654" t="s">
        <v>26</v>
      </c>
      <c r="N3654" t="s">
        <v>24</v>
      </c>
    </row>
    <row r="3655" spans="1:14" x14ac:dyDescent="0.25">
      <c r="A3655" t="s">
        <v>5294</v>
      </c>
      <c r="B3655" t="s">
        <v>5295</v>
      </c>
      <c r="C3655" t="s">
        <v>176</v>
      </c>
      <c r="D3655" t="s">
        <v>21</v>
      </c>
      <c r="E3655">
        <v>21740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43196</v>
      </c>
      <c r="L3655" t="s">
        <v>26</v>
      </c>
      <c r="N3655" t="s">
        <v>24</v>
      </c>
    </row>
    <row r="3656" spans="1:14" x14ac:dyDescent="0.25">
      <c r="A3656" t="s">
        <v>5296</v>
      </c>
      <c r="B3656" t="s">
        <v>5297</v>
      </c>
      <c r="C3656" t="s">
        <v>1011</v>
      </c>
      <c r="D3656" t="s">
        <v>21</v>
      </c>
      <c r="E3656">
        <v>21090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43196</v>
      </c>
      <c r="L3656" t="s">
        <v>26</v>
      </c>
      <c r="N3656" t="s">
        <v>24</v>
      </c>
    </row>
    <row r="3657" spans="1:14" x14ac:dyDescent="0.25">
      <c r="A3657" t="s">
        <v>5298</v>
      </c>
      <c r="B3657" t="s">
        <v>5299</v>
      </c>
      <c r="C3657" t="s">
        <v>176</v>
      </c>
      <c r="D3657" t="s">
        <v>21</v>
      </c>
      <c r="E3657">
        <v>21740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43195</v>
      </c>
      <c r="L3657" t="s">
        <v>26</v>
      </c>
      <c r="N3657" t="s">
        <v>24</v>
      </c>
    </row>
    <row r="3658" spans="1:14" x14ac:dyDescent="0.25">
      <c r="A3658" t="s">
        <v>2701</v>
      </c>
      <c r="B3658" t="s">
        <v>2702</v>
      </c>
      <c r="C3658" t="s">
        <v>2703</v>
      </c>
      <c r="D3658" t="s">
        <v>21</v>
      </c>
      <c r="E3658">
        <v>21502</v>
      </c>
      <c r="F3658" t="s">
        <v>22</v>
      </c>
      <c r="G3658" t="s">
        <v>22</v>
      </c>
      <c r="H3658" t="s">
        <v>208</v>
      </c>
      <c r="I3658" t="s">
        <v>209</v>
      </c>
      <c r="J3658" s="1">
        <v>43154</v>
      </c>
      <c r="K3658" s="1">
        <v>43195</v>
      </c>
      <c r="L3658" t="s">
        <v>103</v>
      </c>
      <c r="N3658" t="s">
        <v>1562</v>
      </c>
    </row>
    <row r="3659" spans="1:14" x14ac:dyDescent="0.25">
      <c r="A3659" t="s">
        <v>5300</v>
      </c>
      <c r="B3659" t="s">
        <v>5301</v>
      </c>
      <c r="C3659" t="s">
        <v>176</v>
      </c>
      <c r="D3659" t="s">
        <v>21</v>
      </c>
      <c r="E3659">
        <v>21740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43195</v>
      </c>
      <c r="L3659" t="s">
        <v>26</v>
      </c>
      <c r="N3659" t="s">
        <v>24</v>
      </c>
    </row>
    <row r="3660" spans="1:14" x14ac:dyDescent="0.25">
      <c r="A3660" t="s">
        <v>5302</v>
      </c>
      <c r="B3660" t="s">
        <v>5303</v>
      </c>
      <c r="C3660" t="s">
        <v>176</v>
      </c>
      <c r="D3660" t="s">
        <v>21</v>
      </c>
      <c r="E3660">
        <v>21740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43195</v>
      </c>
      <c r="L3660" t="s">
        <v>26</v>
      </c>
      <c r="N3660" t="s">
        <v>24</v>
      </c>
    </row>
    <row r="3661" spans="1:14" x14ac:dyDescent="0.25">
      <c r="A3661" t="s">
        <v>336</v>
      </c>
      <c r="B3661" t="s">
        <v>5304</v>
      </c>
      <c r="C3661" t="s">
        <v>283</v>
      </c>
      <c r="D3661" t="s">
        <v>21</v>
      </c>
      <c r="E3661">
        <v>21727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43195</v>
      </c>
      <c r="L3661" t="s">
        <v>26</v>
      </c>
      <c r="N3661" t="s">
        <v>24</v>
      </c>
    </row>
    <row r="3662" spans="1:14" x14ac:dyDescent="0.25">
      <c r="A3662" t="s">
        <v>3676</v>
      </c>
      <c r="B3662" t="s">
        <v>3677</v>
      </c>
      <c r="C3662" t="s">
        <v>268</v>
      </c>
      <c r="D3662" t="s">
        <v>21</v>
      </c>
      <c r="E3662">
        <v>20689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43194</v>
      </c>
      <c r="L3662" t="s">
        <v>26</v>
      </c>
      <c r="N3662" t="s">
        <v>24</v>
      </c>
    </row>
    <row r="3663" spans="1:14" x14ac:dyDescent="0.25">
      <c r="A3663" t="s">
        <v>5305</v>
      </c>
      <c r="B3663" t="s">
        <v>5306</v>
      </c>
      <c r="C3663" t="s">
        <v>624</v>
      </c>
      <c r="D3663" t="s">
        <v>21</v>
      </c>
      <c r="E3663">
        <v>20678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43194</v>
      </c>
      <c r="L3663" t="s">
        <v>26</v>
      </c>
      <c r="N3663" t="s">
        <v>24</v>
      </c>
    </row>
    <row r="3664" spans="1:14" x14ac:dyDescent="0.25">
      <c r="A3664" t="s">
        <v>5307</v>
      </c>
      <c r="B3664" t="s">
        <v>5308</v>
      </c>
      <c r="C3664" t="s">
        <v>702</v>
      </c>
      <c r="D3664" t="s">
        <v>21</v>
      </c>
      <c r="E3664">
        <v>20874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43194</v>
      </c>
      <c r="L3664" t="s">
        <v>26</v>
      </c>
      <c r="N3664" t="s">
        <v>24</v>
      </c>
    </row>
    <row r="3665" spans="1:14" x14ac:dyDescent="0.25">
      <c r="A3665" t="s">
        <v>5309</v>
      </c>
      <c r="B3665" t="s">
        <v>5310</v>
      </c>
      <c r="C3665" t="s">
        <v>176</v>
      </c>
      <c r="D3665" t="s">
        <v>21</v>
      </c>
      <c r="E3665">
        <v>21740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43194</v>
      </c>
      <c r="L3665" t="s">
        <v>26</v>
      </c>
      <c r="N3665" t="s">
        <v>24</v>
      </c>
    </row>
    <row r="3666" spans="1:14" x14ac:dyDescent="0.25">
      <c r="A3666" t="s">
        <v>5311</v>
      </c>
      <c r="B3666" t="s">
        <v>5312</v>
      </c>
      <c r="C3666" t="s">
        <v>702</v>
      </c>
      <c r="D3666" t="s">
        <v>21</v>
      </c>
      <c r="E3666">
        <v>20874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43194</v>
      </c>
      <c r="L3666" t="s">
        <v>26</v>
      </c>
      <c r="N3666" t="s">
        <v>24</v>
      </c>
    </row>
    <row r="3667" spans="1:14" x14ac:dyDescent="0.25">
      <c r="A3667" t="s">
        <v>622</v>
      </c>
      <c r="B3667" t="s">
        <v>623</v>
      </c>
      <c r="C3667" t="s">
        <v>624</v>
      </c>
      <c r="D3667" t="s">
        <v>21</v>
      </c>
      <c r="E3667">
        <v>20678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43194</v>
      </c>
      <c r="L3667" t="s">
        <v>26</v>
      </c>
      <c r="N3667" t="s">
        <v>24</v>
      </c>
    </row>
    <row r="3668" spans="1:14" x14ac:dyDescent="0.25">
      <c r="A3668" t="s">
        <v>5313</v>
      </c>
      <c r="B3668" t="s">
        <v>267</v>
      </c>
      <c r="C3668" t="s">
        <v>268</v>
      </c>
      <c r="D3668" t="s">
        <v>21</v>
      </c>
      <c r="E3668">
        <v>20689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43194</v>
      </c>
      <c r="L3668" t="s">
        <v>26</v>
      </c>
      <c r="N3668" t="s">
        <v>24</v>
      </c>
    </row>
    <row r="3669" spans="1:14" x14ac:dyDescent="0.25">
      <c r="A3669" t="s">
        <v>5314</v>
      </c>
      <c r="B3669" t="s">
        <v>5315</v>
      </c>
      <c r="C3669" t="s">
        <v>1633</v>
      </c>
      <c r="D3669" t="s">
        <v>21</v>
      </c>
      <c r="E3669">
        <v>21078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43193</v>
      </c>
      <c r="L3669" t="s">
        <v>26</v>
      </c>
      <c r="N3669" t="s">
        <v>24</v>
      </c>
    </row>
    <row r="3670" spans="1:14" x14ac:dyDescent="0.25">
      <c r="A3670" t="s">
        <v>76</v>
      </c>
      <c r="B3670" t="s">
        <v>3689</v>
      </c>
      <c r="C3670" t="s">
        <v>1633</v>
      </c>
      <c r="D3670" t="s">
        <v>21</v>
      </c>
      <c r="E3670">
        <v>21078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43193</v>
      </c>
      <c r="L3670" t="s">
        <v>26</v>
      </c>
      <c r="N3670" t="s">
        <v>24</v>
      </c>
    </row>
    <row r="3671" spans="1:14" x14ac:dyDescent="0.25">
      <c r="A3671" t="s">
        <v>5316</v>
      </c>
      <c r="B3671" t="s">
        <v>5317</v>
      </c>
      <c r="C3671" t="s">
        <v>1633</v>
      </c>
      <c r="D3671" t="s">
        <v>21</v>
      </c>
      <c r="E3671">
        <v>21078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43193</v>
      </c>
      <c r="L3671" t="s">
        <v>26</v>
      </c>
      <c r="N3671" t="s">
        <v>24</v>
      </c>
    </row>
    <row r="3672" spans="1:14" x14ac:dyDescent="0.25">
      <c r="A3672" t="s">
        <v>87</v>
      </c>
      <c r="B3672" t="s">
        <v>5318</v>
      </c>
      <c r="C3672" t="s">
        <v>1633</v>
      </c>
      <c r="D3672" t="s">
        <v>21</v>
      </c>
      <c r="E3672">
        <v>21078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43193</v>
      </c>
      <c r="L3672" t="s">
        <v>26</v>
      </c>
      <c r="N3672" t="s">
        <v>24</v>
      </c>
    </row>
    <row r="3673" spans="1:14" x14ac:dyDescent="0.25">
      <c r="A3673" t="s">
        <v>5319</v>
      </c>
      <c r="B3673" t="s">
        <v>5320</v>
      </c>
      <c r="C3673" t="s">
        <v>1633</v>
      </c>
      <c r="D3673" t="s">
        <v>21</v>
      </c>
      <c r="E3673">
        <v>21078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43193</v>
      </c>
      <c r="L3673" t="s">
        <v>26</v>
      </c>
      <c r="N3673" t="s">
        <v>24</v>
      </c>
    </row>
    <row r="3674" spans="1:14" x14ac:dyDescent="0.25">
      <c r="A3674" t="s">
        <v>260</v>
      </c>
      <c r="B3674" t="s">
        <v>3697</v>
      </c>
      <c r="C3674" t="s">
        <v>745</v>
      </c>
      <c r="D3674" t="s">
        <v>21</v>
      </c>
      <c r="E3674">
        <v>21001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43193</v>
      </c>
      <c r="L3674" t="s">
        <v>26</v>
      </c>
      <c r="N3674" t="s">
        <v>24</v>
      </c>
    </row>
    <row r="3675" spans="1:14" x14ac:dyDescent="0.25">
      <c r="A3675" t="s">
        <v>5321</v>
      </c>
      <c r="B3675" t="s">
        <v>5322</v>
      </c>
      <c r="C3675" t="s">
        <v>176</v>
      </c>
      <c r="D3675" t="s">
        <v>21</v>
      </c>
      <c r="E3675">
        <v>21740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43192</v>
      </c>
      <c r="L3675" t="s">
        <v>26</v>
      </c>
      <c r="N3675" t="s">
        <v>24</v>
      </c>
    </row>
    <row r="3676" spans="1:14" x14ac:dyDescent="0.25">
      <c r="A3676" t="s">
        <v>5323</v>
      </c>
      <c r="B3676" t="s">
        <v>5324</v>
      </c>
      <c r="C3676" t="s">
        <v>176</v>
      </c>
      <c r="D3676" t="s">
        <v>21</v>
      </c>
      <c r="E3676">
        <v>21740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43192</v>
      </c>
      <c r="L3676" t="s">
        <v>26</v>
      </c>
      <c r="N3676" t="s">
        <v>24</v>
      </c>
    </row>
    <row r="3677" spans="1:14" x14ac:dyDescent="0.25">
      <c r="A3677" t="s">
        <v>5325</v>
      </c>
      <c r="B3677" t="s">
        <v>5326</v>
      </c>
      <c r="C3677" t="s">
        <v>176</v>
      </c>
      <c r="D3677" t="s">
        <v>21</v>
      </c>
      <c r="E3677">
        <v>21740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43188</v>
      </c>
      <c r="L3677" t="s">
        <v>26</v>
      </c>
      <c r="N3677" t="s">
        <v>24</v>
      </c>
    </row>
    <row r="3678" spans="1:14" x14ac:dyDescent="0.25">
      <c r="A3678" t="s">
        <v>5327</v>
      </c>
      <c r="B3678" t="s">
        <v>5328</v>
      </c>
      <c r="C3678" t="s">
        <v>176</v>
      </c>
      <c r="D3678" t="s">
        <v>21</v>
      </c>
      <c r="E3678">
        <v>21740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43188</v>
      </c>
      <c r="L3678" t="s">
        <v>26</v>
      </c>
      <c r="N3678" t="s">
        <v>24</v>
      </c>
    </row>
    <row r="3679" spans="1:14" x14ac:dyDescent="0.25">
      <c r="A3679" t="s">
        <v>2277</v>
      </c>
      <c r="B3679" t="s">
        <v>5329</v>
      </c>
      <c r="C3679" t="s">
        <v>138</v>
      </c>
      <c r="D3679" t="s">
        <v>21</v>
      </c>
      <c r="E3679">
        <v>21220</v>
      </c>
      <c r="F3679" t="s">
        <v>22</v>
      </c>
      <c r="G3679" t="s">
        <v>22</v>
      </c>
      <c r="H3679" t="s">
        <v>101</v>
      </c>
      <c r="I3679" t="s">
        <v>241</v>
      </c>
      <c r="J3679" s="1">
        <v>43153</v>
      </c>
      <c r="K3679" s="1">
        <v>43188</v>
      </c>
      <c r="L3679" t="s">
        <v>103</v>
      </c>
      <c r="N3679" t="s">
        <v>1900</v>
      </c>
    </row>
    <row r="3680" spans="1:14" x14ac:dyDescent="0.25">
      <c r="A3680" t="s">
        <v>2000</v>
      </c>
      <c r="B3680" t="s">
        <v>2001</v>
      </c>
      <c r="C3680" t="s">
        <v>138</v>
      </c>
      <c r="D3680" t="s">
        <v>21</v>
      </c>
      <c r="E3680">
        <v>21220</v>
      </c>
      <c r="F3680" t="s">
        <v>22</v>
      </c>
      <c r="G3680" t="s">
        <v>22</v>
      </c>
      <c r="H3680" t="s">
        <v>208</v>
      </c>
      <c r="I3680" t="s">
        <v>209</v>
      </c>
      <c r="J3680" s="1">
        <v>43151</v>
      </c>
      <c r="K3680" s="1">
        <v>43188</v>
      </c>
      <c r="L3680" t="s">
        <v>103</v>
      </c>
      <c r="N3680" t="s">
        <v>1562</v>
      </c>
    </row>
    <row r="3681" spans="1:14" x14ac:dyDescent="0.25">
      <c r="A3681" t="s">
        <v>2938</v>
      </c>
      <c r="B3681" t="s">
        <v>2939</v>
      </c>
      <c r="C3681" t="s">
        <v>138</v>
      </c>
      <c r="D3681" t="s">
        <v>21</v>
      </c>
      <c r="E3681">
        <v>21220</v>
      </c>
      <c r="F3681" t="s">
        <v>22</v>
      </c>
      <c r="G3681" t="s">
        <v>22</v>
      </c>
      <c r="H3681" t="s">
        <v>208</v>
      </c>
      <c r="I3681" t="s">
        <v>209</v>
      </c>
      <c r="J3681" s="1">
        <v>43151</v>
      </c>
      <c r="K3681" s="1">
        <v>43188</v>
      </c>
      <c r="L3681" t="s">
        <v>103</v>
      </c>
      <c r="N3681" t="s">
        <v>1583</v>
      </c>
    </row>
    <row r="3682" spans="1:14" x14ac:dyDescent="0.25">
      <c r="A3682" t="s">
        <v>484</v>
      </c>
      <c r="B3682" t="s">
        <v>5330</v>
      </c>
      <c r="C3682" t="s">
        <v>29</v>
      </c>
      <c r="D3682" t="s">
        <v>21</v>
      </c>
      <c r="E3682">
        <v>21220</v>
      </c>
      <c r="F3682" t="s">
        <v>22</v>
      </c>
      <c r="G3682" t="s">
        <v>22</v>
      </c>
      <c r="H3682" t="s">
        <v>101</v>
      </c>
      <c r="I3682" t="s">
        <v>241</v>
      </c>
      <c r="J3682" s="1">
        <v>43151</v>
      </c>
      <c r="K3682" s="1">
        <v>43188</v>
      </c>
      <c r="L3682" t="s">
        <v>103</v>
      </c>
      <c r="N3682" t="s">
        <v>1580</v>
      </c>
    </row>
    <row r="3683" spans="1:14" x14ac:dyDescent="0.25">
      <c r="A3683" t="s">
        <v>2176</v>
      </c>
      <c r="B3683" t="s">
        <v>2177</v>
      </c>
      <c r="C3683" t="s">
        <v>190</v>
      </c>
      <c r="D3683" t="s">
        <v>21</v>
      </c>
      <c r="E3683">
        <v>20850</v>
      </c>
      <c r="F3683" t="s">
        <v>22</v>
      </c>
      <c r="G3683" t="s">
        <v>22</v>
      </c>
      <c r="H3683" t="s">
        <v>208</v>
      </c>
      <c r="I3683" t="s">
        <v>209</v>
      </c>
      <c r="J3683" s="1">
        <v>43152</v>
      </c>
      <c r="K3683" s="1">
        <v>43188</v>
      </c>
      <c r="L3683" t="s">
        <v>103</v>
      </c>
      <c r="N3683" t="s">
        <v>1562</v>
      </c>
    </row>
    <row r="3684" spans="1:14" x14ac:dyDescent="0.25">
      <c r="A3684" t="s">
        <v>2886</v>
      </c>
      <c r="B3684" t="s">
        <v>2887</v>
      </c>
      <c r="C3684" t="s">
        <v>190</v>
      </c>
      <c r="D3684" t="s">
        <v>21</v>
      </c>
      <c r="E3684">
        <v>20850</v>
      </c>
      <c r="F3684" t="s">
        <v>22</v>
      </c>
      <c r="G3684" t="s">
        <v>22</v>
      </c>
      <c r="H3684" t="s">
        <v>208</v>
      </c>
      <c r="I3684" t="s">
        <v>209</v>
      </c>
      <c r="J3684" s="1">
        <v>43152</v>
      </c>
      <c r="K3684" s="1">
        <v>43188</v>
      </c>
      <c r="L3684" t="s">
        <v>103</v>
      </c>
      <c r="N3684" t="s">
        <v>1562</v>
      </c>
    </row>
    <row r="3685" spans="1:14" x14ac:dyDescent="0.25">
      <c r="A3685" t="s">
        <v>5331</v>
      </c>
      <c r="B3685" t="s">
        <v>5332</v>
      </c>
      <c r="C3685" t="s">
        <v>291</v>
      </c>
      <c r="D3685" t="s">
        <v>21</v>
      </c>
      <c r="E3685">
        <v>21702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43187</v>
      </c>
      <c r="L3685" t="s">
        <v>26</v>
      </c>
      <c r="N3685" t="s">
        <v>24</v>
      </c>
    </row>
    <row r="3686" spans="1:14" x14ac:dyDescent="0.25">
      <c r="A3686" t="s">
        <v>5333</v>
      </c>
      <c r="B3686" t="s">
        <v>5334</v>
      </c>
      <c r="C3686" t="s">
        <v>291</v>
      </c>
      <c r="D3686" t="s">
        <v>21</v>
      </c>
      <c r="E3686">
        <v>21702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43187</v>
      </c>
      <c r="L3686" t="s">
        <v>26</v>
      </c>
      <c r="N3686" t="s">
        <v>24</v>
      </c>
    </row>
    <row r="3687" spans="1:14" x14ac:dyDescent="0.25">
      <c r="A3687" t="s">
        <v>1753</v>
      </c>
      <c r="B3687" t="s">
        <v>1754</v>
      </c>
      <c r="C3687" t="s">
        <v>291</v>
      </c>
      <c r="D3687" t="s">
        <v>21</v>
      </c>
      <c r="E3687">
        <v>21702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43187</v>
      </c>
      <c r="L3687" t="s">
        <v>26</v>
      </c>
      <c r="N3687" t="s">
        <v>24</v>
      </c>
    </row>
    <row r="3688" spans="1:14" x14ac:dyDescent="0.25">
      <c r="A3688" t="s">
        <v>5335</v>
      </c>
      <c r="B3688" t="s">
        <v>5336</v>
      </c>
      <c r="C3688" t="s">
        <v>637</v>
      </c>
      <c r="D3688" t="s">
        <v>21</v>
      </c>
      <c r="E3688">
        <v>20743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43187</v>
      </c>
      <c r="L3688" t="s">
        <v>26</v>
      </c>
      <c r="N3688" t="s">
        <v>24</v>
      </c>
    </row>
    <row r="3689" spans="1:14" x14ac:dyDescent="0.25">
      <c r="A3689" t="s">
        <v>5337</v>
      </c>
      <c r="B3689" t="s">
        <v>5338</v>
      </c>
      <c r="C3689" t="s">
        <v>291</v>
      </c>
      <c r="D3689" t="s">
        <v>21</v>
      </c>
      <c r="E3689">
        <v>21702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43187</v>
      </c>
      <c r="L3689" t="s">
        <v>26</v>
      </c>
      <c r="N3689" t="s">
        <v>24</v>
      </c>
    </row>
    <row r="3690" spans="1:14" x14ac:dyDescent="0.25">
      <c r="A3690" t="s">
        <v>5339</v>
      </c>
      <c r="B3690" t="s">
        <v>5340</v>
      </c>
      <c r="C3690" t="s">
        <v>702</v>
      </c>
      <c r="D3690" t="s">
        <v>21</v>
      </c>
      <c r="E3690">
        <v>20874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43186</v>
      </c>
      <c r="L3690" t="s">
        <v>26</v>
      </c>
      <c r="N3690" t="s">
        <v>24</v>
      </c>
    </row>
    <row r="3691" spans="1:14" x14ac:dyDescent="0.25">
      <c r="A3691" t="s">
        <v>5341</v>
      </c>
      <c r="B3691" t="s">
        <v>5342</v>
      </c>
      <c r="C3691" t="s">
        <v>702</v>
      </c>
      <c r="D3691" t="s">
        <v>21</v>
      </c>
      <c r="E3691">
        <v>20876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43186</v>
      </c>
      <c r="L3691" t="s">
        <v>26</v>
      </c>
      <c r="N3691" t="s">
        <v>24</v>
      </c>
    </row>
    <row r="3692" spans="1:14" x14ac:dyDescent="0.25">
      <c r="A3692" t="s">
        <v>155</v>
      </c>
      <c r="B3692" t="s">
        <v>5343</v>
      </c>
      <c r="C3692" t="s">
        <v>702</v>
      </c>
      <c r="D3692" t="s">
        <v>21</v>
      </c>
      <c r="E3692">
        <v>20874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43186</v>
      </c>
      <c r="L3692" t="s">
        <v>26</v>
      </c>
      <c r="N3692" t="s">
        <v>24</v>
      </c>
    </row>
    <row r="3693" spans="1:14" x14ac:dyDescent="0.25">
      <c r="A3693" t="s">
        <v>588</v>
      </c>
      <c r="B3693" t="s">
        <v>5344</v>
      </c>
      <c r="C3693" t="s">
        <v>702</v>
      </c>
      <c r="D3693" t="s">
        <v>21</v>
      </c>
      <c r="E3693">
        <v>20874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43186</v>
      </c>
      <c r="L3693" t="s">
        <v>26</v>
      </c>
      <c r="N3693" t="s">
        <v>24</v>
      </c>
    </row>
    <row r="3694" spans="1:14" x14ac:dyDescent="0.25">
      <c r="A3694" t="s">
        <v>2247</v>
      </c>
      <c r="B3694" t="s">
        <v>5345</v>
      </c>
      <c r="C3694" t="s">
        <v>702</v>
      </c>
      <c r="D3694" t="s">
        <v>21</v>
      </c>
      <c r="E3694">
        <v>20874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43186</v>
      </c>
      <c r="L3694" t="s">
        <v>26</v>
      </c>
      <c r="N3694" t="s">
        <v>24</v>
      </c>
    </row>
    <row r="3695" spans="1:14" x14ac:dyDescent="0.25">
      <c r="A3695" t="s">
        <v>5346</v>
      </c>
      <c r="B3695" t="s">
        <v>5347</v>
      </c>
      <c r="C3695" t="s">
        <v>702</v>
      </c>
      <c r="D3695" t="s">
        <v>21</v>
      </c>
      <c r="E3695">
        <v>20874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43186</v>
      </c>
      <c r="L3695" t="s">
        <v>26</v>
      </c>
      <c r="N3695" t="s">
        <v>24</v>
      </c>
    </row>
    <row r="3696" spans="1:14" x14ac:dyDescent="0.25">
      <c r="A3696" t="s">
        <v>1679</v>
      </c>
      <c r="B3696" t="s">
        <v>1680</v>
      </c>
      <c r="C3696" t="s">
        <v>29</v>
      </c>
      <c r="D3696" t="s">
        <v>21</v>
      </c>
      <c r="E3696">
        <v>21212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43186</v>
      </c>
      <c r="L3696" t="s">
        <v>26</v>
      </c>
      <c r="N3696" t="s">
        <v>24</v>
      </c>
    </row>
    <row r="3697" spans="1:14" x14ac:dyDescent="0.25">
      <c r="A3697" t="s">
        <v>5348</v>
      </c>
      <c r="B3697" t="s">
        <v>5349</v>
      </c>
      <c r="C3697" t="s">
        <v>702</v>
      </c>
      <c r="D3697" t="s">
        <v>21</v>
      </c>
      <c r="E3697">
        <v>20874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43186</v>
      </c>
      <c r="L3697" t="s">
        <v>26</v>
      </c>
      <c r="N3697" t="s">
        <v>24</v>
      </c>
    </row>
    <row r="3698" spans="1:14" x14ac:dyDescent="0.25">
      <c r="A3698" t="s">
        <v>5350</v>
      </c>
      <c r="B3698" t="s">
        <v>5351</v>
      </c>
      <c r="C3698" t="s">
        <v>702</v>
      </c>
      <c r="D3698" t="s">
        <v>21</v>
      </c>
      <c r="E3698">
        <v>20874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43186</v>
      </c>
      <c r="L3698" t="s">
        <v>26</v>
      </c>
      <c r="N3698" t="s">
        <v>24</v>
      </c>
    </row>
    <row r="3699" spans="1:14" x14ac:dyDescent="0.25">
      <c r="A3699" t="s">
        <v>5352</v>
      </c>
      <c r="B3699" t="s">
        <v>5353</v>
      </c>
      <c r="C3699" t="s">
        <v>29</v>
      </c>
      <c r="D3699" t="s">
        <v>21</v>
      </c>
      <c r="E3699">
        <v>21212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43186</v>
      </c>
      <c r="L3699" t="s">
        <v>26</v>
      </c>
      <c r="N3699" t="s">
        <v>24</v>
      </c>
    </row>
    <row r="3700" spans="1:14" x14ac:dyDescent="0.25">
      <c r="A3700" t="s">
        <v>93</v>
      </c>
      <c r="B3700" t="s">
        <v>5354</v>
      </c>
      <c r="C3700" t="s">
        <v>29</v>
      </c>
      <c r="D3700" t="s">
        <v>21</v>
      </c>
      <c r="E3700">
        <v>21212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43186</v>
      </c>
      <c r="L3700" t="s">
        <v>26</v>
      </c>
      <c r="N3700" t="s">
        <v>24</v>
      </c>
    </row>
    <row r="3701" spans="1:14" x14ac:dyDescent="0.25">
      <c r="A3701" t="s">
        <v>155</v>
      </c>
      <c r="B3701" t="s">
        <v>5355</v>
      </c>
      <c r="C3701" t="s">
        <v>5356</v>
      </c>
      <c r="D3701" t="s">
        <v>21</v>
      </c>
      <c r="E3701">
        <v>20872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43185</v>
      </c>
      <c r="L3701" t="s">
        <v>26</v>
      </c>
      <c r="N3701" t="s">
        <v>24</v>
      </c>
    </row>
    <row r="3702" spans="1:14" x14ac:dyDescent="0.25">
      <c r="A3702" t="s">
        <v>155</v>
      </c>
      <c r="B3702" t="s">
        <v>4025</v>
      </c>
      <c r="C3702" t="s">
        <v>176</v>
      </c>
      <c r="D3702" t="s">
        <v>21</v>
      </c>
      <c r="E3702">
        <v>21740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43185</v>
      </c>
      <c r="L3702" t="s">
        <v>26</v>
      </c>
      <c r="N3702" t="s">
        <v>24</v>
      </c>
    </row>
    <row r="3703" spans="1:14" x14ac:dyDescent="0.25">
      <c r="A3703" t="s">
        <v>30</v>
      </c>
      <c r="B3703" t="s">
        <v>4021</v>
      </c>
      <c r="C3703" t="s">
        <v>291</v>
      </c>
      <c r="D3703" t="s">
        <v>21</v>
      </c>
      <c r="E3703">
        <v>21701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43185</v>
      </c>
      <c r="L3703" t="s">
        <v>26</v>
      </c>
      <c r="N3703" t="s">
        <v>24</v>
      </c>
    </row>
    <row r="3704" spans="1:14" x14ac:dyDescent="0.25">
      <c r="A3704" t="s">
        <v>5357</v>
      </c>
      <c r="B3704" t="s">
        <v>5358</v>
      </c>
      <c r="C3704" t="s">
        <v>29</v>
      </c>
      <c r="D3704" t="s">
        <v>21</v>
      </c>
      <c r="E3704">
        <v>21212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43185</v>
      </c>
      <c r="L3704" t="s">
        <v>26</v>
      </c>
      <c r="N3704" t="s">
        <v>24</v>
      </c>
    </row>
    <row r="3705" spans="1:14" x14ac:dyDescent="0.25">
      <c r="A3705" t="s">
        <v>913</v>
      </c>
      <c r="B3705" t="s">
        <v>5359</v>
      </c>
      <c r="C3705" t="s">
        <v>5356</v>
      </c>
      <c r="D3705" t="s">
        <v>21</v>
      </c>
      <c r="E3705">
        <v>20872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43185</v>
      </c>
      <c r="L3705" t="s">
        <v>26</v>
      </c>
      <c r="N3705" t="s">
        <v>24</v>
      </c>
    </row>
    <row r="3706" spans="1:14" x14ac:dyDescent="0.25">
      <c r="A3706" t="s">
        <v>1623</v>
      </c>
      <c r="B3706" t="s">
        <v>1624</v>
      </c>
      <c r="C3706" t="s">
        <v>291</v>
      </c>
      <c r="D3706" t="s">
        <v>21</v>
      </c>
      <c r="E3706">
        <v>21702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43185</v>
      </c>
      <c r="L3706" t="s">
        <v>26</v>
      </c>
      <c r="N3706" t="s">
        <v>24</v>
      </c>
    </row>
    <row r="3707" spans="1:14" x14ac:dyDescent="0.25">
      <c r="A3707" t="s">
        <v>221</v>
      </c>
      <c r="B3707" t="s">
        <v>5360</v>
      </c>
      <c r="C3707" t="s">
        <v>5356</v>
      </c>
      <c r="D3707" t="s">
        <v>21</v>
      </c>
      <c r="E3707">
        <v>20872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43185</v>
      </c>
      <c r="L3707" t="s">
        <v>26</v>
      </c>
      <c r="N3707" t="s">
        <v>24</v>
      </c>
    </row>
    <row r="3708" spans="1:14" x14ac:dyDescent="0.25">
      <c r="A3708" t="s">
        <v>5361</v>
      </c>
      <c r="B3708" t="s">
        <v>5362</v>
      </c>
      <c r="C3708" t="s">
        <v>1509</v>
      </c>
      <c r="D3708" t="s">
        <v>21</v>
      </c>
      <c r="E3708">
        <v>21032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43182</v>
      </c>
      <c r="L3708" t="s">
        <v>26</v>
      </c>
      <c r="N3708" t="s">
        <v>24</v>
      </c>
    </row>
    <row r="3709" spans="1:14" x14ac:dyDescent="0.25">
      <c r="A3709" t="s">
        <v>5363</v>
      </c>
      <c r="B3709" t="s">
        <v>5364</v>
      </c>
      <c r="C3709" t="s">
        <v>54</v>
      </c>
      <c r="D3709" t="s">
        <v>21</v>
      </c>
      <c r="E3709">
        <v>21061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43182</v>
      </c>
      <c r="L3709" t="s">
        <v>26</v>
      </c>
      <c r="N3709" t="s">
        <v>24</v>
      </c>
    </row>
    <row r="3710" spans="1:14" x14ac:dyDescent="0.25">
      <c r="A3710" t="s">
        <v>5365</v>
      </c>
      <c r="B3710" t="s">
        <v>5366</v>
      </c>
      <c r="C3710" t="s">
        <v>1509</v>
      </c>
      <c r="D3710" t="s">
        <v>21</v>
      </c>
      <c r="E3710">
        <v>21032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43182</v>
      </c>
      <c r="L3710" t="s">
        <v>26</v>
      </c>
      <c r="N3710" t="s">
        <v>24</v>
      </c>
    </row>
    <row r="3711" spans="1:14" x14ac:dyDescent="0.25">
      <c r="A3711" t="s">
        <v>5367</v>
      </c>
      <c r="B3711" t="s">
        <v>5368</v>
      </c>
      <c r="C3711" t="s">
        <v>1221</v>
      </c>
      <c r="D3711" t="s">
        <v>21</v>
      </c>
      <c r="E3711">
        <v>21054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43181</v>
      </c>
      <c r="L3711" t="s">
        <v>26</v>
      </c>
      <c r="N3711" t="s">
        <v>24</v>
      </c>
    </row>
    <row r="3712" spans="1:14" x14ac:dyDescent="0.25">
      <c r="A3712" t="s">
        <v>5369</v>
      </c>
      <c r="B3712" t="s">
        <v>5370</v>
      </c>
      <c r="C3712" t="s">
        <v>1221</v>
      </c>
      <c r="D3712" t="s">
        <v>21</v>
      </c>
      <c r="E3712">
        <v>21054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43181</v>
      </c>
      <c r="L3712" t="s">
        <v>26</v>
      </c>
      <c r="N3712" t="s">
        <v>24</v>
      </c>
    </row>
    <row r="3713" spans="1:14" x14ac:dyDescent="0.25">
      <c r="A3713" t="s">
        <v>5371</v>
      </c>
      <c r="B3713" t="s">
        <v>5372</v>
      </c>
      <c r="C3713" t="s">
        <v>702</v>
      </c>
      <c r="D3713" t="s">
        <v>21</v>
      </c>
      <c r="E3713">
        <v>20874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43181</v>
      </c>
      <c r="L3713" t="s">
        <v>26</v>
      </c>
      <c r="N3713" t="s">
        <v>24</v>
      </c>
    </row>
    <row r="3714" spans="1:14" x14ac:dyDescent="0.25">
      <c r="A3714" t="s">
        <v>76</v>
      </c>
      <c r="B3714" t="s">
        <v>2028</v>
      </c>
      <c r="C3714" t="s">
        <v>29</v>
      </c>
      <c r="D3714" t="s">
        <v>21</v>
      </c>
      <c r="E3714">
        <v>21224</v>
      </c>
      <c r="F3714" t="s">
        <v>22</v>
      </c>
      <c r="G3714" t="s">
        <v>22</v>
      </c>
      <c r="H3714" t="s">
        <v>208</v>
      </c>
      <c r="I3714" t="s">
        <v>209</v>
      </c>
      <c r="J3714" s="1">
        <v>43146</v>
      </c>
      <c r="K3714" s="1">
        <v>43181</v>
      </c>
      <c r="L3714" t="s">
        <v>103</v>
      </c>
      <c r="N3714" t="s">
        <v>1583</v>
      </c>
    </row>
    <row r="3715" spans="1:14" x14ac:dyDescent="0.25">
      <c r="A3715" t="s">
        <v>5373</v>
      </c>
      <c r="B3715" t="s">
        <v>5374</v>
      </c>
      <c r="C3715" t="s">
        <v>179</v>
      </c>
      <c r="D3715" t="s">
        <v>21</v>
      </c>
      <c r="E3715">
        <v>20879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43181</v>
      </c>
      <c r="L3715" t="s">
        <v>26</v>
      </c>
      <c r="N3715" t="s">
        <v>24</v>
      </c>
    </row>
    <row r="3716" spans="1:14" x14ac:dyDescent="0.25">
      <c r="A3716" t="s">
        <v>2430</v>
      </c>
      <c r="B3716" t="s">
        <v>2431</v>
      </c>
      <c r="C3716" t="s">
        <v>29</v>
      </c>
      <c r="D3716" t="s">
        <v>21</v>
      </c>
      <c r="E3716">
        <v>21224</v>
      </c>
      <c r="F3716" t="s">
        <v>22</v>
      </c>
      <c r="G3716" t="s">
        <v>22</v>
      </c>
      <c r="H3716" t="s">
        <v>208</v>
      </c>
      <c r="I3716" t="s">
        <v>209</v>
      </c>
      <c r="J3716" s="1">
        <v>43147</v>
      </c>
      <c r="K3716" s="1">
        <v>43181</v>
      </c>
      <c r="L3716" t="s">
        <v>103</v>
      </c>
      <c r="N3716" t="s">
        <v>1583</v>
      </c>
    </row>
    <row r="3717" spans="1:14" x14ac:dyDescent="0.25">
      <c r="A3717" t="s">
        <v>212</v>
      </c>
      <c r="B3717" t="s">
        <v>3327</v>
      </c>
      <c r="C3717" t="s">
        <v>29</v>
      </c>
      <c r="D3717" t="s">
        <v>21</v>
      </c>
      <c r="E3717">
        <v>21224</v>
      </c>
      <c r="F3717" t="s">
        <v>22</v>
      </c>
      <c r="G3717" t="s">
        <v>22</v>
      </c>
      <c r="H3717" t="s">
        <v>101</v>
      </c>
      <c r="I3717" t="s">
        <v>241</v>
      </c>
      <c r="J3717" s="1">
        <v>43146</v>
      </c>
      <c r="K3717" s="1">
        <v>43181</v>
      </c>
      <c r="L3717" t="s">
        <v>103</v>
      </c>
      <c r="N3717" t="s">
        <v>1900</v>
      </c>
    </row>
    <row r="3718" spans="1:14" x14ac:dyDescent="0.25">
      <c r="A3718" t="s">
        <v>1091</v>
      </c>
      <c r="B3718" t="s">
        <v>1092</v>
      </c>
      <c r="C3718" t="s">
        <v>29</v>
      </c>
      <c r="D3718" t="s">
        <v>21</v>
      </c>
      <c r="E3718">
        <v>21224</v>
      </c>
      <c r="F3718" t="s">
        <v>22</v>
      </c>
      <c r="G3718" t="s">
        <v>22</v>
      </c>
      <c r="H3718" t="s">
        <v>208</v>
      </c>
      <c r="I3718" t="s">
        <v>209</v>
      </c>
      <c r="J3718" s="1">
        <v>43147</v>
      </c>
      <c r="K3718" s="1">
        <v>43181</v>
      </c>
      <c r="L3718" t="s">
        <v>103</v>
      </c>
      <c r="N3718" t="s">
        <v>1583</v>
      </c>
    </row>
    <row r="3719" spans="1:14" x14ac:dyDescent="0.25">
      <c r="A3719" t="s">
        <v>2780</v>
      </c>
      <c r="B3719" t="s">
        <v>2781</v>
      </c>
      <c r="C3719" t="s">
        <v>29</v>
      </c>
      <c r="D3719" t="s">
        <v>21</v>
      </c>
      <c r="E3719">
        <v>21224</v>
      </c>
      <c r="F3719" t="s">
        <v>22</v>
      </c>
      <c r="G3719" t="s">
        <v>22</v>
      </c>
      <c r="H3719" t="s">
        <v>101</v>
      </c>
      <c r="I3719" t="s">
        <v>241</v>
      </c>
      <c r="J3719" s="1">
        <v>43147</v>
      </c>
      <c r="K3719" s="1">
        <v>43181</v>
      </c>
      <c r="L3719" t="s">
        <v>103</v>
      </c>
      <c r="N3719" t="s">
        <v>1900</v>
      </c>
    </row>
    <row r="3720" spans="1:14" x14ac:dyDescent="0.25">
      <c r="A3720" t="s">
        <v>5375</v>
      </c>
      <c r="B3720" t="s">
        <v>5376</v>
      </c>
      <c r="C3720" t="s">
        <v>5377</v>
      </c>
      <c r="D3720" t="s">
        <v>21</v>
      </c>
      <c r="E3720">
        <v>21205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43180</v>
      </c>
      <c r="L3720" t="s">
        <v>26</v>
      </c>
      <c r="N3720" t="s">
        <v>24</v>
      </c>
    </row>
    <row r="3721" spans="1:14" x14ac:dyDescent="0.25">
      <c r="A3721" t="s">
        <v>5378</v>
      </c>
      <c r="B3721" t="s">
        <v>5379</v>
      </c>
      <c r="C3721" t="s">
        <v>29</v>
      </c>
      <c r="D3721" t="s">
        <v>21</v>
      </c>
      <c r="E3721">
        <v>21217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43180</v>
      </c>
      <c r="L3721" t="s">
        <v>26</v>
      </c>
      <c r="N3721" t="s">
        <v>24</v>
      </c>
    </row>
    <row r="3722" spans="1:14" x14ac:dyDescent="0.25">
      <c r="A3722" t="s">
        <v>5380</v>
      </c>
      <c r="B3722" t="s">
        <v>5381</v>
      </c>
      <c r="C3722" t="s">
        <v>1052</v>
      </c>
      <c r="D3722" t="s">
        <v>21</v>
      </c>
      <c r="E3722">
        <v>21632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43179</v>
      </c>
      <c r="L3722" t="s">
        <v>26</v>
      </c>
      <c r="N3722" t="s">
        <v>24</v>
      </c>
    </row>
    <row r="3723" spans="1:14" x14ac:dyDescent="0.25">
      <c r="A3723" t="s">
        <v>5382</v>
      </c>
      <c r="B3723" t="s">
        <v>1923</v>
      </c>
      <c r="C3723" t="s">
        <v>1924</v>
      </c>
      <c r="D3723" t="s">
        <v>21</v>
      </c>
      <c r="E3723">
        <v>21643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43179</v>
      </c>
      <c r="L3723" t="s">
        <v>26</v>
      </c>
      <c r="N3723" t="s">
        <v>24</v>
      </c>
    </row>
    <row r="3724" spans="1:14" x14ac:dyDescent="0.25">
      <c r="A3724" t="s">
        <v>2463</v>
      </c>
      <c r="B3724" t="s">
        <v>2464</v>
      </c>
      <c r="C3724" t="s">
        <v>735</v>
      </c>
      <c r="D3724" t="s">
        <v>21</v>
      </c>
      <c r="E3724">
        <v>20770</v>
      </c>
      <c r="F3724" t="s">
        <v>22</v>
      </c>
      <c r="G3724" t="s">
        <v>22</v>
      </c>
      <c r="H3724" t="s">
        <v>101</v>
      </c>
      <c r="I3724" t="s">
        <v>241</v>
      </c>
      <c r="J3724" t="s">
        <v>210</v>
      </c>
      <c r="K3724" s="1">
        <v>43179</v>
      </c>
      <c r="L3724" t="s">
        <v>5383</v>
      </c>
      <c r="M3724" t="str">
        <f>HYPERLINK("https://www.regulations.gov/docket?D=FDA-2018-R-1177")</f>
        <v>https://www.regulations.gov/docket?D=FDA-2018-R-1177</v>
      </c>
      <c r="N3724" t="s">
        <v>210</v>
      </c>
    </row>
    <row r="3725" spans="1:14" x14ac:dyDescent="0.25">
      <c r="A3725" t="s">
        <v>97</v>
      </c>
      <c r="B3725" t="s">
        <v>5384</v>
      </c>
      <c r="C3725" t="s">
        <v>898</v>
      </c>
      <c r="D3725" t="s">
        <v>21</v>
      </c>
      <c r="E3725">
        <v>21601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43179</v>
      </c>
      <c r="L3725" t="s">
        <v>26</v>
      </c>
      <c r="N3725" t="s">
        <v>24</v>
      </c>
    </row>
    <row r="3726" spans="1:14" x14ac:dyDescent="0.25">
      <c r="A3726" t="s">
        <v>5385</v>
      </c>
      <c r="B3726" t="s">
        <v>5386</v>
      </c>
      <c r="C3726" t="s">
        <v>29</v>
      </c>
      <c r="D3726" t="s">
        <v>21</v>
      </c>
      <c r="E3726">
        <v>21205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43178</v>
      </c>
      <c r="L3726" t="s">
        <v>26</v>
      </c>
      <c r="N3726" t="s">
        <v>24</v>
      </c>
    </row>
    <row r="3727" spans="1:14" x14ac:dyDescent="0.25">
      <c r="A3727" t="s">
        <v>4928</v>
      </c>
      <c r="B3727" t="s">
        <v>5387</v>
      </c>
      <c r="C3727" t="s">
        <v>29</v>
      </c>
      <c r="D3727" t="s">
        <v>21</v>
      </c>
      <c r="E3727">
        <v>21210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43178</v>
      </c>
      <c r="L3727" t="s">
        <v>26</v>
      </c>
      <c r="N3727" t="s">
        <v>24</v>
      </c>
    </row>
    <row r="3728" spans="1:14" x14ac:dyDescent="0.25">
      <c r="A3728" t="s">
        <v>5388</v>
      </c>
      <c r="B3728" t="s">
        <v>5389</v>
      </c>
      <c r="C3728" t="s">
        <v>29</v>
      </c>
      <c r="D3728" t="s">
        <v>21</v>
      </c>
      <c r="E3728">
        <v>21223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43178</v>
      </c>
      <c r="L3728" t="s">
        <v>26</v>
      </c>
      <c r="N3728" t="s">
        <v>24</v>
      </c>
    </row>
    <row r="3729" spans="1:14" x14ac:dyDescent="0.25">
      <c r="A3729" t="s">
        <v>1460</v>
      </c>
      <c r="B3729" t="s">
        <v>1461</v>
      </c>
      <c r="C3729" t="s">
        <v>29</v>
      </c>
      <c r="D3729" t="s">
        <v>21</v>
      </c>
      <c r="E3729">
        <v>21215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43175</v>
      </c>
      <c r="L3729" t="s">
        <v>26</v>
      </c>
      <c r="N3729" t="s">
        <v>24</v>
      </c>
    </row>
    <row r="3730" spans="1:14" x14ac:dyDescent="0.25">
      <c r="A3730" t="s">
        <v>5390</v>
      </c>
      <c r="B3730" t="s">
        <v>5391</v>
      </c>
      <c r="C3730" t="s">
        <v>3189</v>
      </c>
      <c r="D3730" t="s">
        <v>21</v>
      </c>
      <c r="E3730">
        <v>21076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43175</v>
      </c>
      <c r="L3730" t="s">
        <v>26</v>
      </c>
      <c r="N3730" t="s">
        <v>24</v>
      </c>
    </row>
    <row r="3731" spans="1:14" x14ac:dyDescent="0.25">
      <c r="A3731" t="s">
        <v>5392</v>
      </c>
      <c r="B3731" t="s">
        <v>5393</v>
      </c>
      <c r="C3731" t="s">
        <v>5394</v>
      </c>
      <c r="D3731" t="s">
        <v>21</v>
      </c>
      <c r="E3731">
        <v>20871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43175</v>
      </c>
      <c r="L3731" t="s">
        <v>26</v>
      </c>
      <c r="N3731" t="s">
        <v>24</v>
      </c>
    </row>
    <row r="3732" spans="1:14" x14ac:dyDescent="0.25">
      <c r="A3732" t="s">
        <v>2382</v>
      </c>
      <c r="B3732" t="s">
        <v>2383</v>
      </c>
      <c r="C3732" t="s">
        <v>1855</v>
      </c>
      <c r="D3732" t="s">
        <v>21</v>
      </c>
      <c r="E3732">
        <v>20784</v>
      </c>
      <c r="F3732" t="s">
        <v>22</v>
      </c>
      <c r="G3732" t="s">
        <v>22</v>
      </c>
      <c r="H3732" t="s">
        <v>101</v>
      </c>
      <c r="I3732" t="s">
        <v>241</v>
      </c>
      <c r="J3732" t="s">
        <v>210</v>
      </c>
      <c r="K3732" s="1">
        <v>43175</v>
      </c>
      <c r="L3732" t="s">
        <v>211</v>
      </c>
      <c r="M3732" t="str">
        <f>HYPERLINK("https://www.regulations.gov/docket?D=FDA-2018-H-1158")</f>
        <v>https://www.regulations.gov/docket?D=FDA-2018-H-1158</v>
      </c>
      <c r="N3732" t="s">
        <v>210</v>
      </c>
    </row>
    <row r="3733" spans="1:14" x14ac:dyDescent="0.25">
      <c r="A3733" t="s">
        <v>5395</v>
      </c>
      <c r="B3733" t="s">
        <v>5396</v>
      </c>
      <c r="C3733" t="s">
        <v>5394</v>
      </c>
      <c r="D3733" t="s">
        <v>21</v>
      </c>
      <c r="E3733">
        <v>20871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43175</v>
      </c>
      <c r="L3733" t="s">
        <v>26</v>
      </c>
      <c r="N3733" t="s">
        <v>24</v>
      </c>
    </row>
    <row r="3734" spans="1:14" x14ac:dyDescent="0.25">
      <c r="A3734" t="s">
        <v>5397</v>
      </c>
      <c r="B3734" t="s">
        <v>5398</v>
      </c>
      <c r="C3734" t="s">
        <v>3189</v>
      </c>
      <c r="D3734" t="s">
        <v>21</v>
      </c>
      <c r="E3734">
        <v>21076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43175</v>
      </c>
      <c r="L3734" t="s">
        <v>26</v>
      </c>
      <c r="N3734" t="s">
        <v>24</v>
      </c>
    </row>
    <row r="3735" spans="1:14" x14ac:dyDescent="0.25">
      <c r="A3735" t="s">
        <v>212</v>
      </c>
      <c r="B3735" t="s">
        <v>5399</v>
      </c>
      <c r="C3735" t="s">
        <v>958</v>
      </c>
      <c r="D3735" t="s">
        <v>21</v>
      </c>
      <c r="E3735">
        <v>21113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43175</v>
      </c>
      <c r="L3735" t="s">
        <v>26</v>
      </c>
      <c r="N3735" t="s">
        <v>24</v>
      </c>
    </row>
    <row r="3736" spans="1:14" x14ac:dyDescent="0.25">
      <c r="A3736" t="s">
        <v>5400</v>
      </c>
      <c r="B3736" t="s">
        <v>5401</v>
      </c>
      <c r="C3736" t="s">
        <v>702</v>
      </c>
      <c r="D3736" t="s">
        <v>21</v>
      </c>
      <c r="E3736">
        <v>20876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43175</v>
      </c>
      <c r="L3736" t="s">
        <v>26</v>
      </c>
      <c r="N3736" t="s">
        <v>24</v>
      </c>
    </row>
    <row r="3737" spans="1:14" x14ac:dyDescent="0.25">
      <c r="A3737" t="s">
        <v>5402</v>
      </c>
      <c r="B3737" t="s">
        <v>5403</v>
      </c>
      <c r="C3737" t="s">
        <v>3189</v>
      </c>
      <c r="D3737" t="s">
        <v>21</v>
      </c>
      <c r="E3737">
        <v>21076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43175</v>
      </c>
      <c r="L3737" t="s">
        <v>26</v>
      </c>
      <c r="N3737" t="s">
        <v>24</v>
      </c>
    </row>
    <row r="3738" spans="1:14" x14ac:dyDescent="0.25">
      <c r="A3738" t="s">
        <v>1959</v>
      </c>
      <c r="B3738" t="s">
        <v>5404</v>
      </c>
      <c r="C3738" t="s">
        <v>291</v>
      </c>
      <c r="D3738" t="s">
        <v>21</v>
      </c>
      <c r="E3738">
        <v>21702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43175</v>
      </c>
      <c r="L3738" t="s">
        <v>26</v>
      </c>
      <c r="N3738" t="s">
        <v>24</v>
      </c>
    </row>
    <row r="3739" spans="1:14" x14ac:dyDescent="0.25">
      <c r="A3739" t="s">
        <v>5405</v>
      </c>
      <c r="B3739" t="s">
        <v>489</v>
      </c>
      <c r="C3739" t="s">
        <v>29</v>
      </c>
      <c r="D3739" t="s">
        <v>21</v>
      </c>
      <c r="E3739">
        <v>21215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43174</v>
      </c>
      <c r="L3739" t="s">
        <v>26</v>
      </c>
      <c r="N3739" t="s">
        <v>24</v>
      </c>
    </row>
    <row r="3740" spans="1:14" x14ac:dyDescent="0.25">
      <c r="A3740" t="s">
        <v>5406</v>
      </c>
      <c r="B3740" t="s">
        <v>5407</v>
      </c>
      <c r="C3740" t="s">
        <v>29</v>
      </c>
      <c r="D3740" t="s">
        <v>21</v>
      </c>
      <c r="E3740">
        <v>21210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43174</v>
      </c>
      <c r="L3740" t="s">
        <v>26</v>
      </c>
      <c r="N3740" t="s">
        <v>24</v>
      </c>
    </row>
    <row r="3741" spans="1:14" x14ac:dyDescent="0.25">
      <c r="A3741" t="s">
        <v>5408</v>
      </c>
      <c r="B3741" t="s">
        <v>5409</v>
      </c>
      <c r="C3741" t="s">
        <v>29</v>
      </c>
      <c r="D3741" t="s">
        <v>21</v>
      </c>
      <c r="E3741">
        <v>21229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43174</v>
      </c>
      <c r="L3741" t="s">
        <v>26</v>
      </c>
      <c r="N3741" t="s">
        <v>24</v>
      </c>
    </row>
    <row r="3742" spans="1:14" x14ac:dyDescent="0.25">
      <c r="A3742" t="s">
        <v>5410</v>
      </c>
      <c r="B3742" t="s">
        <v>1454</v>
      </c>
      <c r="C3742" t="s">
        <v>29</v>
      </c>
      <c r="D3742" t="s">
        <v>21</v>
      </c>
      <c r="E3742">
        <v>21224</v>
      </c>
      <c r="F3742" t="s">
        <v>22</v>
      </c>
      <c r="G3742" t="s">
        <v>22</v>
      </c>
      <c r="H3742" t="s">
        <v>208</v>
      </c>
      <c r="I3742" t="s">
        <v>209</v>
      </c>
      <c r="J3742" s="1">
        <v>43147</v>
      </c>
      <c r="K3742" s="1">
        <v>43174</v>
      </c>
      <c r="L3742" t="s">
        <v>103</v>
      </c>
      <c r="N3742" t="s">
        <v>1583</v>
      </c>
    </row>
    <row r="3743" spans="1:14" x14ac:dyDescent="0.25">
      <c r="A3743" t="s">
        <v>1994</v>
      </c>
      <c r="B3743" t="s">
        <v>1995</v>
      </c>
      <c r="C3743" t="s">
        <v>29</v>
      </c>
      <c r="D3743" t="s">
        <v>21</v>
      </c>
      <c r="E3743">
        <v>21224</v>
      </c>
      <c r="F3743" t="s">
        <v>22</v>
      </c>
      <c r="G3743" t="s">
        <v>22</v>
      </c>
      <c r="H3743" t="s">
        <v>208</v>
      </c>
      <c r="I3743" t="s">
        <v>209</v>
      </c>
      <c r="J3743" s="1">
        <v>43146</v>
      </c>
      <c r="K3743" s="1">
        <v>43174</v>
      </c>
      <c r="L3743" t="s">
        <v>103</v>
      </c>
      <c r="N3743" t="s">
        <v>1583</v>
      </c>
    </row>
    <row r="3744" spans="1:14" x14ac:dyDescent="0.25">
      <c r="A3744" t="s">
        <v>2724</v>
      </c>
      <c r="B3744" t="s">
        <v>1003</v>
      </c>
      <c r="C3744" t="s">
        <v>29</v>
      </c>
      <c r="D3744" t="s">
        <v>21</v>
      </c>
      <c r="E3744">
        <v>21224</v>
      </c>
      <c r="F3744" t="s">
        <v>22</v>
      </c>
      <c r="G3744" t="s">
        <v>22</v>
      </c>
      <c r="H3744" t="s">
        <v>208</v>
      </c>
      <c r="I3744" t="s">
        <v>209</v>
      </c>
      <c r="J3744" s="1">
        <v>43146</v>
      </c>
      <c r="K3744" s="1">
        <v>43174</v>
      </c>
      <c r="L3744" t="s">
        <v>103</v>
      </c>
      <c r="N3744" t="s">
        <v>1583</v>
      </c>
    </row>
    <row r="3745" spans="1:14" x14ac:dyDescent="0.25">
      <c r="A3745" t="s">
        <v>5411</v>
      </c>
      <c r="B3745" t="s">
        <v>972</v>
      </c>
      <c r="C3745" t="s">
        <v>29</v>
      </c>
      <c r="D3745" t="s">
        <v>21</v>
      </c>
      <c r="E3745">
        <v>21224</v>
      </c>
      <c r="F3745" t="s">
        <v>22</v>
      </c>
      <c r="G3745" t="s">
        <v>22</v>
      </c>
      <c r="H3745" t="s">
        <v>208</v>
      </c>
      <c r="I3745" t="s">
        <v>209</v>
      </c>
      <c r="J3745" s="1">
        <v>43146</v>
      </c>
      <c r="K3745" s="1">
        <v>43174</v>
      </c>
      <c r="L3745" t="s">
        <v>103</v>
      </c>
      <c r="N3745" t="s">
        <v>1583</v>
      </c>
    </row>
    <row r="3746" spans="1:14" x14ac:dyDescent="0.25">
      <c r="A3746" t="s">
        <v>5412</v>
      </c>
      <c r="B3746" t="s">
        <v>5413</v>
      </c>
      <c r="C3746" t="s">
        <v>29</v>
      </c>
      <c r="D3746" t="s">
        <v>21</v>
      </c>
      <c r="E3746">
        <v>21224</v>
      </c>
      <c r="F3746" t="s">
        <v>22</v>
      </c>
      <c r="G3746" t="s">
        <v>22</v>
      </c>
      <c r="H3746" t="s">
        <v>208</v>
      </c>
      <c r="I3746" t="s">
        <v>209</v>
      </c>
      <c r="J3746" s="1">
        <v>43147</v>
      </c>
      <c r="K3746" s="1">
        <v>43174</v>
      </c>
      <c r="L3746" t="s">
        <v>103</v>
      </c>
      <c r="N3746" t="s">
        <v>1562</v>
      </c>
    </row>
    <row r="3747" spans="1:14" x14ac:dyDescent="0.25">
      <c r="A3747" t="s">
        <v>5414</v>
      </c>
      <c r="B3747" t="s">
        <v>5415</v>
      </c>
      <c r="C3747" t="s">
        <v>291</v>
      </c>
      <c r="D3747" t="s">
        <v>21</v>
      </c>
      <c r="E3747">
        <v>21702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43174</v>
      </c>
      <c r="L3747" t="s">
        <v>26</v>
      </c>
      <c r="N3747" t="s">
        <v>24</v>
      </c>
    </row>
    <row r="3748" spans="1:14" x14ac:dyDescent="0.25">
      <c r="A3748" t="s">
        <v>5416</v>
      </c>
      <c r="B3748" t="s">
        <v>5417</v>
      </c>
      <c r="C3748" t="s">
        <v>5394</v>
      </c>
      <c r="D3748" t="s">
        <v>21</v>
      </c>
      <c r="E3748">
        <v>20871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43174</v>
      </c>
      <c r="L3748" t="s">
        <v>26</v>
      </c>
      <c r="N3748" t="s">
        <v>24</v>
      </c>
    </row>
    <row r="3749" spans="1:14" x14ac:dyDescent="0.25">
      <c r="A3749" t="s">
        <v>5418</v>
      </c>
      <c r="B3749" t="s">
        <v>5419</v>
      </c>
      <c r="C3749" t="s">
        <v>54</v>
      </c>
      <c r="D3749" t="s">
        <v>21</v>
      </c>
      <c r="E3749">
        <v>21061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43173</v>
      </c>
      <c r="L3749" t="s">
        <v>26</v>
      </c>
      <c r="N3749" t="s">
        <v>24</v>
      </c>
    </row>
    <row r="3750" spans="1:14" x14ac:dyDescent="0.25">
      <c r="A3750" t="s">
        <v>5420</v>
      </c>
      <c r="B3750" t="s">
        <v>5421</v>
      </c>
      <c r="C3750" t="s">
        <v>3189</v>
      </c>
      <c r="D3750" t="s">
        <v>21</v>
      </c>
      <c r="E3750">
        <v>21076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43173</v>
      </c>
      <c r="L3750" t="s">
        <v>26</v>
      </c>
      <c r="N3750" t="s">
        <v>24</v>
      </c>
    </row>
    <row r="3751" spans="1:14" x14ac:dyDescent="0.25">
      <c r="A3751" t="s">
        <v>5422</v>
      </c>
      <c r="B3751" t="s">
        <v>5423</v>
      </c>
      <c r="C3751" t="s">
        <v>5394</v>
      </c>
      <c r="D3751" t="s">
        <v>21</v>
      </c>
      <c r="E3751">
        <v>20871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43173</v>
      </c>
      <c r="L3751" t="s">
        <v>26</v>
      </c>
      <c r="N3751" t="s">
        <v>24</v>
      </c>
    </row>
    <row r="3752" spans="1:14" x14ac:dyDescent="0.25">
      <c r="A3752" t="s">
        <v>5424</v>
      </c>
      <c r="B3752" t="s">
        <v>5425</v>
      </c>
      <c r="C3752" t="s">
        <v>702</v>
      </c>
      <c r="D3752" t="s">
        <v>21</v>
      </c>
      <c r="E3752">
        <v>20876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43173</v>
      </c>
      <c r="L3752" t="s">
        <v>26</v>
      </c>
      <c r="N3752" t="s">
        <v>24</v>
      </c>
    </row>
    <row r="3753" spans="1:14" x14ac:dyDescent="0.25">
      <c r="A3753" t="s">
        <v>5426</v>
      </c>
      <c r="B3753" t="s">
        <v>5427</v>
      </c>
      <c r="C3753" t="s">
        <v>1198</v>
      </c>
      <c r="D3753" t="s">
        <v>21</v>
      </c>
      <c r="E3753">
        <v>21226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43173</v>
      </c>
      <c r="L3753" t="s">
        <v>26</v>
      </c>
      <c r="N3753" t="s">
        <v>24</v>
      </c>
    </row>
    <row r="3754" spans="1:14" x14ac:dyDescent="0.25">
      <c r="A3754" t="s">
        <v>122</v>
      </c>
      <c r="B3754" t="s">
        <v>5428</v>
      </c>
      <c r="C3754" t="s">
        <v>29</v>
      </c>
      <c r="D3754" t="s">
        <v>21</v>
      </c>
      <c r="E3754">
        <v>21226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43173</v>
      </c>
      <c r="L3754" t="s">
        <v>26</v>
      </c>
      <c r="N3754" t="s">
        <v>24</v>
      </c>
    </row>
    <row r="3755" spans="1:14" x14ac:dyDescent="0.25">
      <c r="A3755" t="s">
        <v>5429</v>
      </c>
      <c r="B3755" t="s">
        <v>5430</v>
      </c>
      <c r="C3755" t="s">
        <v>5431</v>
      </c>
      <c r="D3755" t="s">
        <v>21</v>
      </c>
      <c r="E3755">
        <v>20878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43173</v>
      </c>
      <c r="L3755" t="s">
        <v>26</v>
      </c>
      <c r="N3755" t="s">
        <v>24</v>
      </c>
    </row>
    <row r="3756" spans="1:14" x14ac:dyDescent="0.25">
      <c r="A3756" t="s">
        <v>5432</v>
      </c>
      <c r="B3756" t="s">
        <v>5433</v>
      </c>
      <c r="C3756" t="s">
        <v>1198</v>
      </c>
      <c r="D3756" t="s">
        <v>21</v>
      </c>
      <c r="E3756">
        <v>21226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43173</v>
      </c>
      <c r="L3756" t="s">
        <v>26</v>
      </c>
      <c r="N3756" t="s">
        <v>24</v>
      </c>
    </row>
    <row r="3757" spans="1:14" x14ac:dyDescent="0.25">
      <c r="A3757" t="s">
        <v>5434</v>
      </c>
      <c r="B3757" t="s">
        <v>5435</v>
      </c>
      <c r="C3757" t="s">
        <v>702</v>
      </c>
      <c r="D3757" t="s">
        <v>21</v>
      </c>
      <c r="E3757">
        <v>20767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43173</v>
      </c>
      <c r="L3757" t="s">
        <v>26</v>
      </c>
      <c r="N3757" t="s">
        <v>24</v>
      </c>
    </row>
    <row r="3758" spans="1:14" x14ac:dyDescent="0.25">
      <c r="A3758" t="s">
        <v>2952</v>
      </c>
      <c r="B3758" t="s">
        <v>2953</v>
      </c>
      <c r="C3758" t="s">
        <v>775</v>
      </c>
      <c r="D3758" t="s">
        <v>21</v>
      </c>
      <c r="E3758">
        <v>21015</v>
      </c>
      <c r="F3758" t="s">
        <v>22</v>
      </c>
      <c r="G3758" t="s">
        <v>22</v>
      </c>
      <c r="H3758" t="s">
        <v>101</v>
      </c>
      <c r="I3758" t="s">
        <v>241</v>
      </c>
      <c r="J3758" t="s">
        <v>210</v>
      </c>
      <c r="K3758" s="1">
        <v>43173</v>
      </c>
      <c r="L3758" t="s">
        <v>211</v>
      </c>
      <c r="M3758" t="str">
        <f>HYPERLINK("https://www.regulations.gov/docket?D=FDA-2018-H-1103")</f>
        <v>https://www.regulations.gov/docket?D=FDA-2018-H-1103</v>
      </c>
      <c r="N3758" t="s">
        <v>210</v>
      </c>
    </row>
    <row r="3759" spans="1:14" x14ac:dyDescent="0.25">
      <c r="A3759" t="s">
        <v>5436</v>
      </c>
      <c r="B3759" t="s">
        <v>5437</v>
      </c>
      <c r="C3759" t="s">
        <v>702</v>
      </c>
      <c r="D3759" t="s">
        <v>21</v>
      </c>
      <c r="E3759">
        <v>20876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43173</v>
      </c>
      <c r="L3759" t="s">
        <v>26</v>
      </c>
      <c r="N3759" t="s">
        <v>24</v>
      </c>
    </row>
    <row r="3760" spans="1:14" x14ac:dyDescent="0.25">
      <c r="A3760" t="s">
        <v>5438</v>
      </c>
      <c r="B3760" t="s">
        <v>5439</v>
      </c>
      <c r="C3760" t="s">
        <v>702</v>
      </c>
      <c r="D3760" t="s">
        <v>21</v>
      </c>
      <c r="E3760">
        <v>20872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43172</v>
      </c>
      <c r="L3760" t="s">
        <v>26</v>
      </c>
      <c r="N3760" t="s">
        <v>24</v>
      </c>
    </row>
    <row r="3761" spans="1:14" x14ac:dyDescent="0.25">
      <c r="A3761" t="s">
        <v>5440</v>
      </c>
      <c r="B3761" t="s">
        <v>5441</v>
      </c>
      <c r="C3761" t="s">
        <v>173</v>
      </c>
      <c r="D3761" t="s">
        <v>21</v>
      </c>
      <c r="E3761">
        <v>20745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43172</v>
      </c>
      <c r="L3761" t="s">
        <v>26</v>
      </c>
      <c r="N3761" t="s">
        <v>24</v>
      </c>
    </row>
    <row r="3762" spans="1:14" x14ac:dyDescent="0.25">
      <c r="A3762" t="s">
        <v>5442</v>
      </c>
      <c r="B3762" t="s">
        <v>5443</v>
      </c>
      <c r="C3762" t="s">
        <v>29</v>
      </c>
      <c r="D3762" t="s">
        <v>21</v>
      </c>
      <c r="E3762">
        <v>21226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43172</v>
      </c>
      <c r="L3762" t="s">
        <v>26</v>
      </c>
      <c r="N3762" t="s">
        <v>24</v>
      </c>
    </row>
    <row r="3763" spans="1:14" x14ac:dyDescent="0.25">
      <c r="A3763" t="s">
        <v>5444</v>
      </c>
      <c r="B3763" t="s">
        <v>5445</v>
      </c>
      <c r="C3763" t="s">
        <v>5356</v>
      </c>
      <c r="D3763" t="s">
        <v>21</v>
      </c>
      <c r="E3763">
        <v>20872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43172</v>
      </c>
      <c r="L3763" t="s">
        <v>26</v>
      </c>
      <c r="N3763" t="s">
        <v>24</v>
      </c>
    </row>
    <row r="3764" spans="1:14" x14ac:dyDescent="0.25">
      <c r="A3764" t="s">
        <v>2821</v>
      </c>
      <c r="B3764" t="s">
        <v>2822</v>
      </c>
      <c r="C3764" t="s">
        <v>29</v>
      </c>
      <c r="D3764" t="s">
        <v>21</v>
      </c>
      <c r="E3764">
        <v>21223</v>
      </c>
      <c r="F3764" t="s">
        <v>22</v>
      </c>
      <c r="G3764" t="s">
        <v>22</v>
      </c>
      <c r="H3764" t="s">
        <v>208</v>
      </c>
      <c r="I3764" t="s">
        <v>209</v>
      </c>
      <c r="J3764" t="s">
        <v>210</v>
      </c>
      <c r="K3764" s="1">
        <v>43172</v>
      </c>
      <c r="L3764" t="s">
        <v>211</v>
      </c>
      <c r="M3764" t="str">
        <f>HYPERLINK("https://www.regulations.gov/docket?D=FDA-2018-H-1085")</f>
        <v>https://www.regulations.gov/docket?D=FDA-2018-H-1085</v>
      </c>
      <c r="N3764" t="s">
        <v>210</v>
      </c>
    </row>
    <row r="3765" spans="1:14" x14ac:dyDescent="0.25">
      <c r="A3765" t="s">
        <v>1401</v>
      </c>
      <c r="B3765" t="s">
        <v>1402</v>
      </c>
      <c r="C3765" t="s">
        <v>173</v>
      </c>
      <c r="D3765" t="s">
        <v>21</v>
      </c>
      <c r="E3765">
        <v>20745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43172</v>
      </c>
      <c r="L3765" t="s">
        <v>26</v>
      </c>
      <c r="N3765" t="s">
        <v>24</v>
      </c>
    </row>
    <row r="3766" spans="1:14" x14ac:dyDescent="0.25">
      <c r="A3766" t="s">
        <v>5446</v>
      </c>
      <c r="B3766" t="s">
        <v>5447</v>
      </c>
      <c r="C3766" t="s">
        <v>5356</v>
      </c>
      <c r="D3766" t="s">
        <v>21</v>
      </c>
      <c r="E3766">
        <v>20872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43172</v>
      </c>
      <c r="L3766" t="s">
        <v>26</v>
      </c>
      <c r="N3766" t="s">
        <v>24</v>
      </c>
    </row>
    <row r="3767" spans="1:14" x14ac:dyDescent="0.25">
      <c r="A3767" t="s">
        <v>250</v>
      </c>
      <c r="B3767" t="s">
        <v>5448</v>
      </c>
      <c r="C3767" t="s">
        <v>702</v>
      </c>
      <c r="D3767" t="s">
        <v>21</v>
      </c>
      <c r="E3767">
        <v>20874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43172</v>
      </c>
      <c r="L3767" t="s">
        <v>26</v>
      </c>
      <c r="N3767" t="s">
        <v>24</v>
      </c>
    </row>
    <row r="3768" spans="1:14" x14ac:dyDescent="0.25">
      <c r="A3768" t="s">
        <v>5449</v>
      </c>
      <c r="B3768" t="s">
        <v>5450</v>
      </c>
      <c r="C3768" t="s">
        <v>5356</v>
      </c>
      <c r="D3768" t="s">
        <v>21</v>
      </c>
      <c r="E3768">
        <v>20872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43172</v>
      </c>
      <c r="L3768" t="s">
        <v>26</v>
      </c>
      <c r="N3768" t="s">
        <v>24</v>
      </c>
    </row>
    <row r="3769" spans="1:14" x14ac:dyDescent="0.25">
      <c r="A3769" t="s">
        <v>5451</v>
      </c>
      <c r="B3769" t="s">
        <v>5452</v>
      </c>
      <c r="C3769" t="s">
        <v>5356</v>
      </c>
      <c r="D3769" t="s">
        <v>21</v>
      </c>
      <c r="E3769">
        <v>20872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43171</v>
      </c>
      <c r="L3769" t="s">
        <v>26</v>
      </c>
      <c r="N3769" t="s">
        <v>24</v>
      </c>
    </row>
    <row r="3770" spans="1:14" x14ac:dyDescent="0.25">
      <c r="A3770" t="s">
        <v>5453</v>
      </c>
      <c r="B3770" t="s">
        <v>400</v>
      </c>
      <c r="C3770" t="s">
        <v>39</v>
      </c>
      <c r="D3770" t="s">
        <v>21</v>
      </c>
      <c r="E3770">
        <v>21045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43168</v>
      </c>
      <c r="L3770" t="s">
        <v>26</v>
      </c>
      <c r="N3770" t="s">
        <v>24</v>
      </c>
    </row>
    <row r="3771" spans="1:14" x14ac:dyDescent="0.25">
      <c r="A3771" t="s">
        <v>5454</v>
      </c>
      <c r="B3771" t="s">
        <v>5455</v>
      </c>
      <c r="C3771" t="s">
        <v>190</v>
      </c>
      <c r="D3771" t="s">
        <v>21</v>
      </c>
      <c r="E3771">
        <v>20850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43168</v>
      </c>
      <c r="L3771" t="s">
        <v>26</v>
      </c>
      <c r="N3771" t="s">
        <v>24</v>
      </c>
    </row>
    <row r="3772" spans="1:14" x14ac:dyDescent="0.25">
      <c r="A3772" t="s">
        <v>913</v>
      </c>
      <c r="B3772" t="s">
        <v>5456</v>
      </c>
      <c r="C3772" t="s">
        <v>190</v>
      </c>
      <c r="D3772" t="s">
        <v>21</v>
      </c>
      <c r="E3772">
        <v>20855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43168</v>
      </c>
      <c r="L3772" t="s">
        <v>26</v>
      </c>
      <c r="N3772" t="s">
        <v>24</v>
      </c>
    </row>
    <row r="3773" spans="1:14" x14ac:dyDescent="0.25">
      <c r="A3773" t="s">
        <v>5457</v>
      </c>
      <c r="B3773" t="s">
        <v>5458</v>
      </c>
      <c r="C3773" t="s">
        <v>39</v>
      </c>
      <c r="D3773" t="s">
        <v>21</v>
      </c>
      <c r="E3773">
        <v>21045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43168</v>
      </c>
      <c r="L3773" t="s">
        <v>26</v>
      </c>
      <c r="N3773" t="s">
        <v>24</v>
      </c>
    </row>
    <row r="3774" spans="1:14" x14ac:dyDescent="0.25">
      <c r="A3774" t="s">
        <v>5459</v>
      </c>
      <c r="B3774" t="s">
        <v>5460</v>
      </c>
      <c r="C3774" t="s">
        <v>190</v>
      </c>
      <c r="D3774" t="s">
        <v>21</v>
      </c>
      <c r="E3774">
        <v>20850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43168</v>
      </c>
      <c r="L3774" t="s">
        <v>26</v>
      </c>
      <c r="N3774" t="s">
        <v>24</v>
      </c>
    </row>
    <row r="3775" spans="1:14" x14ac:dyDescent="0.25">
      <c r="A3775" t="s">
        <v>201</v>
      </c>
      <c r="B3775" t="s">
        <v>2976</v>
      </c>
      <c r="C3775" t="s">
        <v>652</v>
      </c>
      <c r="D3775" t="s">
        <v>21</v>
      </c>
      <c r="E3775">
        <v>20743</v>
      </c>
      <c r="F3775" t="s">
        <v>22</v>
      </c>
      <c r="G3775" t="s">
        <v>22</v>
      </c>
      <c r="H3775" t="s">
        <v>208</v>
      </c>
      <c r="I3775" t="s">
        <v>209</v>
      </c>
      <c r="J3775" t="s">
        <v>210</v>
      </c>
      <c r="K3775" s="1">
        <v>43168</v>
      </c>
      <c r="L3775" t="s">
        <v>211</v>
      </c>
      <c r="M3775" t="str">
        <f>HYPERLINK("https://www.regulations.gov/docket?D=FDA-2018-H-1029")</f>
        <v>https://www.regulations.gov/docket?D=FDA-2018-H-1029</v>
      </c>
      <c r="N3775" t="s">
        <v>210</v>
      </c>
    </row>
    <row r="3776" spans="1:14" x14ac:dyDescent="0.25">
      <c r="A3776" t="s">
        <v>5461</v>
      </c>
      <c r="B3776" t="s">
        <v>1431</v>
      </c>
      <c r="C3776" t="s">
        <v>1020</v>
      </c>
      <c r="D3776" t="s">
        <v>21</v>
      </c>
      <c r="E3776">
        <v>21157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43167</v>
      </c>
      <c r="L3776" t="s">
        <v>26</v>
      </c>
      <c r="N3776" t="s">
        <v>24</v>
      </c>
    </row>
    <row r="3777" spans="1:14" x14ac:dyDescent="0.25">
      <c r="A3777" t="s">
        <v>1429</v>
      </c>
      <c r="B3777" t="s">
        <v>1430</v>
      </c>
      <c r="C3777" t="s">
        <v>1020</v>
      </c>
      <c r="D3777" t="s">
        <v>21</v>
      </c>
      <c r="E3777">
        <v>21157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43167</v>
      </c>
      <c r="L3777" t="s">
        <v>26</v>
      </c>
      <c r="N3777" t="s">
        <v>24</v>
      </c>
    </row>
    <row r="3778" spans="1:14" x14ac:dyDescent="0.25">
      <c r="A3778" t="s">
        <v>5462</v>
      </c>
      <c r="B3778" t="s">
        <v>468</v>
      </c>
      <c r="C3778" t="s">
        <v>424</v>
      </c>
      <c r="D3778" t="s">
        <v>21</v>
      </c>
      <c r="E3778">
        <v>21042</v>
      </c>
      <c r="F3778" t="s">
        <v>22</v>
      </c>
      <c r="G3778" t="s">
        <v>22</v>
      </c>
      <c r="H3778" t="s">
        <v>208</v>
      </c>
      <c r="I3778" t="s">
        <v>209</v>
      </c>
      <c r="J3778" t="s">
        <v>210</v>
      </c>
      <c r="K3778" s="1">
        <v>43167</v>
      </c>
      <c r="L3778" t="s">
        <v>211</v>
      </c>
      <c r="M3778" t="str">
        <f>HYPERLINK("https://www.regulations.gov/docket?D=FDA-2018-H-1002")</f>
        <v>https://www.regulations.gov/docket?D=FDA-2018-H-1002</v>
      </c>
      <c r="N3778" t="s">
        <v>210</v>
      </c>
    </row>
    <row r="3779" spans="1:14" x14ac:dyDescent="0.25">
      <c r="A3779" t="s">
        <v>1438</v>
      </c>
      <c r="B3779" t="s">
        <v>1439</v>
      </c>
      <c r="C3779" t="s">
        <v>1020</v>
      </c>
      <c r="D3779" t="s">
        <v>21</v>
      </c>
      <c r="E3779">
        <v>21157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43167</v>
      </c>
      <c r="L3779" t="s">
        <v>26</v>
      </c>
      <c r="N3779" t="s">
        <v>24</v>
      </c>
    </row>
    <row r="3780" spans="1:14" x14ac:dyDescent="0.25">
      <c r="A3780" t="s">
        <v>5463</v>
      </c>
      <c r="B3780" t="s">
        <v>5464</v>
      </c>
      <c r="C3780" t="s">
        <v>190</v>
      </c>
      <c r="D3780" t="s">
        <v>21</v>
      </c>
      <c r="E3780">
        <v>20850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43167</v>
      </c>
      <c r="L3780" t="s">
        <v>26</v>
      </c>
      <c r="N3780" t="s">
        <v>24</v>
      </c>
    </row>
    <row r="3781" spans="1:14" x14ac:dyDescent="0.25">
      <c r="A3781" t="s">
        <v>5465</v>
      </c>
      <c r="B3781" t="s">
        <v>5466</v>
      </c>
      <c r="C3781" t="s">
        <v>1020</v>
      </c>
      <c r="D3781" t="s">
        <v>21</v>
      </c>
      <c r="E3781">
        <v>21157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43167</v>
      </c>
      <c r="L3781" t="s">
        <v>26</v>
      </c>
      <c r="N3781" t="s">
        <v>24</v>
      </c>
    </row>
    <row r="3782" spans="1:14" x14ac:dyDescent="0.25">
      <c r="A3782" t="s">
        <v>5467</v>
      </c>
      <c r="B3782" t="s">
        <v>5468</v>
      </c>
      <c r="C3782" t="s">
        <v>190</v>
      </c>
      <c r="D3782" t="s">
        <v>21</v>
      </c>
      <c r="E3782">
        <v>20850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43166</v>
      </c>
      <c r="L3782" t="s">
        <v>26</v>
      </c>
      <c r="N3782" t="s">
        <v>24</v>
      </c>
    </row>
    <row r="3783" spans="1:14" x14ac:dyDescent="0.25">
      <c r="A3783" t="s">
        <v>5469</v>
      </c>
      <c r="B3783" t="s">
        <v>5470</v>
      </c>
      <c r="C3783" t="s">
        <v>179</v>
      </c>
      <c r="D3783" t="s">
        <v>21</v>
      </c>
      <c r="E3783">
        <v>20877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43166</v>
      </c>
      <c r="L3783" t="s">
        <v>26</v>
      </c>
      <c r="N3783" t="s">
        <v>24</v>
      </c>
    </row>
    <row r="3784" spans="1:14" x14ac:dyDescent="0.25">
      <c r="A3784" t="s">
        <v>5471</v>
      </c>
      <c r="B3784" t="s">
        <v>5472</v>
      </c>
      <c r="C3784" t="s">
        <v>29</v>
      </c>
      <c r="D3784" t="s">
        <v>21</v>
      </c>
      <c r="E3784">
        <v>21206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43166</v>
      </c>
      <c r="L3784" t="s">
        <v>26</v>
      </c>
      <c r="N3784" t="s">
        <v>24</v>
      </c>
    </row>
    <row r="3785" spans="1:14" x14ac:dyDescent="0.25">
      <c r="A3785" t="s">
        <v>250</v>
      </c>
      <c r="B3785" t="s">
        <v>5473</v>
      </c>
      <c r="C3785" t="s">
        <v>190</v>
      </c>
      <c r="D3785" t="s">
        <v>21</v>
      </c>
      <c r="E3785">
        <v>20855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43166</v>
      </c>
      <c r="L3785" t="s">
        <v>26</v>
      </c>
      <c r="N3785" t="s">
        <v>24</v>
      </c>
    </row>
    <row r="3786" spans="1:14" x14ac:dyDescent="0.25">
      <c r="A3786" t="s">
        <v>5474</v>
      </c>
      <c r="B3786" t="s">
        <v>5475</v>
      </c>
      <c r="C3786" t="s">
        <v>190</v>
      </c>
      <c r="D3786" t="s">
        <v>21</v>
      </c>
      <c r="E3786">
        <v>20853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43165</v>
      </c>
      <c r="L3786" t="s">
        <v>26</v>
      </c>
      <c r="N3786" t="s">
        <v>24</v>
      </c>
    </row>
    <row r="3787" spans="1:14" x14ac:dyDescent="0.25">
      <c r="A3787" t="s">
        <v>5476</v>
      </c>
      <c r="B3787" t="s">
        <v>5477</v>
      </c>
      <c r="C3787" t="s">
        <v>29</v>
      </c>
      <c r="D3787" t="s">
        <v>21</v>
      </c>
      <c r="E3787">
        <v>21206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43165</v>
      </c>
      <c r="L3787" t="s">
        <v>26</v>
      </c>
      <c r="N3787" t="s">
        <v>24</v>
      </c>
    </row>
    <row r="3788" spans="1:14" x14ac:dyDescent="0.25">
      <c r="A3788" t="s">
        <v>279</v>
      </c>
      <c r="B3788" t="s">
        <v>5478</v>
      </c>
      <c r="C3788" t="s">
        <v>179</v>
      </c>
      <c r="D3788" t="s">
        <v>21</v>
      </c>
      <c r="E3788">
        <v>20877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43165</v>
      </c>
      <c r="L3788" t="s">
        <v>26</v>
      </c>
      <c r="N3788" t="s">
        <v>24</v>
      </c>
    </row>
    <row r="3789" spans="1:14" x14ac:dyDescent="0.25">
      <c r="A3789" t="s">
        <v>5479</v>
      </c>
      <c r="B3789" t="s">
        <v>5480</v>
      </c>
      <c r="C3789" t="s">
        <v>29</v>
      </c>
      <c r="D3789" t="s">
        <v>21</v>
      </c>
      <c r="E3789">
        <v>21218</v>
      </c>
      <c r="F3789" t="s">
        <v>22</v>
      </c>
      <c r="G3789" t="s">
        <v>22</v>
      </c>
      <c r="H3789" t="s">
        <v>101</v>
      </c>
      <c r="I3789" t="s">
        <v>241</v>
      </c>
      <c r="J3789" t="s">
        <v>210</v>
      </c>
      <c r="K3789" s="1">
        <v>43165</v>
      </c>
      <c r="L3789" t="s">
        <v>211</v>
      </c>
      <c r="M3789" t="str">
        <f>HYPERLINK("https://www.regulations.gov/docket?D=FDA-2018-H-0947")</f>
        <v>https://www.regulations.gov/docket?D=FDA-2018-H-0947</v>
      </c>
      <c r="N3789" t="s">
        <v>210</v>
      </c>
    </row>
    <row r="3790" spans="1:14" x14ac:dyDescent="0.25">
      <c r="A3790" t="s">
        <v>5481</v>
      </c>
      <c r="B3790" t="s">
        <v>5482</v>
      </c>
      <c r="C3790" t="s">
        <v>29</v>
      </c>
      <c r="D3790" t="s">
        <v>21</v>
      </c>
      <c r="E3790">
        <v>21206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43165</v>
      </c>
      <c r="L3790" t="s">
        <v>26</v>
      </c>
      <c r="N3790" t="s">
        <v>24</v>
      </c>
    </row>
    <row r="3791" spans="1:14" x14ac:dyDescent="0.25">
      <c r="A3791" t="s">
        <v>5483</v>
      </c>
      <c r="B3791" t="s">
        <v>5484</v>
      </c>
      <c r="C3791" t="s">
        <v>29</v>
      </c>
      <c r="D3791" t="s">
        <v>21</v>
      </c>
      <c r="E3791">
        <v>21206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43165</v>
      </c>
      <c r="L3791" t="s">
        <v>26</v>
      </c>
      <c r="N3791" t="s">
        <v>24</v>
      </c>
    </row>
    <row r="3792" spans="1:14" x14ac:dyDescent="0.25">
      <c r="A3792" t="s">
        <v>5485</v>
      </c>
      <c r="B3792" t="s">
        <v>5486</v>
      </c>
      <c r="C3792" t="s">
        <v>190</v>
      </c>
      <c r="D3792" t="s">
        <v>21</v>
      </c>
      <c r="E3792">
        <v>20852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43165</v>
      </c>
      <c r="L3792" t="s">
        <v>26</v>
      </c>
      <c r="N3792" t="s">
        <v>24</v>
      </c>
    </row>
    <row r="3793" spans="1:14" x14ac:dyDescent="0.25">
      <c r="A3793" t="s">
        <v>2842</v>
      </c>
      <c r="B3793" t="s">
        <v>5487</v>
      </c>
      <c r="C3793" t="s">
        <v>190</v>
      </c>
      <c r="D3793" t="s">
        <v>21</v>
      </c>
      <c r="E3793">
        <v>20853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43165</v>
      </c>
      <c r="L3793" t="s">
        <v>26</v>
      </c>
      <c r="N3793" t="s">
        <v>24</v>
      </c>
    </row>
    <row r="3794" spans="1:14" x14ac:dyDescent="0.25">
      <c r="A3794" t="s">
        <v>5488</v>
      </c>
      <c r="B3794" t="s">
        <v>5489</v>
      </c>
      <c r="C3794" t="s">
        <v>29</v>
      </c>
      <c r="D3794" t="s">
        <v>21</v>
      </c>
      <c r="E3794">
        <v>21206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43164</v>
      </c>
      <c r="L3794" t="s">
        <v>26</v>
      </c>
      <c r="N3794" t="s">
        <v>24</v>
      </c>
    </row>
    <row r="3795" spans="1:14" x14ac:dyDescent="0.25">
      <c r="A3795" t="s">
        <v>1465</v>
      </c>
      <c r="B3795" t="s">
        <v>5490</v>
      </c>
      <c r="C3795" t="s">
        <v>29</v>
      </c>
      <c r="D3795" t="s">
        <v>21</v>
      </c>
      <c r="E3795">
        <v>21206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43164</v>
      </c>
      <c r="L3795" t="s">
        <v>26</v>
      </c>
      <c r="N3795" t="s">
        <v>24</v>
      </c>
    </row>
    <row r="3796" spans="1:14" x14ac:dyDescent="0.25">
      <c r="A3796" t="s">
        <v>1857</v>
      </c>
      <c r="B3796" t="s">
        <v>1858</v>
      </c>
      <c r="C3796" t="s">
        <v>29</v>
      </c>
      <c r="D3796" t="s">
        <v>21</v>
      </c>
      <c r="E3796">
        <v>21206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43164</v>
      </c>
      <c r="L3796" t="s">
        <v>26</v>
      </c>
      <c r="N3796" t="s">
        <v>24</v>
      </c>
    </row>
    <row r="3797" spans="1:14" x14ac:dyDescent="0.25">
      <c r="A3797" t="s">
        <v>1860</v>
      </c>
      <c r="B3797" t="s">
        <v>1861</v>
      </c>
      <c r="C3797" t="s">
        <v>29</v>
      </c>
      <c r="D3797" t="s">
        <v>21</v>
      </c>
      <c r="E3797">
        <v>21206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43164</v>
      </c>
      <c r="L3797" t="s">
        <v>26</v>
      </c>
      <c r="N3797" t="s">
        <v>24</v>
      </c>
    </row>
    <row r="3798" spans="1:14" x14ac:dyDescent="0.25">
      <c r="A3798" t="s">
        <v>5491</v>
      </c>
      <c r="B3798" t="s">
        <v>5492</v>
      </c>
      <c r="C3798" t="s">
        <v>546</v>
      </c>
      <c r="D3798" t="s">
        <v>21</v>
      </c>
      <c r="E3798">
        <v>20772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43161</v>
      </c>
      <c r="L3798" t="s">
        <v>26</v>
      </c>
      <c r="N3798" t="s">
        <v>24</v>
      </c>
    </row>
    <row r="3799" spans="1:14" x14ac:dyDescent="0.25">
      <c r="A3799" t="s">
        <v>5493</v>
      </c>
      <c r="B3799" t="s">
        <v>5494</v>
      </c>
      <c r="C3799" t="s">
        <v>546</v>
      </c>
      <c r="D3799" t="s">
        <v>21</v>
      </c>
      <c r="E3799">
        <v>20772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43161</v>
      </c>
      <c r="L3799" t="s">
        <v>26</v>
      </c>
      <c r="N3799" t="s">
        <v>24</v>
      </c>
    </row>
    <row r="3800" spans="1:14" x14ac:dyDescent="0.25">
      <c r="A3800" t="s">
        <v>3409</v>
      </c>
      <c r="B3800" t="s">
        <v>5495</v>
      </c>
      <c r="C3800" t="s">
        <v>2616</v>
      </c>
      <c r="D3800" t="s">
        <v>21</v>
      </c>
      <c r="E3800">
        <v>20772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43161</v>
      </c>
      <c r="L3800" t="s">
        <v>26</v>
      </c>
      <c r="N3800" t="s">
        <v>24</v>
      </c>
    </row>
    <row r="3801" spans="1:14" x14ac:dyDescent="0.25">
      <c r="A3801" t="s">
        <v>4286</v>
      </c>
      <c r="B3801" t="s">
        <v>4287</v>
      </c>
      <c r="C3801" t="s">
        <v>546</v>
      </c>
      <c r="D3801" t="s">
        <v>21</v>
      </c>
      <c r="E3801">
        <v>20772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43161</v>
      </c>
      <c r="L3801" t="s">
        <v>26</v>
      </c>
      <c r="N3801" t="s">
        <v>24</v>
      </c>
    </row>
    <row r="3802" spans="1:14" x14ac:dyDescent="0.25">
      <c r="A3802" t="s">
        <v>288</v>
      </c>
      <c r="B3802" t="s">
        <v>5496</v>
      </c>
      <c r="C3802" t="s">
        <v>546</v>
      </c>
      <c r="D3802" t="s">
        <v>21</v>
      </c>
      <c r="E3802">
        <v>20772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43161</v>
      </c>
      <c r="L3802" t="s">
        <v>26</v>
      </c>
      <c r="N3802" t="s">
        <v>24</v>
      </c>
    </row>
    <row r="3803" spans="1:14" x14ac:dyDescent="0.25">
      <c r="A3803" t="s">
        <v>2870</v>
      </c>
      <c r="B3803" t="s">
        <v>2871</v>
      </c>
      <c r="C3803" t="s">
        <v>190</v>
      </c>
      <c r="D3803" t="s">
        <v>21</v>
      </c>
      <c r="E3803">
        <v>20852</v>
      </c>
      <c r="F3803" t="s">
        <v>22</v>
      </c>
      <c r="G3803" t="s">
        <v>22</v>
      </c>
      <c r="H3803" t="s">
        <v>208</v>
      </c>
      <c r="I3803" t="s">
        <v>209</v>
      </c>
      <c r="J3803" s="1">
        <v>43139</v>
      </c>
      <c r="K3803" s="1">
        <v>43160</v>
      </c>
      <c r="L3803" t="s">
        <v>103</v>
      </c>
      <c r="N3803" t="s">
        <v>1562</v>
      </c>
    </row>
    <row r="3804" spans="1:14" x14ac:dyDescent="0.25">
      <c r="A3804" t="s">
        <v>5497</v>
      </c>
      <c r="B3804" t="s">
        <v>5498</v>
      </c>
      <c r="C3804" t="s">
        <v>2955</v>
      </c>
      <c r="D3804" t="s">
        <v>21</v>
      </c>
      <c r="E3804">
        <v>21017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43160</v>
      </c>
      <c r="L3804" t="s">
        <v>26</v>
      </c>
      <c r="N3804" t="s">
        <v>24</v>
      </c>
    </row>
    <row r="3805" spans="1:14" x14ac:dyDescent="0.25">
      <c r="A3805" t="s">
        <v>1758</v>
      </c>
      <c r="B3805" t="s">
        <v>1759</v>
      </c>
      <c r="C3805" t="s">
        <v>29</v>
      </c>
      <c r="D3805" t="s">
        <v>21</v>
      </c>
      <c r="E3805">
        <v>21206</v>
      </c>
      <c r="F3805" t="s">
        <v>22</v>
      </c>
      <c r="G3805" t="s">
        <v>22</v>
      </c>
      <c r="H3805" t="s">
        <v>101</v>
      </c>
      <c r="I3805" t="s">
        <v>241</v>
      </c>
      <c r="J3805" t="s">
        <v>210</v>
      </c>
      <c r="K3805" s="1">
        <v>43160</v>
      </c>
      <c r="L3805" t="s">
        <v>5383</v>
      </c>
      <c r="M3805" t="str">
        <f>HYPERLINK("https://www.regulations.gov/docket?D=FDA-2018-R-0899")</f>
        <v>https://www.regulations.gov/docket?D=FDA-2018-R-0899</v>
      </c>
      <c r="N3805" t="s">
        <v>210</v>
      </c>
    </row>
    <row r="3806" spans="1:14" x14ac:dyDescent="0.25">
      <c r="A3806" t="s">
        <v>2018</v>
      </c>
      <c r="B3806" t="s">
        <v>2019</v>
      </c>
      <c r="C3806" t="s">
        <v>29</v>
      </c>
      <c r="D3806" t="s">
        <v>21</v>
      </c>
      <c r="E3806">
        <v>21227</v>
      </c>
      <c r="F3806" t="s">
        <v>22</v>
      </c>
      <c r="G3806" t="s">
        <v>22</v>
      </c>
      <c r="H3806" t="s">
        <v>101</v>
      </c>
      <c r="I3806" t="s">
        <v>241</v>
      </c>
      <c r="J3806" s="1">
        <v>43139</v>
      </c>
      <c r="K3806" s="1">
        <v>43160</v>
      </c>
      <c r="L3806" t="s">
        <v>103</v>
      </c>
      <c r="N3806" t="s">
        <v>1900</v>
      </c>
    </row>
    <row r="3807" spans="1:14" x14ac:dyDescent="0.25">
      <c r="A3807" t="s">
        <v>196</v>
      </c>
      <c r="B3807" t="s">
        <v>5499</v>
      </c>
      <c r="C3807" t="s">
        <v>29</v>
      </c>
      <c r="D3807" t="s">
        <v>21</v>
      </c>
      <c r="E3807">
        <v>21236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43160</v>
      </c>
      <c r="L3807" t="s">
        <v>26</v>
      </c>
      <c r="N3807" t="s">
        <v>24</v>
      </c>
    </row>
    <row r="3808" spans="1:14" x14ac:dyDescent="0.25">
      <c r="A3808" t="s">
        <v>250</v>
      </c>
      <c r="B3808" t="s">
        <v>5500</v>
      </c>
      <c r="C3808" t="s">
        <v>190</v>
      </c>
      <c r="D3808" t="s">
        <v>21</v>
      </c>
      <c r="E3808">
        <v>20850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43160</v>
      </c>
      <c r="L3808" t="s">
        <v>26</v>
      </c>
      <c r="N3808" t="s">
        <v>24</v>
      </c>
    </row>
    <row r="3809" spans="1:14" x14ac:dyDescent="0.25">
      <c r="A3809" t="s">
        <v>5501</v>
      </c>
      <c r="B3809" t="s">
        <v>5502</v>
      </c>
      <c r="C3809" t="s">
        <v>2955</v>
      </c>
      <c r="D3809" t="s">
        <v>21</v>
      </c>
      <c r="E3809">
        <v>21017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43160</v>
      </c>
      <c r="L3809" t="s">
        <v>26</v>
      </c>
      <c r="N3809" t="s">
        <v>24</v>
      </c>
    </row>
    <row r="3810" spans="1:14" x14ac:dyDescent="0.25">
      <c r="A3810" t="s">
        <v>3360</v>
      </c>
      <c r="B3810" t="s">
        <v>3361</v>
      </c>
      <c r="C3810" t="s">
        <v>1209</v>
      </c>
      <c r="D3810" t="s">
        <v>21</v>
      </c>
      <c r="E3810">
        <v>21244</v>
      </c>
      <c r="F3810" t="s">
        <v>22</v>
      </c>
      <c r="G3810" t="s">
        <v>22</v>
      </c>
      <c r="H3810" t="s">
        <v>101</v>
      </c>
      <c r="I3810" t="s">
        <v>241</v>
      </c>
      <c r="J3810" s="1">
        <v>43139</v>
      </c>
      <c r="K3810" s="1">
        <v>43160</v>
      </c>
      <c r="L3810" t="s">
        <v>103</v>
      </c>
      <c r="N3810" t="s">
        <v>1900</v>
      </c>
    </row>
    <row r="3811" spans="1:14" x14ac:dyDescent="0.25">
      <c r="A3811" t="s">
        <v>5503</v>
      </c>
      <c r="B3811" t="s">
        <v>5502</v>
      </c>
      <c r="C3811" t="s">
        <v>2955</v>
      </c>
      <c r="D3811" t="s">
        <v>21</v>
      </c>
      <c r="E3811">
        <v>21017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43159</v>
      </c>
      <c r="L3811" t="s">
        <v>26</v>
      </c>
      <c r="N3811" t="s">
        <v>24</v>
      </c>
    </row>
    <row r="3812" spans="1:14" x14ac:dyDescent="0.25">
      <c r="A3812" t="s">
        <v>112</v>
      </c>
      <c r="B3812" t="s">
        <v>113</v>
      </c>
      <c r="C3812" t="s">
        <v>114</v>
      </c>
      <c r="D3812" t="s">
        <v>21</v>
      </c>
      <c r="E3812">
        <v>21228</v>
      </c>
      <c r="F3812" t="s">
        <v>22</v>
      </c>
      <c r="G3812" t="s">
        <v>22</v>
      </c>
      <c r="H3812" t="s">
        <v>101</v>
      </c>
      <c r="I3812" t="s">
        <v>241</v>
      </c>
      <c r="J3812" t="s">
        <v>210</v>
      </c>
      <c r="K3812" s="1">
        <v>43159</v>
      </c>
      <c r="L3812" t="s">
        <v>211</v>
      </c>
      <c r="M3812" t="str">
        <f>HYPERLINK("https://www.regulations.gov/docket?D=FDA-2018-H-0879")</f>
        <v>https://www.regulations.gov/docket?D=FDA-2018-H-0879</v>
      </c>
      <c r="N3812" t="s">
        <v>210</v>
      </c>
    </row>
    <row r="3813" spans="1:14" x14ac:dyDescent="0.25">
      <c r="A3813" t="s">
        <v>5504</v>
      </c>
      <c r="B3813" t="s">
        <v>5505</v>
      </c>
      <c r="C3813" t="s">
        <v>190</v>
      </c>
      <c r="D3813" t="s">
        <v>21</v>
      </c>
      <c r="E3813">
        <v>20850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43159</v>
      </c>
      <c r="L3813" t="s">
        <v>26</v>
      </c>
      <c r="N3813" t="s">
        <v>24</v>
      </c>
    </row>
    <row r="3814" spans="1:14" x14ac:dyDescent="0.25">
      <c r="A3814" t="s">
        <v>5506</v>
      </c>
      <c r="B3814" t="s">
        <v>5507</v>
      </c>
      <c r="C3814" t="s">
        <v>190</v>
      </c>
      <c r="D3814" t="s">
        <v>21</v>
      </c>
      <c r="E3814">
        <v>20850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43159</v>
      </c>
      <c r="L3814" t="s">
        <v>26</v>
      </c>
      <c r="N3814" t="s">
        <v>24</v>
      </c>
    </row>
    <row r="3815" spans="1:14" x14ac:dyDescent="0.25">
      <c r="A3815" t="s">
        <v>76</v>
      </c>
      <c r="B3815" t="s">
        <v>3803</v>
      </c>
      <c r="C3815" t="s">
        <v>2955</v>
      </c>
      <c r="D3815" t="s">
        <v>21</v>
      </c>
      <c r="E3815">
        <v>21017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43159</v>
      </c>
      <c r="L3815" t="s">
        <v>26</v>
      </c>
      <c r="N3815" t="s">
        <v>24</v>
      </c>
    </row>
    <row r="3816" spans="1:14" x14ac:dyDescent="0.25">
      <c r="A3816" t="s">
        <v>5508</v>
      </c>
      <c r="B3816" t="s">
        <v>5509</v>
      </c>
      <c r="C3816" t="s">
        <v>29</v>
      </c>
      <c r="D3816" t="s">
        <v>21</v>
      </c>
      <c r="E3816">
        <v>21230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43159</v>
      </c>
      <c r="L3816" t="s">
        <v>26</v>
      </c>
      <c r="N3816" t="s">
        <v>24</v>
      </c>
    </row>
    <row r="3817" spans="1:14" x14ac:dyDescent="0.25">
      <c r="A3817" t="s">
        <v>5510</v>
      </c>
      <c r="B3817" t="s">
        <v>5511</v>
      </c>
      <c r="C3817" t="s">
        <v>29</v>
      </c>
      <c r="D3817" t="s">
        <v>21</v>
      </c>
      <c r="E3817">
        <v>21236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43158</v>
      </c>
      <c r="L3817" t="s">
        <v>26</v>
      </c>
      <c r="N3817" t="s">
        <v>24</v>
      </c>
    </row>
    <row r="3818" spans="1:14" x14ac:dyDescent="0.25">
      <c r="A3818" t="s">
        <v>5512</v>
      </c>
      <c r="B3818" t="s">
        <v>5513</v>
      </c>
      <c r="C3818" t="s">
        <v>432</v>
      </c>
      <c r="D3818" t="s">
        <v>21</v>
      </c>
      <c r="E3818">
        <v>21502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43158</v>
      </c>
      <c r="L3818" t="s">
        <v>26</v>
      </c>
      <c r="N3818" t="s">
        <v>24</v>
      </c>
    </row>
    <row r="3819" spans="1:14" x14ac:dyDescent="0.25">
      <c r="A3819" t="s">
        <v>5514</v>
      </c>
      <c r="B3819" t="s">
        <v>5515</v>
      </c>
      <c r="C3819" t="s">
        <v>29</v>
      </c>
      <c r="D3819" t="s">
        <v>21</v>
      </c>
      <c r="E3819">
        <v>21217</v>
      </c>
      <c r="F3819" t="s">
        <v>22</v>
      </c>
      <c r="G3819" t="s">
        <v>22</v>
      </c>
      <c r="H3819" t="s">
        <v>208</v>
      </c>
      <c r="I3819" t="s">
        <v>209</v>
      </c>
      <c r="J3819" t="s">
        <v>210</v>
      </c>
      <c r="K3819" s="1">
        <v>43158</v>
      </c>
      <c r="L3819" t="s">
        <v>211</v>
      </c>
      <c r="M3819" t="str">
        <f>HYPERLINK("https://www.regulations.gov/docket?D=FDA-2018-H-0869")</f>
        <v>https://www.regulations.gov/docket?D=FDA-2018-H-0869</v>
      </c>
      <c r="N3819" t="s">
        <v>210</v>
      </c>
    </row>
    <row r="3820" spans="1:14" x14ac:dyDescent="0.25">
      <c r="A3820" t="s">
        <v>5516</v>
      </c>
      <c r="B3820" t="s">
        <v>5517</v>
      </c>
      <c r="C3820" t="s">
        <v>5518</v>
      </c>
      <c r="D3820" t="s">
        <v>21</v>
      </c>
      <c r="E3820">
        <v>21562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43158</v>
      </c>
      <c r="L3820" t="s">
        <v>26</v>
      </c>
      <c r="N3820" t="s">
        <v>24</v>
      </c>
    </row>
    <row r="3821" spans="1:14" x14ac:dyDescent="0.25">
      <c r="A3821" t="s">
        <v>93</v>
      </c>
      <c r="B3821" t="s">
        <v>5519</v>
      </c>
      <c r="C3821" t="s">
        <v>154</v>
      </c>
      <c r="D3821" t="s">
        <v>21</v>
      </c>
      <c r="E3821">
        <v>20707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43158</v>
      </c>
      <c r="L3821" t="s">
        <v>26</v>
      </c>
      <c r="N3821" t="s">
        <v>24</v>
      </c>
    </row>
    <row r="3822" spans="1:14" x14ac:dyDescent="0.25">
      <c r="A3822" t="s">
        <v>5520</v>
      </c>
      <c r="B3822" t="s">
        <v>5521</v>
      </c>
      <c r="C3822" t="s">
        <v>2214</v>
      </c>
      <c r="D3822" t="s">
        <v>21</v>
      </c>
      <c r="E3822">
        <v>21532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43157</v>
      </c>
      <c r="L3822" t="s">
        <v>26</v>
      </c>
      <c r="N3822" t="s">
        <v>24</v>
      </c>
    </row>
    <row r="3823" spans="1:14" x14ac:dyDescent="0.25">
      <c r="A3823" t="s">
        <v>1199</v>
      </c>
      <c r="B3823" t="s">
        <v>1200</v>
      </c>
      <c r="C3823" t="s">
        <v>29</v>
      </c>
      <c r="D3823" t="s">
        <v>21</v>
      </c>
      <c r="E3823">
        <v>21215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43157</v>
      </c>
      <c r="L3823" t="s">
        <v>26</v>
      </c>
      <c r="N3823" t="s">
        <v>24</v>
      </c>
    </row>
    <row r="3824" spans="1:14" x14ac:dyDescent="0.25">
      <c r="A3824" t="s">
        <v>5522</v>
      </c>
      <c r="B3824" t="s">
        <v>5523</v>
      </c>
      <c r="C3824" t="s">
        <v>29</v>
      </c>
      <c r="D3824" t="s">
        <v>21</v>
      </c>
      <c r="E3824">
        <v>21220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43157</v>
      </c>
      <c r="L3824" t="s">
        <v>26</v>
      </c>
      <c r="N3824" t="s">
        <v>24</v>
      </c>
    </row>
    <row r="3825" spans="1:14" x14ac:dyDescent="0.25">
      <c r="A3825" t="s">
        <v>5524</v>
      </c>
      <c r="B3825" t="s">
        <v>5525</v>
      </c>
      <c r="C3825" t="s">
        <v>5196</v>
      </c>
      <c r="D3825" t="s">
        <v>21</v>
      </c>
      <c r="E3825">
        <v>21539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43157</v>
      </c>
      <c r="L3825" t="s">
        <v>26</v>
      </c>
      <c r="N3825" t="s">
        <v>24</v>
      </c>
    </row>
    <row r="3826" spans="1:14" x14ac:dyDescent="0.25">
      <c r="A3826" t="s">
        <v>5526</v>
      </c>
      <c r="B3826" t="s">
        <v>5527</v>
      </c>
      <c r="C3826" t="s">
        <v>432</v>
      </c>
      <c r="D3826" t="s">
        <v>21</v>
      </c>
      <c r="E3826">
        <v>21502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43157</v>
      </c>
      <c r="L3826" t="s">
        <v>26</v>
      </c>
      <c r="N3826" t="s">
        <v>24</v>
      </c>
    </row>
    <row r="3827" spans="1:14" x14ac:dyDescent="0.25">
      <c r="A3827" t="s">
        <v>336</v>
      </c>
      <c r="B3827" t="s">
        <v>5528</v>
      </c>
      <c r="C3827" t="s">
        <v>2214</v>
      </c>
      <c r="D3827" t="s">
        <v>21</v>
      </c>
      <c r="E3827">
        <v>21532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43157</v>
      </c>
      <c r="L3827" t="s">
        <v>26</v>
      </c>
      <c r="N3827" t="s">
        <v>24</v>
      </c>
    </row>
    <row r="3828" spans="1:14" x14ac:dyDescent="0.25">
      <c r="A3828" t="s">
        <v>3440</v>
      </c>
      <c r="B3828" t="s">
        <v>3441</v>
      </c>
      <c r="C3828" t="s">
        <v>487</v>
      </c>
      <c r="D3828" t="s">
        <v>21</v>
      </c>
      <c r="E3828">
        <v>20782</v>
      </c>
      <c r="F3828" t="s">
        <v>22</v>
      </c>
      <c r="G3828" t="s">
        <v>22</v>
      </c>
      <c r="H3828" t="s">
        <v>208</v>
      </c>
      <c r="I3828" t="s">
        <v>209</v>
      </c>
      <c r="J3828" t="s">
        <v>210</v>
      </c>
      <c r="K3828" s="1">
        <v>43157</v>
      </c>
      <c r="L3828" t="s">
        <v>211</v>
      </c>
      <c r="M3828" t="str">
        <f>HYPERLINK("https://www.regulations.gov/docket?D=FDA-2018-H-0831")</f>
        <v>https://www.regulations.gov/docket?D=FDA-2018-H-0831</v>
      </c>
      <c r="N3828" t="s">
        <v>210</v>
      </c>
    </row>
    <row r="3829" spans="1:14" x14ac:dyDescent="0.25">
      <c r="A3829" t="s">
        <v>5529</v>
      </c>
      <c r="B3829" t="s">
        <v>5530</v>
      </c>
      <c r="C3829" t="s">
        <v>833</v>
      </c>
      <c r="D3829" t="s">
        <v>21</v>
      </c>
      <c r="E3829">
        <v>20720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43154</v>
      </c>
      <c r="L3829" t="s">
        <v>26</v>
      </c>
      <c r="N3829" t="s">
        <v>24</v>
      </c>
    </row>
    <row r="3830" spans="1:14" x14ac:dyDescent="0.25">
      <c r="A3830" t="s">
        <v>5531</v>
      </c>
      <c r="B3830" t="s">
        <v>5532</v>
      </c>
      <c r="C3830" t="s">
        <v>5025</v>
      </c>
      <c r="D3830" t="s">
        <v>21</v>
      </c>
      <c r="E3830">
        <v>21502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43154</v>
      </c>
      <c r="L3830" t="s">
        <v>26</v>
      </c>
      <c r="N3830" t="s">
        <v>24</v>
      </c>
    </row>
    <row r="3831" spans="1:14" x14ac:dyDescent="0.25">
      <c r="A3831" t="s">
        <v>93</v>
      </c>
      <c r="B3831" t="s">
        <v>5533</v>
      </c>
      <c r="C3831" t="s">
        <v>5025</v>
      </c>
      <c r="D3831" t="s">
        <v>21</v>
      </c>
      <c r="E3831">
        <v>21502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43154</v>
      </c>
      <c r="L3831" t="s">
        <v>26</v>
      </c>
      <c r="N3831" t="s">
        <v>24</v>
      </c>
    </row>
    <row r="3832" spans="1:14" x14ac:dyDescent="0.25">
      <c r="A3832" t="s">
        <v>2009</v>
      </c>
      <c r="B3832" t="s">
        <v>2010</v>
      </c>
      <c r="C3832" t="s">
        <v>190</v>
      </c>
      <c r="D3832" t="s">
        <v>21</v>
      </c>
      <c r="E3832">
        <v>20851</v>
      </c>
      <c r="F3832" t="s">
        <v>22</v>
      </c>
      <c r="G3832" t="s">
        <v>22</v>
      </c>
      <c r="H3832" t="s">
        <v>208</v>
      </c>
      <c r="I3832" t="s">
        <v>209</v>
      </c>
      <c r="J3832" s="1">
        <v>43137</v>
      </c>
      <c r="K3832" s="1">
        <v>43153</v>
      </c>
      <c r="L3832" t="s">
        <v>103</v>
      </c>
      <c r="N3832" t="s">
        <v>1562</v>
      </c>
    </row>
    <row r="3833" spans="1:14" x14ac:dyDescent="0.25">
      <c r="A3833" t="s">
        <v>5534</v>
      </c>
      <c r="B3833" t="s">
        <v>5535</v>
      </c>
      <c r="C3833" t="s">
        <v>29</v>
      </c>
      <c r="D3833" t="s">
        <v>21</v>
      </c>
      <c r="E3833">
        <v>21220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43153</v>
      </c>
      <c r="L3833" t="s">
        <v>26</v>
      </c>
      <c r="N3833" t="s">
        <v>24</v>
      </c>
    </row>
    <row r="3834" spans="1:14" x14ac:dyDescent="0.25">
      <c r="A3834" t="s">
        <v>76</v>
      </c>
      <c r="B3834" t="s">
        <v>121</v>
      </c>
      <c r="C3834" t="s">
        <v>73</v>
      </c>
      <c r="D3834" t="s">
        <v>21</v>
      </c>
      <c r="E3834">
        <v>21207</v>
      </c>
      <c r="F3834" t="s">
        <v>22</v>
      </c>
      <c r="G3834" t="s">
        <v>22</v>
      </c>
      <c r="H3834" t="s">
        <v>101</v>
      </c>
      <c r="I3834" t="s">
        <v>241</v>
      </c>
      <c r="J3834" s="1">
        <v>43137</v>
      </c>
      <c r="K3834" s="1">
        <v>43153</v>
      </c>
      <c r="L3834" t="s">
        <v>103</v>
      </c>
      <c r="N3834" t="s">
        <v>1900</v>
      </c>
    </row>
    <row r="3835" spans="1:14" x14ac:dyDescent="0.25">
      <c r="A3835" t="s">
        <v>177</v>
      </c>
      <c r="B3835" t="s">
        <v>5536</v>
      </c>
      <c r="C3835" t="s">
        <v>193</v>
      </c>
      <c r="D3835" t="s">
        <v>21</v>
      </c>
      <c r="E3835">
        <v>20748</v>
      </c>
      <c r="F3835" t="s">
        <v>22</v>
      </c>
      <c r="G3835" t="s">
        <v>22</v>
      </c>
      <c r="H3835" t="s">
        <v>101</v>
      </c>
      <c r="I3835" t="s">
        <v>241</v>
      </c>
      <c r="J3835" s="1">
        <v>43136</v>
      </c>
      <c r="K3835" s="1">
        <v>43153</v>
      </c>
      <c r="L3835" t="s">
        <v>103</v>
      </c>
      <c r="N3835" t="s">
        <v>1580</v>
      </c>
    </row>
    <row r="3836" spans="1:14" x14ac:dyDescent="0.25">
      <c r="A3836" t="s">
        <v>5537</v>
      </c>
      <c r="B3836" t="s">
        <v>5538</v>
      </c>
      <c r="C3836" t="s">
        <v>369</v>
      </c>
      <c r="D3836" t="s">
        <v>21</v>
      </c>
      <c r="E3836">
        <v>21040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43153</v>
      </c>
      <c r="L3836" t="s">
        <v>26</v>
      </c>
      <c r="N3836" t="s">
        <v>24</v>
      </c>
    </row>
    <row r="3837" spans="1:14" x14ac:dyDescent="0.25">
      <c r="A3837" t="s">
        <v>5539</v>
      </c>
      <c r="B3837" t="s">
        <v>5540</v>
      </c>
      <c r="C3837" t="s">
        <v>29</v>
      </c>
      <c r="D3837" t="s">
        <v>21</v>
      </c>
      <c r="E3837">
        <v>21220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43153</v>
      </c>
      <c r="L3837" t="s">
        <v>26</v>
      </c>
      <c r="N3837" t="s">
        <v>24</v>
      </c>
    </row>
    <row r="3838" spans="1:14" x14ac:dyDescent="0.25">
      <c r="A3838" t="s">
        <v>484</v>
      </c>
      <c r="B3838" t="s">
        <v>5541</v>
      </c>
      <c r="C3838" t="s">
        <v>29</v>
      </c>
      <c r="D3838" t="s">
        <v>21</v>
      </c>
      <c r="E3838">
        <v>21220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43153</v>
      </c>
      <c r="L3838" t="s">
        <v>26</v>
      </c>
      <c r="N3838" t="s">
        <v>24</v>
      </c>
    </row>
    <row r="3839" spans="1:14" x14ac:dyDescent="0.25">
      <c r="A3839" t="s">
        <v>199</v>
      </c>
      <c r="B3839" t="s">
        <v>200</v>
      </c>
      <c r="C3839" t="s">
        <v>193</v>
      </c>
      <c r="D3839" t="s">
        <v>21</v>
      </c>
      <c r="E3839">
        <v>20748</v>
      </c>
      <c r="F3839" t="s">
        <v>22</v>
      </c>
      <c r="G3839" t="s">
        <v>22</v>
      </c>
      <c r="H3839" t="s">
        <v>101</v>
      </c>
      <c r="I3839" t="s">
        <v>241</v>
      </c>
      <c r="J3839" s="1">
        <v>43138</v>
      </c>
      <c r="K3839" s="1">
        <v>43153</v>
      </c>
      <c r="L3839" t="s">
        <v>103</v>
      </c>
      <c r="N3839" t="s">
        <v>1900</v>
      </c>
    </row>
    <row r="3840" spans="1:14" x14ac:dyDescent="0.25">
      <c r="A3840" t="s">
        <v>139</v>
      </c>
      <c r="B3840" t="s">
        <v>5542</v>
      </c>
      <c r="C3840" t="s">
        <v>67</v>
      </c>
      <c r="D3840" t="s">
        <v>21</v>
      </c>
      <c r="E3840">
        <v>20910</v>
      </c>
      <c r="F3840" t="s">
        <v>22</v>
      </c>
      <c r="G3840" t="s">
        <v>22</v>
      </c>
      <c r="H3840" t="s">
        <v>208</v>
      </c>
      <c r="I3840" t="s">
        <v>209</v>
      </c>
      <c r="J3840" s="1">
        <v>43131</v>
      </c>
      <c r="K3840" s="1">
        <v>43153</v>
      </c>
      <c r="L3840" t="s">
        <v>103</v>
      </c>
      <c r="N3840" t="s">
        <v>1583</v>
      </c>
    </row>
    <row r="3841" spans="1:14" x14ac:dyDescent="0.25">
      <c r="A3841" t="s">
        <v>3624</v>
      </c>
      <c r="B3841" t="s">
        <v>3625</v>
      </c>
      <c r="C3841" t="s">
        <v>193</v>
      </c>
      <c r="D3841" t="s">
        <v>21</v>
      </c>
      <c r="E3841">
        <v>20748</v>
      </c>
      <c r="F3841" t="s">
        <v>22</v>
      </c>
      <c r="G3841" t="s">
        <v>22</v>
      </c>
      <c r="H3841" t="s">
        <v>208</v>
      </c>
      <c r="I3841" t="s">
        <v>209</v>
      </c>
      <c r="J3841" s="1">
        <v>43138</v>
      </c>
      <c r="K3841" s="1">
        <v>43153</v>
      </c>
      <c r="L3841" t="s">
        <v>103</v>
      </c>
      <c r="N3841" t="s">
        <v>1583</v>
      </c>
    </row>
    <row r="3842" spans="1:14" x14ac:dyDescent="0.25">
      <c r="A3842" t="s">
        <v>308</v>
      </c>
      <c r="B3842" t="s">
        <v>5543</v>
      </c>
      <c r="C3842" t="s">
        <v>193</v>
      </c>
      <c r="D3842" t="s">
        <v>21</v>
      </c>
      <c r="E3842">
        <v>20748</v>
      </c>
      <c r="F3842" t="s">
        <v>22</v>
      </c>
      <c r="G3842" t="s">
        <v>22</v>
      </c>
      <c r="H3842" t="s">
        <v>208</v>
      </c>
      <c r="I3842" t="s">
        <v>209</v>
      </c>
      <c r="J3842" s="1">
        <v>43138</v>
      </c>
      <c r="K3842" s="1">
        <v>43153</v>
      </c>
      <c r="L3842" t="s">
        <v>103</v>
      </c>
      <c r="N3842" t="s">
        <v>1583</v>
      </c>
    </row>
    <row r="3843" spans="1:14" x14ac:dyDescent="0.25">
      <c r="A3843" t="s">
        <v>201</v>
      </c>
      <c r="B3843" t="s">
        <v>3227</v>
      </c>
      <c r="C3843" t="s">
        <v>154</v>
      </c>
      <c r="D3843" t="s">
        <v>21</v>
      </c>
      <c r="E3843">
        <v>20707</v>
      </c>
      <c r="F3843" t="s">
        <v>22</v>
      </c>
      <c r="G3843" t="s">
        <v>22</v>
      </c>
      <c r="H3843" t="s">
        <v>208</v>
      </c>
      <c r="I3843" t="s">
        <v>209</v>
      </c>
      <c r="J3843" s="1">
        <v>43133</v>
      </c>
      <c r="K3843" s="1">
        <v>43153</v>
      </c>
      <c r="L3843" t="s">
        <v>103</v>
      </c>
      <c r="N3843" t="s">
        <v>1583</v>
      </c>
    </row>
    <row r="3844" spans="1:14" x14ac:dyDescent="0.25">
      <c r="A3844" t="s">
        <v>93</v>
      </c>
      <c r="B3844" t="s">
        <v>2442</v>
      </c>
      <c r="C3844" t="s">
        <v>1116</v>
      </c>
      <c r="D3844" t="s">
        <v>21</v>
      </c>
      <c r="E3844">
        <v>20748</v>
      </c>
      <c r="F3844" t="s">
        <v>22</v>
      </c>
      <c r="G3844" t="s">
        <v>22</v>
      </c>
      <c r="H3844" t="s">
        <v>101</v>
      </c>
      <c r="I3844" t="s">
        <v>241</v>
      </c>
      <c r="J3844" s="1">
        <v>43136</v>
      </c>
      <c r="K3844" s="1">
        <v>43153</v>
      </c>
      <c r="L3844" t="s">
        <v>103</v>
      </c>
      <c r="N3844" t="s">
        <v>1900</v>
      </c>
    </row>
    <row r="3845" spans="1:14" x14ac:dyDescent="0.25">
      <c r="A3845" t="s">
        <v>885</v>
      </c>
      <c r="B3845" t="s">
        <v>886</v>
      </c>
      <c r="C3845" t="s">
        <v>29</v>
      </c>
      <c r="D3845" t="s">
        <v>21</v>
      </c>
      <c r="E3845">
        <v>21202</v>
      </c>
      <c r="F3845" t="s">
        <v>22</v>
      </c>
      <c r="G3845" t="s">
        <v>22</v>
      </c>
      <c r="H3845" t="s">
        <v>208</v>
      </c>
      <c r="I3845" t="s">
        <v>209</v>
      </c>
      <c r="J3845" t="s">
        <v>210</v>
      </c>
      <c r="K3845" s="1">
        <v>43153</v>
      </c>
      <c r="L3845" t="s">
        <v>211</v>
      </c>
      <c r="M3845" t="str">
        <f>HYPERLINK("https://www.regulations.gov/docket?D=FDA-2018-H-0806")</f>
        <v>https://www.regulations.gov/docket?D=FDA-2018-H-0806</v>
      </c>
      <c r="N3845" t="s">
        <v>210</v>
      </c>
    </row>
    <row r="3846" spans="1:14" x14ac:dyDescent="0.25">
      <c r="A3846" t="s">
        <v>2711</v>
      </c>
      <c r="B3846" t="s">
        <v>2712</v>
      </c>
      <c r="C3846" t="s">
        <v>190</v>
      </c>
      <c r="D3846" t="s">
        <v>21</v>
      </c>
      <c r="E3846">
        <v>20850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43152</v>
      </c>
      <c r="L3846" t="s">
        <v>26</v>
      </c>
      <c r="N3846" t="s">
        <v>24</v>
      </c>
    </row>
    <row r="3847" spans="1:14" x14ac:dyDescent="0.25">
      <c r="A3847" t="s">
        <v>155</v>
      </c>
      <c r="B3847" t="s">
        <v>2749</v>
      </c>
      <c r="C3847" t="s">
        <v>190</v>
      </c>
      <c r="D3847" t="s">
        <v>21</v>
      </c>
      <c r="E3847">
        <v>20850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43152</v>
      </c>
      <c r="L3847" t="s">
        <v>26</v>
      </c>
      <c r="N3847" t="s">
        <v>24</v>
      </c>
    </row>
    <row r="3848" spans="1:14" x14ac:dyDescent="0.25">
      <c r="A3848" t="s">
        <v>155</v>
      </c>
      <c r="B3848" t="s">
        <v>5544</v>
      </c>
      <c r="C3848" t="s">
        <v>190</v>
      </c>
      <c r="D3848" t="s">
        <v>21</v>
      </c>
      <c r="E3848">
        <v>20850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43152</v>
      </c>
      <c r="L3848" t="s">
        <v>26</v>
      </c>
      <c r="N3848" t="s">
        <v>24</v>
      </c>
    </row>
    <row r="3849" spans="1:14" x14ac:dyDescent="0.25">
      <c r="A3849" t="s">
        <v>5545</v>
      </c>
      <c r="B3849" t="s">
        <v>5546</v>
      </c>
      <c r="C3849" t="s">
        <v>36</v>
      </c>
      <c r="D3849" t="s">
        <v>21</v>
      </c>
      <c r="E3849">
        <v>21009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43152</v>
      </c>
      <c r="L3849" t="s">
        <v>26</v>
      </c>
      <c r="N3849" t="s">
        <v>24</v>
      </c>
    </row>
    <row r="3850" spans="1:14" x14ac:dyDescent="0.25">
      <c r="A3850" t="s">
        <v>5547</v>
      </c>
      <c r="B3850" t="s">
        <v>458</v>
      </c>
      <c r="C3850" t="s">
        <v>29</v>
      </c>
      <c r="D3850" t="s">
        <v>21</v>
      </c>
      <c r="E3850">
        <v>21220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43152</v>
      </c>
      <c r="L3850" t="s">
        <v>26</v>
      </c>
      <c r="N3850" t="s">
        <v>24</v>
      </c>
    </row>
    <row r="3851" spans="1:14" x14ac:dyDescent="0.25">
      <c r="A3851" t="s">
        <v>5548</v>
      </c>
      <c r="B3851" t="s">
        <v>5549</v>
      </c>
      <c r="C3851" t="s">
        <v>36</v>
      </c>
      <c r="D3851" t="s">
        <v>21</v>
      </c>
      <c r="E3851">
        <v>21009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43152</v>
      </c>
      <c r="L3851" t="s">
        <v>26</v>
      </c>
      <c r="N3851" t="s">
        <v>24</v>
      </c>
    </row>
    <row r="3852" spans="1:14" x14ac:dyDescent="0.25">
      <c r="A3852" t="s">
        <v>471</v>
      </c>
      <c r="B3852" t="s">
        <v>472</v>
      </c>
      <c r="C3852" t="s">
        <v>29</v>
      </c>
      <c r="D3852" t="s">
        <v>21</v>
      </c>
      <c r="E3852">
        <v>21220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43152</v>
      </c>
      <c r="L3852" t="s">
        <v>26</v>
      </c>
      <c r="N3852" t="s">
        <v>24</v>
      </c>
    </row>
    <row r="3853" spans="1:14" x14ac:dyDescent="0.25">
      <c r="A3853" t="s">
        <v>5550</v>
      </c>
      <c r="B3853" t="s">
        <v>5551</v>
      </c>
      <c r="C3853" t="s">
        <v>775</v>
      </c>
      <c r="D3853" t="s">
        <v>21</v>
      </c>
      <c r="E3853">
        <v>21015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43152</v>
      </c>
      <c r="L3853" t="s">
        <v>26</v>
      </c>
      <c r="N3853" t="s">
        <v>24</v>
      </c>
    </row>
    <row r="3854" spans="1:14" x14ac:dyDescent="0.25">
      <c r="A3854" t="s">
        <v>5552</v>
      </c>
      <c r="B3854" t="s">
        <v>5553</v>
      </c>
      <c r="C3854" t="s">
        <v>29</v>
      </c>
      <c r="D3854" t="s">
        <v>21</v>
      </c>
      <c r="E3854">
        <v>21220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43151</v>
      </c>
      <c r="L3854" t="s">
        <v>26</v>
      </c>
      <c r="N3854" t="s">
        <v>24</v>
      </c>
    </row>
    <row r="3855" spans="1:14" x14ac:dyDescent="0.25">
      <c r="A3855" t="s">
        <v>2719</v>
      </c>
      <c r="B3855" t="s">
        <v>2720</v>
      </c>
      <c r="C3855" t="s">
        <v>190</v>
      </c>
      <c r="D3855" t="s">
        <v>21</v>
      </c>
      <c r="E3855">
        <v>20850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43151</v>
      </c>
      <c r="L3855" t="s">
        <v>26</v>
      </c>
      <c r="N3855" t="s">
        <v>24</v>
      </c>
    </row>
    <row r="3856" spans="1:14" x14ac:dyDescent="0.25">
      <c r="A3856" t="s">
        <v>5554</v>
      </c>
      <c r="B3856" t="s">
        <v>5555</v>
      </c>
      <c r="C3856" t="s">
        <v>29</v>
      </c>
      <c r="D3856" t="s">
        <v>21</v>
      </c>
      <c r="E3856">
        <v>21220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43151</v>
      </c>
      <c r="L3856" t="s">
        <v>26</v>
      </c>
      <c r="N3856" t="s">
        <v>24</v>
      </c>
    </row>
    <row r="3857" spans="1:14" x14ac:dyDescent="0.25">
      <c r="A3857" t="s">
        <v>370</v>
      </c>
      <c r="B3857" t="s">
        <v>371</v>
      </c>
      <c r="C3857" t="s">
        <v>29</v>
      </c>
      <c r="D3857" t="s">
        <v>21</v>
      </c>
      <c r="E3857">
        <v>21220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43151</v>
      </c>
      <c r="L3857" t="s">
        <v>26</v>
      </c>
      <c r="N3857" t="s">
        <v>24</v>
      </c>
    </row>
    <row r="3858" spans="1:14" x14ac:dyDescent="0.25">
      <c r="A3858" t="s">
        <v>5556</v>
      </c>
      <c r="B3858" t="s">
        <v>5557</v>
      </c>
      <c r="C3858" t="s">
        <v>29</v>
      </c>
      <c r="D3858" t="s">
        <v>21</v>
      </c>
      <c r="E3858">
        <v>21220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43151</v>
      </c>
      <c r="L3858" t="s">
        <v>26</v>
      </c>
      <c r="N3858" t="s">
        <v>24</v>
      </c>
    </row>
    <row r="3859" spans="1:14" x14ac:dyDescent="0.25">
      <c r="A3859" t="s">
        <v>250</v>
      </c>
      <c r="B3859" t="s">
        <v>2729</v>
      </c>
      <c r="C3859" t="s">
        <v>190</v>
      </c>
      <c r="D3859" t="s">
        <v>21</v>
      </c>
      <c r="E3859">
        <v>20850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43151</v>
      </c>
      <c r="L3859" t="s">
        <v>26</v>
      </c>
      <c r="N3859" t="s">
        <v>24</v>
      </c>
    </row>
    <row r="3860" spans="1:14" x14ac:dyDescent="0.25">
      <c r="A3860" t="s">
        <v>93</v>
      </c>
      <c r="B3860" t="s">
        <v>2369</v>
      </c>
      <c r="C3860" t="s">
        <v>190</v>
      </c>
      <c r="D3860" t="s">
        <v>21</v>
      </c>
      <c r="E3860">
        <v>20850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43151</v>
      </c>
      <c r="L3860" t="s">
        <v>26</v>
      </c>
      <c r="N3860" t="s">
        <v>24</v>
      </c>
    </row>
    <row r="3861" spans="1:14" x14ac:dyDescent="0.25">
      <c r="A3861" t="s">
        <v>995</v>
      </c>
      <c r="B3861" t="s">
        <v>5558</v>
      </c>
      <c r="C3861" t="s">
        <v>29</v>
      </c>
      <c r="D3861" t="s">
        <v>21</v>
      </c>
      <c r="E3861">
        <v>21224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43147</v>
      </c>
      <c r="L3861" t="s">
        <v>26</v>
      </c>
      <c r="N3861" t="s">
        <v>24</v>
      </c>
    </row>
    <row r="3862" spans="1:14" x14ac:dyDescent="0.25">
      <c r="A3862" t="s">
        <v>5559</v>
      </c>
      <c r="B3862" t="s">
        <v>5560</v>
      </c>
      <c r="C3862" t="s">
        <v>29</v>
      </c>
      <c r="D3862" t="s">
        <v>21</v>
      </c>
      <c r="E3862">
        <v>21224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43147</v>
      </c>
      <c r="L3862" t="s">
        <v>26</v>
      </c>
      <c r="N3862" t="s">
        <v>24</v>
      </c>
    </row>
    <row r="3863" spans="1:14" x14ac:dyDescent="0.25">
      <c r="A3863" t="s">
        <v>5561</v>
      </c>
      <c r="B3863" t="s">
        <v>5562</v>
      </c>
      <c r="C3863" t="s">
        <v>29</v>
      </c>
      <c r="D3863" t="s">
        <v>21</v>
      </c>
      <c r="E3863">
        <v>21224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43147</v>
      </c>
      <c r="L3863" t="s">
        <v>26</v>
      </c>
      <c r="N3863" t="s">
        <v>24</v>
      </c>
    </row>
    <row r="3864" spans="1:14" x14ac:dyDescent="0.25">
      <c r="A3864" t="s">
        <v>1330</v>
      </c>
      <c r="B3864" t="s">
        <v>5563</v>
      </c>
      <c r="C3864" t="s">
        <v>29</v>
      </c>
      <c r="D3864" t="s">
        <v>21</v>
      </c>
      <c r="E3864">
        <v>21224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43147</v>
      </c>
      <c r="L3864" t="s">
        <v>26</v>
      </c>
      <c r="N3864" t="s">
        <v>24</v>
      </c>
    </row>
    <row r="3865" spans="1:14" x14ac:dyDescent="0.25">
      <c r="A3865" t="s">
        <v>155</v>
      </c>
      <c r="B3865" t="s">
        <v>5564</v>
      </c>
      <c r="C3865" t="s">
        <v>179</v>
      </c>
      <c r="D3865" t="s">
        <v>21</v>
      </c>
      <c r="E3865">
        <v>20877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43146</v>
      </c>
      <c r="L3865" t="s">
        <v>26</v>
      </c>
      <c r="N3865" t="s">
        <v>24</v>
      </c>
    </row>
    <row r="3866" spans="1:14" x14ac:dyDescent="0.25">
      <c r="A3866" t="s">
        <v>5565</v>
      </c>
      <c r="B3866" t="s">
        <v>5566</v>
      </c>
      <c r="C3866" t="s">
        <v>179</v>
      </c>
      <c r="D3866" t="s">
        <v>21</v>
      </c>
      <c r="E3866">
        <v>20877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43146</v>
      </c>
      <c r="L3866" t="s">
        <v>26</v>
      </c>
      <c r="N3866" t="s">
        <v>24</v>
      </c>
    </row>
    <row r="3867" spans="1:14" x14ac:dyDescent="0.25">
      <c r="A3867" t="s">
        <v>2717</v>
      </c>
      <c r="B3867" t="s">
        <v>5567</v>
      </c>
      <c r="C3867" t="s">
        <v>179</v>
      </c>
      <c r="D3867" t="s">
        <v>21</v>
      </c>
      <c r="E3867">
        <v>20877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43146</v>
      </c>
      <c r="L3867" t="s">
        <v>26</v>
      </c>
      <c r="N3867" t="s">
        <v>24</v>
      </c>
    </row>
    <row r="3868" spans="1:14" x14ac:dyDescent="0.25">
      <c r="A3868" t="s">
        <v>2548</v>
      </c>
      <c r="B3868" t="s">
        <v>2549</v>
      </c>
      <c r="C3868" t="s">
        <v>29</v>
      </c>
      <c r="D3868" t="s">
        <v>21</v>
      </c>
      <c r="E3868">
        <v>21218</v>
      </c>
      <c r="F3868" t="s">
        <v>22</v>
      </c>
      <c r="G3868" t="s">
        <v>22</v>
      </c>
      <c r="H3868" t="s">
        <v>208</v>
      </c>
      <c r="I3868" t="s">
        <v>209</v>
      </c>
      <c r="J3868" s="1">
        <v>43125</v>
      </c>
      <c r="K3868" s="1">
        <v>43146</v>
      </c>
      <c r="L3868" t="s">
        <v>103</v>
      </c>
      <c r="N3868" t="s">
        <v>1583</v>
      </c>
    </row>
    <row r="3869" spans="1:14" x14ac:dyDescent="0.25">
      <c r="A3869" t="s">
        <v>567</v>
      </c>
      <c r="B3869" t="s">
        <v>568</v>
      </c>
      <c r="C3869" t="s">
        <v>29</v>
      </c>
      <c r="D3869" t="s">
        <v>21</v>
      </c>
      <c r="E3869">
        <v>21218</v>
      </c>
      <c r="F3869" t="s">
        <v>22</v>
      </c>
      <c r="G3869" t="s">
        <v>22</v>
      </c>
      <c r="H3869" t="s">
        <v>208</v>
      </c>
      <c r="I3869" t="s">
        <v>209</v>
      </c>
      <c r="J3869" s="1">
        <v>43125</v>
      </c>
      <c r="K3869" s="1">
        <v>43146</v>
      </c>
      <c r="L3869" t="s">
        <v>103</v>
      </c>
      <c r="N3869" t="s">
        <v>1562</v>
      </c>
    </row>
    <row r="3870" spans="1:14" x14ac:dyDescent="0.25">
      <c r="A3870" t="s">
        <v>710</v>
      </c>
      <c r="B3870" t="s">
        <v>2677</v>
      </c>
      <c r="C3870" t="s">
        <v>833</v>
      </c>
      <c r="D3870" t="s">
        <v>21</v>
      </c>
      <c r="E3870">
        <v>20721</v>
      </c>
      <c r="F3870" t="s">
        <v>22</v>
      </c>
      <c r="G3870" t="s">
        <v>22</v>
      </c>
      <c r="H3870" t="s">
        <v>208</v>
      </c>
      <c r="I3870" t="s">
        <v>209</v>
      </c>
      <c r="J3870" s="1">
        <v>43132</v>
      </c>
      <c r="K3870" s="1">
        <v>43146</v>
      </c>
      <c r="L3870" t="s">
        <v>103</v>
      </c>
      <c r="N3870" t="s">
        <v>1583</v>
      </c>
    </row>
    <row r="3871" spans="1:14" x14ac:dyDescent="0.25">
      <c r="A3871" t="s">
        <v>212</v>
      </c>
      <c r="B3871" t="s">
        <v>5568</v>
      </c>
      <c r="C3871" t="s">
        <v>179</v>
      </c>
      <c r="D3871" t="s">
        <v>21</v>
      </c>
      <c r="E3871">
        <v>20877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43146</v>
      </c>
      <c r="L3871" t="s">
        <v>26</v>
      </c>
      <c r="N3871" t="s">
        <v>24</v>
      </c>
    </row>
    <row r="3872" spans="1:14" x14ac:dyDescent="0.25">
      <c r="A3872" t="s">
        <v>1874</v>
      </c>
      <c r="B3872" t="s">
        <v>2678</v>
      </c>
      <c r="C3872" t="s">
        <v>833</v>
      </c>
      <c r="D3872" t="s">
        <v>21</v>
      </c>
      <c r="E3872">
        <v>20720</v>
      </c>
      <c r="F3872" t="s">
        <v>22</v>
      </c>
      <c r="G3872" t="s">
        <v>22</v>
      </c>
      <c r="H3872" t="s">
        <v>208</v>
      </c>
      <c r="I3872" t="s">
        <v>209</v>
      </c>
      <c r="J3872" s="1">
        <v>43132</v>
      </c>
      <c r="K3872" s="1">
        <v>43146</v>
      </c>
      <c r="L3872" t="s">
        <v>103</v>
      </c>
      <c r="N3872" t="s">
        <v>1583</v>
      </c>
    </row>
    <row r="3873" spans="1:14" x14ac:dyDescent="0.25">
      <c r="A3873" t="s">
        <v>3391</v>
      </c>
      <c r="B3873" t="s">
        <v>3392</v>
      </c>
      <c r="C3873" t="s">
        <v>3393</v>
      </c>
      <c r="D3873" t="s">
        <v>21</v>
      </c>
      <c r="E3873">
        <v>20764</v>
      </c>
      <c r="F3873" t="s">
        <v>22</v>
      </c>
      <c r="G3873" t="s">
        <v>22</v>
      </c>
      <c r="H3873" t="s">
        <v>101</v>
      </c>
      <c r="I3873" t="s">
        <v>102</v>
      </c>
      <c r="J3873" s="1">
        <v>43129</v>
      </c>
      <c r="K3873" s="1">
        <v>43146</v>
      </c>
      <c r="L3873" t="s">
        <v>103</v>
      </c>
      <c r="N3873" t="s">
        <v>1580</v>
      </c>
    </row>
    <row r="3874" spans="1:14" x14ac:dyDescent="0.25">
      <c r="A3874" t="s">
        <v>221</v>
      </c>
      <c r="B3874" t="s">
        <v>2924</v>
      </c>
      <c r="C3874" t="s">
        <v>833</v>
      </c>
      <c r="D3874" t="s">
        <v>21</v>
      </c>
      <c r="E3874">
        <v>20720</v>
      </c>
      <c r="F3874" t="s">
        <v>22</v>
      </c>
      <c r="G3874" t="s">
        <v>22</v>
      </c>
      <c r="H3874" t="s">
        <v>101</v>
      </c>
      <c r="I3874" t="s">
        <v>241</v>
      </c>
      <c r="J3874" s="1">
        <v>43132</v>
      </c>
      <c r="K3874" s="1">
        <v>43146</v>
      </c>
      <c r="L3874" t="s">
        <v>103</v>
      </c>
      <c r="N3874" t="s">
        <v>1580</v>
      </c>
    </row>
    <row r="3875" spans="1:14" x14ac:dyDescent="0.25">
      <c r="A3875" t="s">
        <v>201</v>
      </c>
      <c r="B3875" t="s">
        <v>2925</v>
      </c>
      <c r="C3875" t="s">
        <v>833</v>
      </c>
      <c r="D3875" t="s">
        <v>21</v>
      </c>
      <c r="E3875">
        <v>20720</v>
      </c>
      <c r="F3875" t="s">
        <v>22</v>
      </c>
      <c r="G3875" t="s">
        <v>22</v>
      </c>
      <c r="H3875" t="s">
        <v>208</v>
      </c>
      <c r="I3875" t="s">
        <v>209</v>
      </c>
      <c r="J3875" s="1">
        <v>43132</v>
      </c>
      <c r="K3875" s="1">
        <v>43146</v>
      </c>
      <c r="L3875" t="s">
        <v>103</v>
      </c>
      <c r="N3875" t="s">
        <v>1583</v>
      </c>
    </row>
    <row r="3876" spans="1:14" x14ac:dyDescent="0.25">
      <c r="A3876" t="s">
        <v>5569</v>
      </c>
      <c r="B3876" t="s">
        <v>5570</v>
      </c>
      <c r="C3876" t="s">
        <v>304</v>
      </c>
      <c r="D3876" t="s">
        <v>21</v>
      </c>
      <c r="E3876">
        <v>20832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43145</v>
      </c>
      <c r="L3876" t="s">
        <v>26</v>
      </c>
      <c r="N3876" t="s">
        <v>24</v>
      </c>
    </row>
    <row r="3877" spans="1:14" x14ac:dyDescent="0.25">
      <c r="A3877" t="s">
        <v>5571</v>
      </c>
      <c r="B3877" t="s">
        <v>5572</v>
      </c>
      <c r="C3877" t="s">
        <v>304</v>
      </c>
      <c r="D3877" t="s">
        <v>21</v>
      </c>
      <c r="E3877">
        <v>20832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43145</v>
      </c>
      <c r="L3877" t="s">
        <v>26</v>
      </c>
      <c r="N3877" t="s">
        <v>24</v>
      </c>
    </row>
    <row r="3878" spans="1:14" x14ac:dyDescent="0.25">
      <c r="A3878" t="s">
        <v>5573</v>
      </c>
      <c r="B3878" t="s">
        <v>5574</v>
      </c>
      <c r="C3878" t="s">
        <v>176</v>
      </c>
      <c r="D3878" t="s">
        <v>21</v>
      </c>
      <c r="E3878">
        <v>21740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43145</v>
      </c>
      <c r="L3878" t="s">
        <v>26</v>
      </c>
      <c r="N3878" t="s">
        <v>24</v>
      </c>
    </row>
    <row r="3879" spans="1:14" x14ac:dyDescent="0.25">
      <c r="A3879" t="s">
        <v>1165</v>
      </c>
      <c r="B3879" t="s">
        <v>5575</v>
      </c>
      <c r="C3879" t="s">
        <v>176</v>
      </c>
      <c r="D3879" t="s">
        <v>21</v>
      </c>
      <c r="E3879">
        <v>21740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43145</v>
      </c>
      <c r="L3879" t="s">
        <v>26</v>
      </c>
      <c r="N3879" t="s">
        <v>24</v>
      </c>
    </row>
    <row r="3880" spans="1:14" x14ac:dyDescent="0.25">
      <c r="A3880" t="s">
        <v>2497</v>
      </c>
      <c r="B3880" t="s">
        <v>2589</v>
      </c>
      <c r="C3880" t="s">
        <v>154</v>
      </c>
      <c r="D3880" t="s">
        <v>21</v>
      </c>
      <c r="E3880">
        <v>20707</v>
      </c>
      <c r="F3880" t="s">
        <v>22</v>
      </c>
      <c r="G3880" t="s">
        <v>22</v>
      </c>
      <c r="H3880" t="s">
        <v>208</v>
      </c>
      <c r="I3880" t="s">
        <v>209</v>
      </c>
      <c r="J3880" t="s">
        <v>210</v>
      </c>
      <c r="K3880" s="1">
        <v>43145</v>
      </c>
      <c r="L3880" t="s">
        <v>211</v>
      </c>
      <c r="M3880" t="str">
        <f>HYPERLINK("https://www.regulations.gov/docket?D=FDA-2018-H-0703")</f>
        <v>https://www.regulations.gov/docket?D=FDA-2018-H-0703</v>
      </c>
      <c r="N3880" t="s">
        <v>210</v>
      </c>
    </row>
    <row r="3881" spans="1:14" x14ac:dyDescent="0.25">
      <c r="A3881" t="s">
        <v>5576</v>
      </c>
      <c r="B3881" t="s">
        <v>5577</v>
      </c>
      <c r="C3881" t="s">
        <v>304</v>
      </c>
      <c r="D3881" t="s">
        <v>21</v>
      </c>
      <c r="E3881">
        <v>20832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43145</v>
      </c>
      <c r="L3881" t="s">
        <v>26</v>
      </c>
      <c r="N3881" t="s">
        <v>24</v>
      </c>
    </row>
    <row r="3882" spans="1:14" x14ac:dyDescent="0.25">
      <c r="A3882" t="s">
        <v>5578</v>
      </c>
      <c r="B3882" t="s">
        <v>5579</v>
      </c>
      <c r="C3882" t="s">
        <v>176</v>
      </c>
      <c r="D3882" t="s">
        <v>21</v>
      </c>
      <c r="E3882">
        <v>21740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43144</v>
      </c>
      <c r="L3882" t="s">
        <v>26</v>
      </c>
      <c r="N3882" t="s">
        <v>24</v>
      </c>
    </row>
    <row r="3883" spans="1:14" x14ac:dyDescent="0.25">
      <c r="A3883" t="s">
        <v>5580</v>
      </c>
      <c r="B3883" t="s">
        <v>5581</v>
      </c>
      <c r="C3883" t="s">
        <v>29</v>
      </c>
      <c r="D3883" t="s">
        <v>21</v>
      </c>
      <c r="E3883">
        <v>21218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43144</v>
      </c>
      <c r="L3883" t="s">
        <v>26</v>
      </c>
      <c r="N3883" t="s">
        <v>24</v>
      </c>
    </row>
    <row r="3884" spans="1:14" x14ac:dyDescent="0.25">
      <c r="A3884" t="s">
        <v>155</v>
      </c>
      <c r="B3884" t="s">
        <v>5582</v>
      </c>
      <c r="C3884" t="s">
        <v>29</v>
      </c>
      <c r="D3884" t="s">
        <v>21</v>
      </c>
      <c r="E3884">
        <v>21223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43144</v>
      </c>
      <c r="L3884" t="s">
        <v>26</v>
      </c>
      <c r="N3884" t="s">
        <v>24</v>
      </c>
    </row>
    <row r="3885" spans="1:14" x14ac:dyDescent="0.25">
      <c r="A3885" t="s">
        <v>5583</v>
      </c>
      <c r="B3885" t="s">
        <v>5584</v>
      </c>
      <c r="C3885" t="s">
        <v>5585</v>
      </c>
      <c r="D3885" t="s">
        <v>21</v>
      </c>
      <c r="E3885">
        <v>21919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43144</v>
      </c>
      <c r="L3885" t="s">
        <v>26</v>
      </c>
      <c r="N3885" t="s">
        <v>24</v>
      </c>
    </row>
    <row r="3886" spans="1:14" x14ac:dyDescent="0.25">
      <c r="A3886" t="s">
        <v>3804</v>
      </c>
      <c r="B3886" t="s">
        <v>3805</v>
      </c>
      <c r="C3886" t="s">
        <v>3806</v>
      </c>
      <c r="D3886" t="s">
        <v>21</v>
      </c>
      <c r="E3886">
        <v>21921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43144</v>
      </c>
      <c r="L3886" t="s">
        <v>26</v>
      </c>
      <c r="N3886" t="s">
        <v>24</v>
      </c>
    </row>
    <row r="3887" spans="1:14" x14ac:dyDescent="0.25">
      <c r="A3887" t="s">
        <v>87</v>
      </c>
      <c r="B3887" t="s">
        <v>3810</v>
      </c>
      <c r="C3887" t="s">
        <v>755</v>
      </c>
      <c r="D3887" t="s">
        <v>21</v>
      </c>
      <c r="E3887">
        <v>21901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43144</v>
      </c>
      <c r="L3887" t="s">
        <v>26</v>
      </c>
      <c r="N3887" t="s">
        <v>24</v>
      </c>
    </row>
    <row r="3888" spans="1:14" x14ac:dyDescent="0.25">
      <c r="A3888" t="s">
        <v>4489</v>
      </c>
      <c r="B3888" t="s">
        <v>4490</v>
      </c>
      <c r="C3888" t="s">
        <v>29</v>
      </c>
      <c r="D3888" t="s">
        <v>21</v>
      </c>
      <c r="E3888">
        <v>21217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43144</v>
      </c>
      <c r="L3888" t="s">
        <v>26</v>
      </c>
      <c r="N3888" t="s">
        <v>24</v>
      </c>
    </row>
    <row r="3889" spans="1:14" x14ac:dyDescent="0.25">
      <c r="A3889" t="s">
        <v>3960</v>
      </c>
      <c r="B3889" t="s">
        <v>3961</v>
      </c>
      <c r="C3889" t="s">
        <v>29</v>
      </c>
      <c r="D3889" t="s">
        <v>21</v>
      </c>
      <c r="E3889">
        <v>21206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43144</v>
      </c>
      <c r="L3889" t="s">
        <v>26</v>
      </c>
      <c r="N3889" t="s">
        <v>24</v>
      </c>
    </row>
    <row r="3890" spans="1:14" x14ac:dyDescent="0.25">
      <c r="A3890" t="s">
        <v>5586</v>
      </c>
      <c r="B3890" t="s">
        <v>5587</v>
      </c>
      <c r="C3890" t="s">
        <v>176</v>
      </c>
      <c r="D3890" t="s">
        <v>21</v>
      </c>
      <c r="E3890">
        <v>21742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43144</v>
      </c>
      <c r="L3890" t="s">
        <v>26</v>
      </c>
      <c r="N3890" t="s">
        <v>24</v>
      </c>
    </row>
    <row r="3891" spans="1:14" x14ac:dyDescent="0.25">
      <c r="A3891" t="s">
        <v>2842</v>
      </c>
      <c r="B3891" t="s">
        <v>5588</v>
      </c>
      <c r="C3891" t="s">
        <v>755</v>
      </c>
      <c r="D3891" t="s">
        <v>21</v>
      </c>
      <c r="E3891">
        <v>21901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43144</v>
      </c>
      <c r="L3891" t="s">
        <v>26</v>
      </c>
      <c r="N3891" t="s">
        <v>24</v>
      </c>
    </row>
    <row r="3892" spans="1:14" x14ac:dyDescent="0.25">
      <c r="A3892" t="s">
        <v>5589</v>
      </c>
      <c r="B3892" t="s">
        <v>5590</v>
      </c>
      <c r="C3892" t="s">
        <v>755</v>
      </c>
      <c r="D3892" t="s">
        <v>21</v>
      </c>
      <c r="E3892">
        <v>21901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43144</v>
      </c>
      <c r="L3892" t="s">
        <v>26</v>
      </c>
      <c r="N3892" t="s">
        <v>24</v>
      </c>
    </row>
    <row r="3893" spans="1:14" x14ac:dyDescent="0.25">
      <c r="A3893" t="s">
        <v>5591</v>
      </c>
      <c r="B3893" t="s">
        <v>5592</v>
      </c>
      <c r="C3893" t="s">
        <v>2147</v>
      </c>
      <c r="D3893" t="s">
        <v>21</v>
      </c>
      <c r="E3893">
        <v>21227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43143</v>
      </c>
      <c r="L3893" t="s">
        <v>26</v>
      </c>
      <c r="N3893" t="s">
        <v>24</v>
      </c>
    </row>
    <row r="3894" spans="1:14" x14ac:dyDescent="0.25">
      <c r="A3894" t="s">
        <v>1801</v>
      </c>
      <c r="B3894" t="s">
        <v>1802</v>
      </c>
      <c r="C3894" t="s">
        <v>291</v>
      </c>
      <c r="D3894" t="s">
        <v>21</v>
      </c>
      <c r="E3894">
        <v>21701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43143</v>
      </c>
      <c r="L3894" t="s">
        <v>26</v>
      </c>
      <c r="N3894" t="s">
        <v>24</v>
      </c>
    </row>
    <row r="3895" spans="1:14" x14ac:dyDescent="0.25">
      <c r="A3895" t="s">
        <v>5593</v>
      </c>
      <c r="B3895" t="s">
        <v>5594</v>
      </c>
      <c r="C3895" t="s">
        <v>176</v>
      </c>
      <c r="D3895" t="s">
        <v>21</v>
      </c>
      <c r="E3895">
        <v>21740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43143</v>
      </c>
      <c r="L3895" t="s">
        <v>26</v>
      </c>
      <c r="N3895" t="s">
        <v>24</v>
      </c>
    </row>
    <row r="3896" spans="1:14" x14ac:dyDescent="0.25">
      <c r="A3896" t="s">
        <v>5595</v>
      </c>
      <c r="B3896" t="s">
        <v>5596</v>
      </c>
      <c r="C3896" t="s">
        <v>5025</v>
      </c>
      <c r="D3896" t="s">
        <v>21</v>
      </c>
      <c r="E3896">
        <v>21502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43143</v>
      </c>
      <c r="L3896" t="s">
        <v>26</v>
      </c>
      <c r="N3896" t="s">
        <v>24</v>
      </c>
    </row>
    <row r="3897" spans="1:14" x14ac:dyDescent="0.25">
      <c r="A3897" t="s">
        <v>1048</v>
      </c>
      <c r="B3897" t="s">
        <v>1049</v>
      </c>
      <c r="C3897" t="s">
        <v>1040</v>
      </c>
      <c r="D3897" t="s">
        <v>21</v>
      </c>
      <c r="E3897">
        <v>21793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43143</v>
      </c>
      <c r="L3897" t="s">
        <v>26</v>
      </c>
      <c r="N3897" t="s">
        <v>24</v>
      </c>
    </row>
    <row r="3898" spans="1:14" x14ac:dyDescent="0.25">
      <c r="A3898" t="s">
        <v>4325</v>
      </c>
      <c r="B3898" t="s">
        <v>5597</v>
      </c>
      <c r="C3898" t="s">
        <v>29</v>
      </c>
      <c r="D3898" t="s">
        <v>21</v>
      </c>
      <c r="E3898">
        <v>21244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43143</v>
      </c>
      <c r="L3898" t="s">
        <v>26</v>
      </c>
      <c r="N3898" t="s">
        <v>24</v>
      </c>
    </row>
    <row r="3899" spans="1:14" x14ac:dyDescent="0.25">
      <c r="A3899" t="s">
        <v>336</v>
      </c>
      <c r="B3899" t="s">
        <v>5598</v>
      </c>
      <c r="C3899" t="s">
        <v>5025</v>
      </c>
      <c r="D3899" t="s">
        <v>21</v>
      </c>
      <c r="E3899">
        <v>21502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43143</v>
      </c>
      <c r="L3899" t="s">
        <v>26</v>
      </c>
      <c r="N3899" t="s">
        <v>24</v>
      </c>
    </row>
    <row r="3900" spans="1:14" x14ac:dyDescent="0.25">
      <c r="A3900" t="s">
        <v>5599</v>
      </c>
      <c r="B3900" t="s">
        <v>5600</v>
      </c>
      <c r="C3900" t="s">
        <v>176</v>
      </c>
      <c r="D3900" t="s">
        <v>21</v>
      </c>
      <c r="E3900">
        <v>21740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43143</v>
      </c>
      <c r="L3900" t="s">
        <v>26</v>
      </c>
      <c r="N3900" t="s">
        <v>24</v>
      </c>
    </row>
    <row r="3901" spans="1:14" x14ac:dyDescent="0.25">
      <c r="A3901" t="s">
        <v>5601</v>
      </c>
      <c r="B3901" t="s">
        <v>5602</v>
      </c>
      <c r="C3901" t="s">
        <v>176</v>
      </c>
      <c r="D3901" t="s">
        <v>21</v>
      </c>
      <c r="E3901">
        <v>21740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43143</v>
      </c>
      <c r="L3901" t="s">
        <v>26</v>
      </c>
      <c r="N3901" t="s">
        <v>24</v>
      </c>
    </row>
    <row r="3902" spans="1:14" x14ac:dyDescent="0.25">
      <c r="A3902" t="s">
        <v>3652</v>
      </c>
      <c r="B3902" t="s">
        <v>3653</v>
      </c>
      <c r="C3902" t="s">
        <v>424</v>
      </c>
      <c r="D3902" t="s">
        <v>21</v>
      </c>
      <c r="E3902">
        <v>21043</v>
      </c>
      <c r="F3902" t="s">
        <v>22</v>
      </c>
      <c r="G3902" t="s">
        <v>22</v>
      </c>
      <c r="H3902" t="s">
        <v>101</v>
      </c>
      <c r="I3902" t="s">
        <v>241</v>
      </c>
      <c r="J3902" t="s">
        <v>210</v>
      </c>
      <c r="K3902" s="1">
        <v>43140</v>
      </c>
      <c r="L3902" t="s">
        <v>211</v>
      </c>
      <c r="M3902" t="str">
        <f>HYPERLINK("https://www.regulations.gov/docket?D=FDA-2018-H-0612")</f>
        <v>https://www.regulations.gov/docket?D=FDA-2018-H-0612</v>
      </c>
      <c r="N3902" t="s">
        <v>210</v>
      </c>
    </row>
    <row r="3903" spans="1:14" x14ac:dyDescent="0.25">
      <c r="A3903" t="s">
        <v>5603</v>
      </c>
      <c r="B3903" t="s">
        <v>1118</v>
      </c>
      <c r="C3903" t="s">
        <v>198</v>
      </c>
      <c r="D3903" t="s">
        <v>21</v>
      </c>
      <c r="E3903">
        <v>20746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43140</v>
      </c>
      <c r="L3903" t="s">
        <v>26</v>
      </c>
      <c r="N3903" t="s">
        <v>24</v>
      </c>
    </row>
    <row r="3904" spans="1:14" x14ac:dyDescent="0.25">
      <c r="A3904" t="s">
        <v>5604</v>
      </c>
      <c r="B3904" t="s">
        <v>5605</v>
      </c>
      <c r="C3904" t="s">
        <v>29</v>
      </c>
      <c r="D3904" t="s">
        <v>21</v>
      </c>
      <c r="E3904">
        <v>21208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43139</v>
      </c>
      <c r="L3904" t="s">
        <v>26</v>
      </c>
      <c r="N3904" t="s">
        <v>24</v>
      </c>
    </row>
    <row r="3905" spans="1:14" x14ac:dyDescent="0.25">
      <c r="A3905" t="s">
        <v>5606</v>
      </c>
      <c r="B3905" t="s">
        <v>5607</v>
      </c>
      <c r="C3905" t="s">
        <v>176</v>
      </c>
      <c r="D3905" t="s">
        <v>21</v>
      </c>
      <c r="E3905">
        <v>21740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43139</v>
      </c>
      <c r="L3905" t="s">
        <v>26</v>
      </c>
      <c r="N3905" t="s">
        <v>24</v>
      </c>
    </row>
    <row r="3906" spans="1:14" x14ac:dyDescent="0.25">
      <c r="A3906" t="s">
        <v>155</v>
      </c>
      <c r="B3906" t="s">
        <v>5608</v>
      </c>
      <c r="C3906" t="s">
        <v>2132</v>
      </c>
      <c r="D3906" t="s">
        <v>21</v>
      </c>
      <c r="E3906">
        <v>21208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43139</v>
      </c>
      <c r="L3906" t="s">
        <v>26</v>
      </c>
      <c r="N3906" t="s">
        <v>24</v>
      </c>
    </row>
    <row r="3907" spans="1:14" x14ac:dyDescent="0.25">
      <c r="A3907" t="s">
        <v>155</v>
      </c>
      <c r="B3907" t="s">
        <v>2438</v>
      </c>
      <c r="C3907" t="s">
        <v>29</v>
      </c>
      <c r="D3907" t="s">
        <v>21</v>
      </c>
      <c r="E3907">
        <v>21218</v>
      </c>
      <c r="F3907" t="s">
        <v>22</v>
      </c>
      <c r="G3907" t="s">
        <v>22</v>
      </c>
      <c r="H3907" t="s">
        <v>208</v>
      </c>
      <c r="I3907" t="s">
        <v>209</v>
      </c>
      <c r="J3907" s="1">
        <v>43125</v>
      </c>
      <c r="K3907" s="1">
        <v>43139</v>
      </c>
      <c r="L3907" t="s">
        <v>103</v>
      </c>
      <c r="N3907" t="s">
        <v>1562</v>
      </c>
    </row>
    <row r="3908" spans="1:14" x14ac:dyDescent="0.25">
      <c r="A3908" t="s">
        <v>5609</v>
      </c>
      <c r="B3908" t="s">
        <v>5610</v>
      </c>
      <c r="C3908" t="s">
        <v>29</v>
      </c>
      <c r="D3908" t="s">
        <v>21</v>
      </c>
      <c r="E3908">
        <v>21207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43139</v>
      </c>
      <c r="L3908" t="s">
        <v>26</v>
      </c>
      <c r="N3908" t="s">
        <v>24</v>
      </c>
    </row>
    <row r="3909" spans="1:14" x14ac:dyDescent="0.25">
      <c r="A3909" t="s">
        <v>3076</v>
      </c>
      <c r="B3909" t="s">
        <v>3077</v>
      </c>
      <c r="C3909" t="s">
        <v>29</v>
      </c>
      <c r="D3909" t="s">
        <v>21</v>
      </c>
      <c r="E3909">
        <v>21218</v>
      </c>
      <c r="F3909" t="s">
        <v>22</v>
      </c>
      <c r="G3909" t="s">
        <v>22</v>
      </c>
      <c r="H3909" t="s">
        <v>101</v>
      </c>
      <c r="I3909" t="s">
        <v>241</v>
      </c>
      <c r="J3909" s="1">
        <v>43125</v>
      </c>
      <c r="K3909" s="1">
        <v>43139</v>
      </c>
      <c r="L3909" t="s">
        <v>103</v>
      </c>
      <c r="N3909" t="s">
        <v>1580</v>
      </c>
    </row>
    <row r="3910" spans="1:14" x14ac:dyDescent="0.25">
      <c r="A3910" t="s">
        <v>2774</v>
      </c>
      <c r="B3910" t="s">
        <v>5611</v>
      </c>
      <c r="C3910" t="s">
        <v>29</v>
      </c>
      <c r="D3910" t="s">
        <v>21</v>
      </c>
      <c r="E3910">
        <v>21224</v>
      </c>
      <c r="F3910" t="s">
        <v>22</v>
      </c>
      <c r="G3910" t="s">
        <v>22</v>
      </c>
      <c r="H3910" t="s">
        <v>208</v>
      </c>
      <c r="I3910" t="s">
        <v>209</v>
      </c>
      <c r="J3910" s="1">
        <v>43124</v>
      </c>
      <c r="K3910" s="1">
        <v>43139</v>
      </c>
      <c r="L3910" t="s">
        <v>103</v>
      </c>
      <c r="N3910" t="s">
        <v>1562</v>
      </c>
    </row>
    <row r="3911" spans="1:14" x14ac:dyDescent="0.25">
      <c r="A3911" t="s">
        <v>2428</v>
      </c>
      <c r="B3911" t="s">
        <v>2429</v>
      </c>
      <c r="C3911" t="s">
        <v>29</v>
      </c>
      <c r="D3911" t="s">
        <v>21</v>
      </c>
      <c r="E3911">
        <v>21224</v>
      </c>
      <c r="F3911" t="s">
        <v>22</v>
      </c>
      <c r="G3911" t="s">
        <v>22</v>
      </c>
      <c r="H3911" t="s">
        <v>208</v>
      </c>
      <c r="I3911" t="s">
        <v>209</v>
      </c>
      <c r="J3911" s="1">
        <v>43124</v>
      </c>
      <c r="K3911" s="1">
        <v>43139</v>
      </c>
      <c r="L3911" t="s">
        <v>103</v>
      </c>
      <c r="N3911" t="s">
        <v>1583</v>
      </c>
    </row>
    <row r="3912" spans="1:14" x14ac:dyDescent="0.25">
      <c r="A3912" t="s">
        <v>2509</v>
      </c>
      <c r="B3912" t="s">
        <v>2510</v>
      </c>
      <c r="C3912" t="s">
        <v>390</v>
      </c>
      <c r="D3912" t="s">
        <v>21</v>
      </c>
      <c r="E3912">
        <v>21613</v>
      </c>
      <c r="F3912" t="s">
        <v>22</v>
      </c>
      <c r="G3912" t="s">
        <v>22</v>
      </c>
      <c r="H3912" t="s">
        <v>208</v>
      </c>
      <c r="I3912" t="s">
        <v>209</v>
      </c>
      <c r="J3912" s="1">
        <v>43118</v>
      </c>
      <c r="K3912" s="1">
        <v>43139</v>
      </c>
      <c r="L3912" t="s">
        <v>103</v>
      </c>
      <c r="N3912" t="s">
        <v>1583</v>
      </c>
    </row>
    <row r="3913" spans="1:14" x14ac:dyDescent="0.25">
      <c r="A3913" t="s">
        <v>212</v>
      </c>
      <c r="B3913" t="s">
        <v>2907</v>
      </c>
      <c r="C3913" t="s">
        <v>179</v>
      </c>
      <c r="D3913" t="s">
        <v>21</v>
      </c>
      <c r="E3913">
        <v>20879</v>
      </c>
      <c r="F3913" t="s">
        <v>22</v>
      </c>
      <c r="G3913" t="s">
        <v>22</v>
      </c>
      <c r="H3913" t="s">
        <v>208</v>
      </c>
      <c r="I3913" t="s">
        <v>209</v>
      </c>
      <c r="J3913" s="1">
        <v>43125</v>
      </c>
      <c r="K3913" s="1">
        <v>43139</v>
      </c>
      <c r="L3913" t="s">
        <v>103</v>
      </c>
      <c r="N3913" t="s">
        <v>1562</v>
      </c>
    </row>
    <row r="3914" spans="1:14" x14ac:dyDescent="0.25">
      <c r="A3914" t="s">
        <v>5612</v>
      </c>
      <c r="B3914" t="s">
        <v>5613</v>
      </c>
      <c r="C3914" t="s">
        <v>29</v>
      </c>
      <c r="D3914" t="s">
        <v>21</v>
      </c>
      <c r="E3914">
        <v>21207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43139</v>
      </c>
      <c r="L3914" t="s">
        <v>26</v>
      </c>
      <c r="N3914" t="s">
        <v>24</v>
      </c>
    </row>
    <row r="3915" spans="1:14" x14ac:dyDescent="0.25">
      <c r="A3915" t="s">
        <v>5614</v>
      </c>
      <c r="B3915" t="s">
        <v>5615</v>
      </c>
      <c r="C3915" t="s">
        <v>29</v>
      </c>
      <c r="D3915" t="s">
        <v>21</v>
      </c>
      <c r="E3915">
        <v>21207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43139</v>
      </c>
      <c r="L3915" t="s">
        <v>26</v>
      </c>
      <c r="N3915" t="s">
        <v>24</v>
      </c>
    </row>
    <row r="3916" spans="1:14" x14ac:dyDescent="0.25">
      <c r="A3916" t="s">
        <v>913</v>
      </c>
      <c r="B3916" t="s">
        <v>2909</v>
      </c>
      <c r="C3916" t="s">
        <v>179</v>
      </c>
      <c r="D3916" t="s">
        <v>21</v>
      </c>
      <c r="E3916">
        <v>20877</v>
      </c>
      <c r="F3916" t="s">
        <v>22</v>
      </c>
      <c r="G3916" t="s">
        <v>22</v>
      </c>
      <c r="H3916" t="s">
        <v>208</v>
      </c>
      <c r="I3916" t="s">
        <v>209</v>
      </c>
      <c r="J3916" s="1">
        <v>43124</v>
      </c>
      <c r="K3916" s="1">
        <v>43139</v>
      </c>
      <c r="L3916" t="s">
        <v>103</v>
      </c>
      <c r="N3916" t="s">
        <v>1583</v>
      </c>
    </row>
    <row r="3917" spans="1:14" x14ac:dyDescent="0.25">
      <c r="A3917" t="s">
        <v>913</v>
      </c>
      <c r="B3917" t="s">
        <v>2084</v>
      </c>
      <c r="C3917" t="s">
        <v>176</v>
      </c>
      <c r="D3917" t="s">
        <v>21</v>
      </c>
      <c r="E3917">
        <v>21740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43139</v>
      </c>
      <c r="L3917" t="s">
        <v>26</v>
      </c>
      <c r="N3917" t="s">
        <v>24</v>
      </c>
    </row>
    <row r="3918" spans="1:14" x14ac:dyDescent="0.25">
      <c r="A3918" t="s">
        <v>5616</v>
      </c>
      <c r="B3918" t="s">
        <v>5617</v>
      </c>
      <c r="C3918" t="s">
        <v>29</v>
      </c>
      <c r="D3918" t="s">
        <v>21</v>
      </c>
      <c r="E3918">
        <v>21217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43139</v>
      </c>
      <c r="L3918" t="s">
        <v>26</v>
      </c>
      <c r="N3918" t="s">
        <v>24</v>
      </c>
    </row>
    <row r="3919" spans="1:14" x14ac:dyDescent="0.25">
      <c r="A3919" t="s">
        <v>2513</v>
      </c>
      <c r="B3919" t="s">
        <v>5618</v>
      </c>
      <c r="C3919" t="s">
        <v>390</v>
      </c>
      <c r="D3919" t="s">
        <v>21</v>
      </c>
      <c r="E3919">
        <v>21613</v>
      </c>
      <c r="F3919" t="s">
        <v>22</v>
      </c>
      <c r="G3919" t="s">
        <v>22</v>
      </c>
      <c r="H3919" t="s">
        <v>101</v>
      </c>
      <c r="I3919" t="s">
        <v>241</v>
      </c>
      <c r="J3919" s="1">
        <v>43118</v>
      </c>
      <c r="K3919" s="1">
        <v>43139</v>
      </c>
      <c r="L3919" t="s">
        <v>103</v>
      </c>
      <c r="N3919" t="s">
        <v>1580</v>
      </c>
    </row>
    <row r="3920" spans="1:14" x14ac:dyDescent="0.25">
      <c r="A3920" t="s">
        <v>2402</v>
      </c>
      <c r="B3920" t="s">
        <v>2403</v>
      </c>
      <c r="C3920" t="s">
        <v>29</v>
      </c>
      <c r="D3920" t="s">
        <v>21</v>
      </c>
      <c r="E3920">
        <v>21224</v>
      </c>
      <c r="F3920" t="s">
        <v>22</v>
      </c>
      <c r="G3920" t="s">
        <v>22</v>
      </c>
      <c r="H3920" t="s">
        <v>101</v>
      </c>
      <c r="I3920" t="s">
        <v>102</v>
      </c>
      <c r="J3920" s="1">
        <v>43124</v>
      </c>
      <c r="K3920" s="1">
        <v>43139</v>
      </c>
      <c r="L3920" t="s">
        <v>103</v>
      </c>
      <c r="N3920" t="s">
        <v>1900</v>
      </c>
    </row>
    <row r="3921" spans="1:14" x14ac:dyDescent="0.25">
      <c r="A3921" t="s">
        <v>5619</v>
      </c>
      <c r="B3921" t="s">
        <v>5620</v>
      </c>
      <c r="C3921" t="s">
        <v>2728</v>
      </c>
      <c r="D3921" t="s">
        <v>21</v>
      </c>
      <c r="E3921">
        <v>21502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43138</v>
      </c>
      <c r="L3921" t="s">
        <v>26</v>
      </c>
      <c r="N3921" t="s">
        <v>24</v>
      </c>
    </row>
    <row r="3922" spans="1:14" x14ac:dyDescent="0.25">
      <c r="A3922" t="s">
        <v>5621</v>
      </c>
      <c r="B3922" t="s">
        <v>5622</v>
      </c>
      <c r="C3922" t="s">
        <v>193</v>
      </c>
      <c r="D3922" t="s">
        <v>21</v>
      </c>
      <c r="E3922">
        <v>20748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43138</v>
      </c>
      <c r="L3922" t="s">
        <v>26</v>
      </c>
      <c r="N3922" t="s">
        <v>24</v>
      </c>
    </row>
    <row r="3923" spans="1:14" x14ac:dyDescent="0.25">
      <c r="A3923" t="s">
        <v>2819</v>
      </c>
      <c r="B3923" t="s">
        <v>5623</v>
      </c>
      <c r="C3923" t="s">
        <v>67</v>
      </c>
      <c r="D3923" t="s">
        <v>21</v>
      </c>
      <c r="E3923">
        <v>20902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43138</v>
      </c>
      <c r="L3923" t="s">
        <v>26</v>
      </c>
      <c r="N3923" t="s">
        <v>24</v>
      </c>
    </row>
    <row r="3924" spans="1:14" x14ac:dyDescent="0.25">
      <c r="A3924" t="s">
        <v>5624</v>
      </c>
      <c r="B3924" t="s">
        <v>5625</v>
      </c>
      <c r="C3924" t="s">
        <v>114</v>
      </c>
      <c r="D3924" t="s">
        <v>21</v>
      </c>
      <c r="E3924">
        <v>21228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43138</v>
      </c>
      <c r="L3924" t="s">
        <v>26</v>
      </c>
      <c r="N3924" t="s">
        <v>24</v>
      </c>
    </row>
    <row r="3925" spans="1:14" x14ac:dyDescent="0.25">
      <c r="A3925" t="s">
        <v>5626</v>
      </c>
      <c r="B3925" t="s">
        <v>5627</v>
      </c>
      <c r="C3925" t="s">
        <v>432</v>
      </c>
      <c r="D3925" t="s">
        <v>21</v>
      </c>
      <c r="E3925">
        <v>21502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43138</v>
      </c>
      <c r="L3925" t="s">
        <v>26</v>
      </c>
      <c r="N3925" t="s">
        <v>24</v>
      </c>
    </row>
    <row r="3926" spans="1:14" x14ac:dyDescent="0.25">
      <c r="A3926" t="s">
        <v>716</v>
      </c>
      <c r="B3926" t="s">
        <v>2839</v>
      </c>
      <c r="C3926" t="s">
        <v>190</v>
      </c>
      <c r="D3926" t="s">
        <v>21</v>
      </c>
      <c r="E3926">
        <v>20853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43138</v>
      </c>
      <c r="L3926" t="s">
        <v>26</v>
      </c>
      <c r="N3926" t="s">
        <v>24</v>
      </c>
    </row>
    <row r="3927" spans="1:14" x14ac:dyDescent="0.25">
      <c r="A3927" t="s">
        <v>3692</v>
      </c>
      <c r="B3927" t="s">
        <v>5628</v>
      </c>
      <c r="C3927" t="s">
        <v>67</v>
      </c>
      <c r="D3927" t="s">
        <v>21</v>
      </c>
      <c r="E3927">
        <v>20902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43138</v>
      </c>
      <c r="L3927" t="s">
        <v>26</v>
      </c>
      <c r="N3927" t="s">
        <v>24</v>
      </c>
    </row>
    <row r="3928" spans="1:14" x14ac:dyDescent="0.25">
      <c r="A3928" t="s">
        <v>1623</v>
      </c>
      <c r="B3928" t="s">
        <v>5629</v>
      </c>
      <c r="C3928" t="s">
        <v>29</v>
      </c>
      <c r="D3928" t="s">
        <v>21</v>
      </c>
      <c r="E3928">
        <v>21244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43138</v>
      </c>
      <c r="L3928" t="s">
        <v>26</v>
      </c>
      <c r="N3928" t="s">
        <v>24</v>
      </c>
    </row>
    <row r="3929" spans="1:14" x14ac:dyDescent="0.25">
      <c r="A3929" t="s">
        <v>5630</v>
      </c>
      <c r="B3929" t="s">
        <v>3371</v>
      </c>
      <c r="C3929" t="s">
        <v>29</v>
      </c>
      <c r="D3929" t="s">
        <v>21</v>
      </c>
      <c r="E3929">
        <v>21207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43137</v>
      </c>
      <c r="L3929" t="s">
        <v>26</v>
      </c>
      <c r="N3929" t="s">
        <v>24</v>
      </c>
    </row>
    <row r="3930" spans="1:14" x14ac:dyDescent="0.25">
      <c r="A3930" t="s">
        <v>2741</v>
      </c>
      <c r="B3930" t="s">
        <v>2742</v>
      </c>
      <c r="C3930" t="s">
        <v>67</v>
      </c>
      <c r="D3930" t="s">
        <v>21</v>
      </c>
      <c r="E3930">
        <v>20903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43137</v>
      </c>
      <c r="L3930" t="s">
        <v>26</v>
      </c>
      <c r="N3930" t="s">
        <v>24</v>
      </c>
    </row>
    <row r="3931" spans="1:14" x14ac:dyDescent="0.25">
      <c r="A3931" t="s">
        <v>1808</v>
      </c>
      <c r="B3931" t="s">
        <v>1809</v>
      </c>
      <c r="C3931" t="s">
        <v>29</v>
      </c>
      <c r="D3931" t="s">
        <v>21</v>
      </c>
      <c r="E3931">
        <v>21244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43137</v>
      </c>
      <c r="L3931" t="s">
        <v>26</v>
      </c>
      <c r="N3931" t="s">
        <v>24</v>
      </c>
    </row>
    <row r="3932" spans="1:14" x14ac:dyDescent="0.25">
      <c r="A3932" t="s">
        <v>5631</v>
      </c>
      <c r="B3932" t="s">
        <v>5632</v>
      </c>
      <c r="C3932" t="s">
        <v>67</v>
      </c>
      <c r="D3932" t="s">
        <v>21</v>
      </c>
      <c r="E3932">
        <v>20901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43137</v>
      </c>
      <c r="L3932" t="s">
        <v>26</v>
      </c>
      <c r="N3932" t="s">
        <v>24</v>
      </c>
    </row>
    <row r="3933" spans="1:14" x14ac:dyDescent="0.25">
      <c r="A3933" t="s">
        <v>5633</v>
      </c>
      <c r="B3933" t="s">
        <v>1988</v>
      </c>
      <c r="C3933" t="s">
        <v>29</v>
      </c>
      <c r="D3933" t="s">
        <v>21</v>
      </c>
      <c r="E3933">
        <v>21216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43137</v>
      </c>
      <c r="L3933" t="s">
        <v>26</v>
      </c>
      <c r="N3933" t="s">
        <v>24</v>
      </c>
    </row>
    <row r="3934" spans="1:14" x14ac:dyDescent="0.25">
      <c r="A3934" t="s">
        <v>5634</v>
      </c>
      <c r="B3934" t="s">
        <v>5635</v>
      </c>
      <c r="C3934" t="s">
        <v>29</v>
      </c>
      <c r="D3934" t="s">
        <v>21</v>
      </c>
      <c r="E3934">
        <v>21207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43137</v>
      </c>
      <c r="L3934" t="s">
        <v>26</v>
      </c>
      <c r="N3934" t="s">
        <v>24</v>
      </c>
    </row>
    <row r="3935" spans="1:14" x14ac:dyDescent="0.25">
      <c r="A3935" t="s">
        <v>4302</v>
      </c>
      <c r="B3935" t="s">
        <v>4303</v>
      </c>
      <c r="C3935" t="s">
        <v>29</v>
      </c>
      <c r="D3935" t="s">
        <v>21</v>
      </c>
      <c r="E3935">
        <v>21216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43137</v>
      </c>
      <c r="L3935" t="s">
        <v>26</v>
      </c>
      <c r="N3935" t="s">
        <v>24</v>
      </c>
    </row>
    <row r="3936" spans="1:14" x14ac:dyDescent="0.25">
      <c r="A3936" t="s">
        <v>201</v>
      </c>
      <c r="B3936" t="s">
        <v>5636</v>
      </c>
      <c r="C3936" t="s">
        <v>67</v>
      </c>
      <c r="D3936" t="s">
        <v>21</v>
      </c>
      <c r="E3936">
        <v>20901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43137</v>
      </c>
      <c r="L3936" t="s">
        <v>26</v>
      </c>
      <c r="N3936" t="s">
        <v>24</v>
      </c>
    </row>
    <row r="3937" spans="1:14" x14ac:dyDescent="0.25">
      <c r="A3937" t="s">
        <v>5637</v>
      </c>
      <c r="B3937" t="s">
        <v>5638</v>
      </c>
      <c r="C3937" t="s">
        <v>193</v>
      </c>
      <c r="D3937" t="s">
        <v>21</v>
      </c>
      <c r="E3937">
        <v>20748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43136</v>
      </c>
      <c r="L3937" t="s">
        <v>26</v>
      </c>
      <c r="N3937" t="s">
        <v>24</v>
      </c>
    </row>
    <row r="3938" spans="1:14" x14ac:dyDescent="0.25">
      <c r="A3938" t="s">
        <v>2733</v>
      </c>
      <c r="B3938" t="s">
        <v>2734</v>
      </c>
      <c r="C3938" t="s">
        <v>67</v>
      </c>
      <c r="D3938" t="s">
        <v>21</v>
      </c>
      <c r="E3938">
        <v>20903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43136</v>
      </c>
      <c r="L3938" t="s">
        <v>26</v>
      </c>
      <c r="N3938" t="s">
        <v>24</v>
      </c>
    </row>
    <row r="3939" spans="1:14" x14ac:dyDescent="0.25">
      <c r="A3939" t="s">
        <v>196</v>
      </c>
      <c r="B3939" t="s">
        <v>5639</v>
      </c>
      <c r="C3939" t="s">
        <v>833</v>
      </c>
      <c r="D3939" t="s">
        <v>21</v>
      </c>
      <c r="E3939">
        <v>20716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43136</v>
      </c>
      <c r="L3939" t="s">
        <v>26</v>
      </c>
      <c r="N3939" t="s">
        <v>24</v>
      </c>
    </row>
    <row r="3940" spans="1:14" x14ac:dyDescent="0.25">
      <c r="A3940" t="s">
        <v>469</v>
      </c>
      <c r="B3940" t="s">
        <v>470</v>
      </c>
      <c r="C3940" t="s">
        <v>424</v>
      </c>
      <c r="D3940" t="s">
        <v>21</v>
      </c>
      <c r="E3940">
        <v>21043</v>
      </c>
      <c r="F3940" t="s">
        <v>22</v>
      </c>
      <c r="G3940" t="s">
        <v>22</v>
      </c>
      <c r="H3940" t="s">
        <v>5640</v>
      </c>
      <c r="I3940" t="s">
        <v>132</v>
      </c>
      <c r="J3940" t="s">
        <v>210</v>
      </c>
      <c r="K3940" s="1">
        <v>43136</v>
      </c>
      <c r="L3940" t="s">
        <v>211</v>
      </c>
      <c r="M3940" t="str">
        <f>HYPERLINK("https://www.regulations.gov/docket?D=FDA-2018-H-0511")</f>
        <v>https://www.regulations.gov/docket?D=FDA-2018-H-0511</v>
      </c>
      <c r="N3940" t="s">
        <v>210</v>
      </c>
    </row>
    <row r="3941" spans="1:14" x14ac:dyDescent="0.25">
      <c r="A3941" t="s">
        <v>5641</v>
      </c>
      <c r="B3941" t="s">
        <v>5642</v>
      </c>
      <c r="C3941" t="s">
        <v>5643</v>
      </c>
      <c r="D3941" t="s">
        <v>21</v>
      </c>
      <c r="E3941">
        <v>20748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43136</v>
      </c>
      <c r="L3941" t="s">
        <v>26</v>
      </c>
      <c r="N3941" t="s">
        <v>24</v>
      </c>
    </row>
    <row r="3942" spans="1:14" x14ac:dyDescent="0.25">
      <c r="A3942" t="s">
        <v>4400</v>
      </c>
      <c r="B3942" t="s">
        <v>4401</v>
      </c>
      <c r="C3942" t="s">
        <v>154</v>
      </c>
      <c r="D3942" t="s">
        <v>21</v>
      </c>
      <c r="E3942">
        <v>20707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43133</v>
      </c>
      <c r="L3942" t="s">
        <v>26</v>
      </c>
      <c r="N3942" t="s">
        <v>24</v>
      </c>
    </row>
    <row r="3943" spans="1:14" x14ac:dyDescent="0.25">
      <c r="A3943" t="s">
        <v>5644</v>
      </c>
      <c r="B3943" t="s">
        <v>5645</v>
      </c>
      <c r="C3943" t="s">
        <v>154</v>
      </c>
      <c r="D3943" t="s">
        <v>21</v>
      </c>
      <c r="E3943">
        <v>20707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43133</v>
      </c>
      <c r="L3943" t="s">
        <v>26</v>
      </c>
      <c r="N3943" t="s">
        <v>24</v>
      </c>
    </row>
    <row r="3944" spans="1:14" x14ac:dyDescent="0.25">
      <c r="A3944" t="s">
        <v>5646</v>
      </c>
      <c r="B3944" t="s">
        <v>5647</v>
      </c>
      <c r="C3944" t="s">
        <v>2616</v>
      </c>
      <c r="D3944" t="s">
        <v>21</v>
      </c>
      <c r="E3944">
        <v>20774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43133</v>
      </c>
      <c r="L3944" t="s">
        <v>26</v>
      </c>
      <c r="N3944" t="s">
        <v>24</v>
      </c>
    </row>
    <row r="3945" spans="1:14" x14ac:dyDescent="0.25">
      <c r="A3945" t="s">
        <v>4833</v>
      </c>
      <c r="B3945" t="s">
        <v>4834</v>
      </c>
      <c r="C3945" t="s">
        <v>29</v>
      </c>
      <c r="D3945" t="s">
        <v>21</v>
      </c>
      <c r="E3945">
        <v>21206</v>
      </c>
      <c r="F3945" t="s">
        <v>22</v>
      </c>
      <c r="G3945" t="s">
        <v>22</v>
      </c>
      <c r="H3945" t="s">
        <v>101</v>
      </c>
      <c r="I3945" t="s">
        <v>241</v>
      </c>
      <c r="J3945" t="s">
        <v>210</v>
      </c>
      <c r="K3945" s="1">
        <v>43133</v>
      </c>
      <c r="L3945" t="s">
        <v>211</v>
      </c>
      <c r="M3945" t="str">
        <f>HYPERLINK("https://www.regulations.gov/docket?D=FDA-2018-H-0497")</f>
        <v>https://www.regulations.gov/docket?D=FDA-2018-H-0497</v>
      </c>
      <c r="N3945" t="s">
        <v>210</v>
      </c>
    </row>
    <row r="3946" spans="1:14" x14ac:dyDescent="0.25">
      <c r="A3946" t="s">
        <v>5648</v>
      </c>
      <c r="B3946" t="s">
        <v>5649</v>
      </c>
      <c r="C3946" t="s">
        <v>2616</v>
      </c>
      <c r="D3946" t="s">
        <v>21</v>
      </c>
      <c r="E3946">
        <v>20774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43133</v>
      </c>
      <c r="L3946" t="s">
        <v>26</v>
      </c>
      <c r="N3946" t="s">
        <v>24</v>
      </c>
    </row>
    <row r="3947" spans="1:14" x14ac:dyDescent="0.25">
      <c r="A3947" t="s">
        <v>5650</v>
      </c>
      <c r="B3947" t="s">
        <v>5651</v>
      </c>
      <c r="C3947" t="s">
        <v>833</v>
      </c>
      <c r="D3947" t="s">
        <v>21</v>
      </c>
      <c r="E3947">
        <v>20720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43133</v>
      </c>
      <c r="L3947" t="s">
        <v>26</v>
      </c>
      <c r="N3947" t="s">
        <v>24</v>
      </c>
    </row>
    <row r="3948" spans="1:14" x14ac:dyDescent="0.25">
      <c r="A3948" t="s">
        <v>188</v>
      </c>
      <c r="B3948" t="s">
        <v>5652</v>
      </c>
      <c r="C3948" t="s">
        <v>833</v>
      </c>
      <c r="D3948" t="s">
        <v>21</v>
      </c>
      <c r="E3948">
        <v>20715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43133</v>
      </c>
      <c r="L3948" t="s">
        <v>26</v>
      </c>
      <c r="N3948" t="s">
        <v>24</v>
      </c>
    </row>
    <row r="3949" spans="1:14" x14ac:dyDescent="0.25">
      <c r="A3949" t="s">
        <v>2731</v>
      </c>
      <c r="B3949" t="s">
        <v>2732</v>
      </c>
      <c r="C3949" t="s">
        <v>67</v>
      </c>
      <c r="D3949" t="s">
        <v>21</v>
      </c>
      <c r="E3949">
        <v>20910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43132</v>
      </c>
      <c r="L3949" t="s">
        <v>26</v>
      </c>
      <c r="N3949" t="s">
        <v>24</v>
      </c>
    </row>
    <row r="3950" spans="1:14" x14ac:dyDescent="0.25">
      <c r="A3950" t="s">
        <v>588</v>
      </c>
      <c r="B3950" t="s">
        <v>5653</v>
      </c>
      <c r="C3950" t="s">
        <v>67</v>
      </c>
      <c r="D3950" t="s">
        <v>21</v>
      </c>
      <c r="E3950">
        <v>20910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43132</v>
      </c>
      <c r="L3950" t="s">
        <v>26</v>
      </c>
      <c r="N3950" t="s">
        <v>24</v>
      </c>
    </row>
    <row r="3951" spans="1:14" x14ac:dyDescent="0.25">
      <c r="A3951" t="s">
        <v>5654</v>
      </c>
      <c r="B3951" t="s">
        <v>5655</v>
      </c>
      <c r="C3951" t="s">
        <v>179</v>
      </c>
      <c r="D3951" t="s">
        <v>21</v>
      </c>
      <c r="E3951">
        <v>20877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43132</v>
      </c>
      <c r="L3951" t="s">
        <v>26</v>
      </c>
      <c r="N3951" t="s">
        <v>24</v>
      </c>
    </row>
    <row r="3952" spans="1:14" x14ac:dyDescent="0.25">
      <c r="A3952" t="s">
        <v>5656</v>
      </c>
      <c r="B3952" t="s">
        <v>5657</v>
      </c>
      <c r="C3952" t="s">
        <v>29</v>
      </c>
      <c r="D3952" t="s">
        <v>21</v>
      </c>
      <c r="E3952">
        <v>21224</v>
      </c>
      <c r="F3952" t="s">
        <v>22</v>
      </c>
      <c r="G3952" t="s">
        <v>22</v>
      </c>
      <c r="H3952" t="s">
        <v>101</v>
      </c>
      <c r="I3952" t="s">
        <v>241</v>
      </c>
      <c r="J3952" s="1">
        <v>43116</v>
      </c>
      <c r="K3952" s="1">
        <v>43132</v>
      </c>
      <c r="L3952" t="s">
        <v>103</v>
      </c>
      <c r="N3952" t="s">
        <v>1900</v>
      </c>
    </row>
    <row r="3953" spans="1:14" x14ac:dyDescent="0.25">
      <c r="A3953" t="s">
        <v>5658</v>
      </c>
      <c r="B3953" t="s">
        <v>5659</v>
      </c>
      <c r="C3953" t="s">
        <v>179</v>
      </c>
      <c r="D3953" t="s">
        <v>21</v>
      </c>
      <c r="E3953">
        <v>20877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43132</v>
      </c>
      <c r="L3953" t="s">
        <v>26</v>
      </c>
      <c r="N3953" t="s">
        <v>24</v>
      </c>
    </row>
    <row r="3954" spans="1:14" x14ac:dyDescent="0.25">
      <c r="A3954" t="s">
        <v>2737</v>
      </c>
      <c r="B3954" t="s">
        <v>2738</v>
      </c>
      <c r="C3954" t="s">
        <v>67</v>
      </c>
      <c r="D3954" t="s">
        <v>21</v>
      </c>
      <c r="E3954">
        <v>20902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43132</v>
      </c>
      <c r="L3954" t="s">
        <v>26</v>
      </c>
      <c r="N3954" t="s">
        <v>24</v>
      </c>
    </row>
    <row r="3955" spans="1:14" x14ac:dyDescent="0.25">
      <c r="A3955" t="s">
        <v>2691</v>
      </c>
      <c r="B3955" t="s">
        <v>2692</v>
      </c>
      <c r="C3955" t="s">
        <v>67</v>
      </c>
      <c r="D3955" t="s">
        <v>21</v>
      </c>
      <c r="E3955">
        <v>20903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43132</v>
      </c>
      <c r="L3955" t="s">
        <v>26</v>
      </c>
      <c r="N3955" t="s">
        <v>24</v>
      </c>
    </row>
    <row r="3956" spans="1:14" x14ac:dyDescent="0.25">
      <c r="A3956" t="s">
        <v>4726</v>
      </c>
      <c r="B3956" t="s">
        <v>3171</v>
      </c>
      <c r="C3956" t="s">
        <v>67</v>
      </c>
      <c r="D3956" t="s">
        <v>21</v>
      </c>
      <c r="E3956">
        <v>20902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43132</v>
      </c>
      <c r="L3956" t="s">
        <v>26</v>
      </c>
      <c r="N3956" t="s">
        <v>24</v>
      </c>
    </row>
    <row r="3957" spans="1:14" x14ac:dyDescent="0.25">
      <c r="A3957" t="s">
        <v>1141</v>
      </c>
      <c r="B3957" t="s">
        <v>1142</v>
      </c>
      <c r="C3957" t="s">
        <v>29</v>
      </c>
      <c r="D3957" t="s">
        <v>21</v>
      </c>
      <c r="E3957">
        <v>21206</v>
      </c>
      <c r="F3957" t="s">
        <v>22</v>
      </c>
      <c r="G3957" t="s">
        <v>22</v>
      </c>
      <c r="H3957" t="s">
        <v>2041</v>
      </c>
      <c r="I3957" t="s">
        <v>24</v>
      </c>
      <c r="J3957" s="1">
        <v>43119</v>
      </c>
      <c r="K3957" s="1">
        <v>43132</v>
      </c>
      <c r="L3957" t="s">
        <v>103</v>
      </c>
      <c r="N3957" t="s">
        <v>3522</v>
      </c>
    </row>
    <row r="3958" spans="1:14" x14ac:dyDescent="0.25">
      <c r="A3958" t="s">
        <v>869</v>
      </c>
      <c r="B3958" t="s">
        <v>3280</v>
      </c>
      <c r="C3958" t="s">
        <v>190</v>
      </c>
      <c r="D3958" t="s">
        <v>21</v>
      </c>
      <c r="E3958">
        <v>20851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43132</v>
      </c>
      <c r="L3958" t="s">
        <v>26</v>
      </c>
      <c r="N3958" t="s">
        <v>24</v>
      </c>
    </row>
    <row r="3959" spans="1:14" x14ac:dyDescent="0.25">
      <c r="A3959" t="s">
        <v>2949</v>
      </c>
      <c r="B3959" t="s">
        <v>2950</v>
      </c>
      <c r="C3959" t="s">
        <v>745</v>
      </c>
      <c r="D3959" t="s">
        <v>21</v>
      </c>
      <c r="E3959">
        <v>21001</v>
      </c>
      <c r="F3959" t="s">
        <v>22</v>
      </c>
      <c r="G3959" t="s">
        <v>22</v>
      </c>
      <c r="H3959" t="s">
        <v>101</v>
      </c>
      <c r="I3959" t="s">
        <v>241</v>
      </c>
      <c r="J3959" t="s">
        <v>210</v>
      </c>
      <c r="K3959" s="1">
        <v>43132</v>
      </c>
      <c r="L3959" t="s">
        <v>211</v>
      </c>
      <c r="M3959" t="str">
        <f>HYPERLINK("https://www.regulations.gov/docket?D=FDA-2018-H-0463")</f>
        <v>https://www.regulations.gov/docket?D=FDA-2018-H-0463</v>
      </c>
      <c r="N3959" t="s">
        <v>210</v>
      </c>
    </row>
    <row r="3960" spans="1:14" x14ac:dyDescent="0.25">
      <c r="A3960" t="s">
        <v>5660</v>
      </c>
      <c r="B3960" t="s">
        <v>5661</v>
      </c>
      <c r="C3960" t="s">
        <v>190</v>
      </c>
      <c r="D3960" t="s">
        <v>21</v>
      </c>
      <c r="E3960">
        <v>20853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43132</v>
      </c>
      <c r="L3960" t="s">
        <v>26</v>
      </c>
      <c r="N3960" t="s">
        <v>24</v>
      </c>
    </row>
    <row r="3961" spans="1:14" x14ac:dyDescent="0.25">
      <c r="A3961" t="s">
        <v>2391</v>
      </c>
      <c r="B3961" t="s">
        <v>2392</v>
      </c>
      <c r="C3961" t="s">
        <v>67</v>
      </c>
      <c r="D3961" t="s">
        <v>21</v>
      </c>
      <c r="E3961">
        <v>20910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43131</v>
      </c>
      <c r="L3961" t="s">
        <v>26</v>
      </c>
      <c r="N3961" t="s">
        <v>24</v>
      </c>
    </row>
    <row r="3962" spans="1:14" x14ac:dyDescent="0.25">
      <c r="A3962" t="s">
        <v>155</v>
      </c>
      <c r="B3962" t="s">
        <v>441</v>
      </c>
      <c r="C3962" t="s">
        <v>70</v>
      </c>
      <c r="D3962" t="s">
        <v>21</v>
      </c>
      <c r="E3962">
        <v>21403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43131</v>
      </c>
      <c r="L3962" t="s">
        <v>26</v>
      </c>
      <c r="N3962" t="s">
        <v>24</v>
      </c>
    </row>
    <row r="3963" spans="1:14" x14ac:dyDescent="0.25">
      <c r="A3963" t="s">
        <v>5662</v>
      </c>
      <c r="B3963" t="s">
        <v>5663</v>
      </c>
      <c r="C3963" t="s">
        <v>29</v>
      </c>
      <c r="D3963" t="s">
        <v>21</v>
      </c>
      <c r="E3963">
        <v>21218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43131</v>
      </c>
      <c r="L3963" t="s">
        <v>26</v>
      </c>
      <c r="N3963" t="s">
        <v>24</v>
      </c>
    </row>
    <row r="3964" spans="1:14" x14ac:dyDescent="0.25">
      <c r="A3964" t="s">
        <v>4402</v>
      </c>
      <c r="B3964" t="s">
        <v>4403</v>
      </c>
      <c r="C3964" t="s">
        <v>4404</v>
      </c>
      <c r="D3964" t="s">
        <v>21</v>
      </c>
      <c r="E3964">
        <v>20743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43130</v>
      </c>
      <c r="L3964" t="s">
        <v>26</v>
      </c>
      <c r="N3964" t="s">
        <v>24</v>
      </c>
    </row>
    <row r="3965" spans="1:14" x14ac:dyDescent="0.25">
      <c r="A3965" t="s">
        <v>4384</v>
      </c>
      <c r="B3965" t="s">
        <v>4385</v>
      </c>
      <c r="C3965" t="s">
        <v>317</v>
      </c>
      <c r="D3965" t="s">
        <v>21</v>
      </c>
      <c r="E3965">
        <v>20735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43130</v>
      </c>
      <c r="L3965" t="s">
        <v>26</v>
      </c>
      <c r="N3965" t="s">
        <v>24</v>
      </c>
    </row>
    <row r="3966" spans="1:14" x14ac:dyDescent="0.25">
      <c r="A3966" t="s">
        <v>4407</v>
      </c>
      <c r="B3966" t="s">
        <v>4408</v>
      </c>
      <c r="C3966" t="s">
        <v>487</v>
      </c>
      <c r="D3966" t="s">
        <v>21</v>
      </c>
      <c r="E3966">
        <v>20782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43130</v>
      </c>
      <c r="L3966" t="s">
        <v>26</v>
      </c>
      <c r="N3966" t="s">
        <v>24</v>
      </c>
    </row>
    <row r="3967" spans="1:14" x14ac:dyDescent="0.25">
      <c r="A3967" t="s">
        <v>2819</v>
      </c>
      <c r="B3967" t="s">
        <v>5664</v>
      </c>
      <c r="C3967" t="s">
        <v>179</v>
      </c>
      <c r="D3967" t="s">
        <v>21</v>
      </c>
      <c r="E3967">
        <v>20879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43130</v>
      </c>
      <c r="L3967" t="s">
        <v>26</v>
      </c>
      <c r="N3967" t="s">
        <v>24</v>
      </c>
    </row>
    <row r="3968" spans="1:14" x14ac:dyDescent="0.25">
      <c r="A3968" t="s">
        <v>4413</v>
      </c>
      <c r="B3968" t="s">
        <v>4414</v>
      </c>
      <c r="C3968" t="s">
        <v>652</v>
      </c>
      <c r="D3968" t="s">
        <v>21</v>
      </c>
      <c r="E3968">
        <v>20743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43130</v>
      </c>
      <c r="L3968" t="s">
        <v>26</v>
      </c>
      <c r="N3968" t="s">
        <v>24</v>
      </c>
    </row>
    <row r="3969" spans="1:14" x14ac:dyDescent="0.25">
      <c r="A3969" t="s">
        <v>336</v>
      </c>
      <c r="B3969" t="s">
        <v>5665</v>
      </c>
      <c r="C3969" t="s">
        <v>432</v>
      </c>
      <c r="D3969" t="s">
        <v>21</v>
      </c>
      <c r="E3969">
        <v>21502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43130</v>
      </c>
      <c r="L3969" t="s">
        <v>26</v>
      </c>
      <c r="N3969" t="s">
        <v>24</v>
      </c>
    </row>
    <row r="3970" spans="1:14" x14ac:dyDescent="0.25">
      <c r="A3970" t="s">
        <v>1619</v>
      </c>
      <c r="B3970" t="s">
        <v>5666</v>
      </c>
      <c r="C3970" t="s">
        <v>179</v>
      </c>
      <c r="D3970" t="s">
        <v>21</v>
      </c>
      <c r="E3970">
        <v>20877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43130</v>
      </c>
      <c r="L3970" t="s">
        <v>26</v>
      </c>
      <c r="N3970" t="s">
        <v>24</v>
      </c>
    </row>
    <row r="3971" spans="1:14" x14ac:dyDescent="0.25">
      <c r="A3971" t="s">
        <v>5667</v>
      </c>
      <c r="B3971" t="s">
        <v>5668</v>
      </c>
      <c r="C3971" t="s">
        <v>179</v>
      </c>
      <c r="D3971" t="s">
        <v>21</v>
      </c>
      <c r="E3971">
        <v>20877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43130</v>
      </c>
      <c r="L3971" t="s">
        <v>26</v>
      </c>
      <c r="N3971" t="s">
        <v>24</v>
      </c>
    </row>
    <row r="3972" spans="1:14" x14ac:dyDescent="0.25">
      <c r="A3972" t="s">
        <v>5669</v>
      </c>
      <c r="B3972" t="s">
        <v>5670</v>
      </c>
      <c r="C3972" t="s">
        <v>1413</v>
      </c>
      <c r="D3972" t="s">
        <v>21</v>
      </c>
      <c r="E3972">
        <v>21146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43130</v>
      </c>
      <c r="L3972" t="s">
        <v>26</v>
      </c>
      <c r="N3972" t="s">
        <v>24</v>
      </c>
    </row>
    <row r="3973" spans="1:14" x14ac:dyDescent="0.25">
      <c r="A3973" t="s">
        <v>5671</v>
      </c>
      <c r="B3973" t="s">
        <v>5672</v>
      </c>
      <c r="C3973" t="s">
        <v>5673</v>
      </c>
      <c r="D3973" t="s">
        <v>21</v>
      </c>
      <c r="E3973">
        <v>20764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43130</v>
      </c>
      <c r="L3973" t="s">
        <v>26</v>
      </c>
      <c r="N3973" t="s">
        <v>24</v>
      </c>
    </row>
    <row r="3974" spans="1:14" x14ac:dyDescent="0.25">
      <c r="A3974" t="s">
        <v>5674</v>
      </c>
      <c r="B3974" t="s">
        <v>5675</v>
      </c>
      <c r="C3974" t="s">
        <v>179</v>
      </c>
      <c r="D3974" t="s">
        <v>21</v>
      </c>
      <c r="E3974">
        <v>20879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43129</v>
      </c>
      <c r="L3974" t="s">
        <v>26</v>
      </c>
      <c r="N3974" t="s">
        <v>24</v>
      </c>
    </row>
    <row r="3975" spans="1:14" x14ac:dyDescent="0.25">
      <c r="A3975" t="s">
        <v>5676</v>
      </c>
      <c r="B3975" t="s">
        <v>5677</v>
      </c>
      <c r="C3975" t="s">
        <v>179</v>
      </c>
      <c r="D3975" t="s">
        <v>21</v>
      </c>
      <c r="E3975">
        <v>20886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43129</v>
      </c>
      <c r="L3975" t="s">
        <v>26</v>
      </c>
      <c r="N3975" t="s">
        <v>24</v>
      </c>
    </row>
    <row r="3976" spans="1:14" x14ac:dyDescent="0.25">
      <c r="A3976" t="s">
        <v>5678</v>
      </c>
      <c r="B3976" t="s">
        <v>5679</v>
      </c>
      <c r="C3976" t="s">
        <v>39</v>
      </c>
      <c r="D3976" t="s">
        <v>21</v>
      </c>
      <c r="E3976">
        <v>21044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43129</v>
      </c>
      <c r="L3976" t="s">
        <v>26</v>
      </c>
      <c r="N3976" t="s">
        <v>24</v>
      </c>
    </row>
    <row r="3977" spans="1:14" x14ac:dyDescent="0.25">
      <c r="A3977" t="s">
        <v>5680</v>
      </c>
      <c r="B3977" t="s">
        <v>5681</v>
      </c>
      <c r="C3977" t="s">
        <v>29</v>
      </c>
      <c r="D3977" t="s">
        <v>21</v>
      </c>
      <c r="E3977">
        <v>21224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43126</v>
      </c>
      <c r="L3977" t="s">
        <v>26</v>
      </c>
      <c r="N3977" t="s">
        <v>24</v>
      </c>
    </row>
    <row r="3978" spans="1:14" x14ac:dyDescent="0.25">
      <c r="A3978" t="s">
        <v>5682</v>
      </c>
      <c r="B3978" t="s">
        <v>5683</v>
      </c>
      <c r="C3978" t="s">
        <v>29</v>
      </c>
      <c r="D3978" t="s">
        <v>21</v>
      </c>
      <c r="E3978">
        <v>21230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43126</v>
      </c>
      <c r="L3978" t="s">
        <v>26</v>
      </c>
      <c r="N3978" t="s">
        <v>24</v>
      </c>
    </row>
    <row r="3979" spans="1:14" x14ac:dyDescent="0.25">
      <c r="A3979" t="s">
        <v>5684</v>
      </c>
      <c r="B3979" t="s">
        <v>5685</v>
      </c>
      <c r="C3979" t="s">
        <v>29</v>
      </c>
      <c r="D3979" t="s">
        <v>21</v>
      </c>
      <c r="E3979">
        <v>21224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43126</v>
      </c>
      <c r="L3979" t="s">
        <v>26</v>
      </c>
      <c r="N3979" t="s">
        <v>24</v>
      </c>
    </row>
    <row r="3980" spans="1:14" x14ac:dyDescent="0.25">
      <c r="A3980" t="s">
        <v>5686</v>
      </c>
      <c r="B3980" t="s">
        <v>5687</v>
      </c>
      <c r="C3980" t="s">
        <v>29</v>
      </c>
      <c r="D3980" t="s">
        <v>21</v>
      </c>
      <c r="E3980">
        <v>21230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43126</v>
      </c>
      <c r="L3980" t="s">
        <v>26</v>
      </c>
      <c r="N3980" t="s">
        <v>24</v>
      </c>
    </row>
    <row r="3981" spans="1:14" x14ac:dyDescent="0.25">
      <c r="A3981" t="s">
        <v>155</v>
      </c>
      <c r="B3981" t="s">
        <v>1534</v>
      </c>
      <c r="C3981" t="s">
        <v>1413</v>
      </c>
      <c r="D3981" t="s">
        <v>21</v>
      </c>
      <c r="E3981">
        <v>21146</v>
      </c>
      <c r="F3981" t="s">
        <v>22</v>
      </c>
      <c r="G3981" t="s">
        <v>22</v>
      </c>
      <c r="H3981" t="s">
        <v>101</v>
      </c>
      <c r="I3981" t="s">
        <v>241</v>
      </c>
      <c r="J3981" s="1">
        <v>43108</v>
      </c>
      <c r="K3981" s="1">
        <v>43125</v>
      </c>
      <c r="L3981" t="s">
        <v>103</v>
      </c>
      <c r="N3981" t="s">
        <v>1900</v>
      </c>
    </row>
    <row r="3982" spans="1:14" x14ac:dyDescent="0.25">
      <c r="A3982" t="s">
        <v>5688</v>
      </c>
      <c r="B3982" t="s">
        <v>2288</v>
      </c>
      <c r="C3982" t="s">
        <v>378</v>
      </c>
      <c r="D3982" t="s">
        <v>21</v>
      </c>
      <c r="E3982">
        <v>21535</v>
      </c>
      <c r="F3982" t="s">
        <v>22</v>
      </c>
      <c r="G3982" t="s">
        <v>22</v>
      </c>
      <c r="H3982" t="s">
        <v>208</v>
      </c>
      <c r="I3982" t="s">
        <v>209</v>
      </c>
      <c r="J3982" s="1">
        <v>43080</v>
      </c>
      <c r="K3982" s="1">
        <v>43125</v>
      </c>
      <c r="L3982" t="s">
        <v>103</v>
      </c>
      <c r="N3982" t="s">
        <v>1562</v>
      </c>
    </row>
    <row r="3983" spans="1:14" x14ac:dyDescent="0.25">
      <c r="A3983" t="s">
        <v>155</v>
      </c>
      <c r="B3983" t="s">
        <v>2750</v>
      </c>
      <c r="C3983" t="s">
        <v>179</v>
      </c>
      <c r="D3983" t="s">
        <v>21</v>
      </c>
      <c r="E3983">
        <v>20886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43125</v>
      </c>
      <c r="L3983" t="s">
        <v>26</v>
      </c>
      <c r="N3983" t="s">
        <v>24</v>
      </c>
    </row>
    <row r="3984" spans="1:14" x14ac:dyDescent="0.25">
      <c r="A3984" t="s">
        <v>2717</v>
      </c>
      <c r="B3984" t="s">
        <v>2755</v>
      </c>
      <c r="C3984" t="s">
        <v>179</v>
      </c>
      <c r="D3984" t="s">
        <v>21</v>
      </c>
      <c r="E3984">
        <v>20878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43125</v>
      </c>
      <c r="L3984" t="s">
        <v>26</v>
      </c>
      <c r="N3984" t="s">
        <v>24</v>
      </c>
    </row>
    <row r="3985" spans="1:14" x14ac:dyDescent="0.25">
      <c r="A3985" t="s">
        <v>5689</v>
      </c>
      <c r="B3985" t="s">
        <v>5690</v>
      </c>
      <c r="C3985" t="s">
        <v>179</v>
      </c>
      <c r="D3985" t="s">
        <v>21</v>
      </c>
      <c r="E3985">
        <v>20877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43125</v>
      </c>
      <c r="L3985" t="s">
        <v>26</v>
      </c>
      <c r="N3985" t="s">
        <v>24</v>
      </c>
    </row>
    <row r="3986" spans="1:14" x14ac:dyDescent="0.25">
      <c r="A3986" t="s">
        <v>2763</v>
      </c>
      <c r="B3986" t="s">
        <v>2764</v>
      </c>
      <c r="C3986" t="s">
        <v>179</v>
      </c>
      <c r="D3986" t="s">
        <v>21</v>
      </c>
      <c r="E3986">
        <v>20877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43125</v>
      </c>
      <c r="L3986" t="s">
        <v>26</v>
      </c>
      <c r="N3986" t="s">
        <v>24</v>
      </c>
    </row>
    <row r="3987" spans="1:14" x14ac:dyDescent="0.25">
      <c r="A3987" t="s">
        <v>2569</v>
      </c>
      <c r="B3987" t="s">
        <v>2570</v>
      </c>
      <c r="C3987" t="s">
        <v>29</v>
      </c>
      <c r="D3987" t="s">
        <v>21</v>
      </c>
      <c r="E3987">
        <v>21230</v>
      </c>
      <c r="F3987" t="s">
        <v>22</v>
      </c>
      <c r="G3987" t="s">
        <v>22</v>
      </c>
      <c r="H3987" t="s">
        <v>101</v>
      </c>
      <c r="I3987" t="s">
        <v>241</v>
      </c>
      <c r="J3987" s="1">
        <v>43108</v>
      </c>
      <c r="K3987" s="1">
        <v>43125</v>
      </c>
      <c r="L3987" t="s">
        <v>103</v>
      </c>
      <c r="N3987" t="s">
        <v>1900</v>
      </c>
    </row>
    <row r="3988" spans="1:14" x14ac:dyDescent="0.25">
      <c r="A3988" t="s">
        <v>5691</v>
      </c>
      <c r="B3988" t="s">
        <v>5692</v>
      </c>
      <c r="C3988" t="s">
        <v>29</v>
      </c>
      <c r="D3988" t="s">
        <v>21</v>
      </c>
      <c r="E3988">
        <v>21218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43125</v>
      </c>
      <c r="L3988" t="s">
        <v>26</v>
      </c>
      <c r="N3988" t="s">
        <v>24</v>
      </c>
    </row>
    <row r="3989" spans="1:14" x14ac:dyDescent="0.25">
      <c r="A3989" t="s">
        <v>2573</v>
      </c>
      <c r="B3989" t="s">
        <v>2574</v>
      </c>
      <c r="C3989" t="s">
        <v>29</v>
      </c>
      <c r="D3989" t="s">
        <v>21</v>
      </c>
      <c r="E3989">
        <v>21230</v>
      </c>
      <c r="F3989" t="s">
        <v>22</v>
      </c>
      <c r="G3989" t="s">
        <v>22</v>
      </c>
      <c r="H3989" t="s">
        <v>208</v>
      </c>
      <c r="I3989" t="s">
        <v>209</v>
      </c>
      <c r="J3989" s="1">
        <v>43106</v>
      </c>
      <c r="K3989" s="1">
        <v>43125</v>
      </c>
      <c r="L3989" t="s">
        <v>103</v>
      </c>
      <c r="N3989" t="s">
        <v>1583</v>
      </c>
    </row>
    <row r="3990" spans="1:14" x14ac:dyDescent="0.25">
      <c r="A3990" t="s">
        <v>2772</v>
      </c>
      <c r="B3990" t="s">
        <v>2773</v>
      </c>
      <c r="C3990" t="s">
        <v>179</v>
      </c>
      <c r="D3990" t="s">
        <v>21</v>
      </c>
      <c r="E3990">
        <v>20877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43125</v>
      </c>
      <c r="L3990" t="s">
        <v>26</v>
      </c>
      <c r="N3990" t="s">
        <v>24</v>
      </c>
    </row>
    <row r="3991" spans="1:14" x14ac:dyDescent="0.25">
      <c r="A3991" t="s">
        <v>93</v>
      </c>
      <c r="B3991" t="s">
        <v>5693</v>
      </c>
      <c r="C3991" t="s">
        <v>29</v>
      </c>
      <c r="D3991" t="s">
        <v>21</v>
      </c>
      <c r="E3991">
        <v>21230</v>
      </c>
      <c r="F3991" t="s">
        <v>22</v>
      </c>
      <c r="G3991" t="s">
        <v>22</v>
      </c>
      <c r="H3991" t="s">
        <v>208</v>
      </c>
      <c r="I3991" t="s">
        <v>209</v>
      </c>
      <c r="J3991" s="1">
        <v>43106</v>
      </c>
      <c r="K3991" s="1">
        <v>43125</v>
      </c>
      <c r="L3991" t="s">
        <v>103</v>
      </c>
      <c r="N3991" t="s">
        <v>1583</v>
      </c>
    </row>
    <row r="3992" spans="1:14" x14ac:dyDescent="0.25">
      <c r="A3992" t="s">
        <v>97</v>
      </c>
      <c r="B3992" t="s">
        <v>1528</v>
      </c>
      <c r="C3992" t="s">
        <v>1413</v>
      </c>
      <c r="D3992" t="s">
        <v>21</v>
      </c>
      <c r="E3992">
        <v>21146</v>
      </c>
      <c r="F3992" t="s">
        <v>22</v>
      </c>
      <c r="G3992" t="s">
        <v>22</v>
      </c>
      <c r="H3992" t="s">
        <v>101</v>
      </c>
      <c r="I3992" t="s">
        <v>241</v>
      </c>
      <c r="J3992" s="1">
        <v>43108</v>
      </c>
      <c r="K3992" s="1">
        <v>43125</v>
      </c>
      <c r="L3992" t="s">
        <v>103</v>
      </c>
      <c r="N3992" t="s">
        <v>1580</v>
      </c>
    </row>
    <row r="3993" spans="1:14" x14ac:dyDescent="0.25">
      <c r="A3993" t="s">
        <v>155</v>
      </c>
      <c r="B3993" t="s">
        <v>4579</v>
      </c>
      <c r="C3993" t="s">
        <v>1171</v>
      </c>
      <c r="D3993" t="s">
        <v>21</v>
      </c>
      <c r="E3993">
        <v>20705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43124</v>
      </c>
      <c r="L3993" t="s">
        <v>26</v>
      </c>
      <c r="N3993" t="s">
        <v>24</v>
      </c>
    </row>
    <row r="3994" spans="1:14" x14ac:dyDescent="0.25">
      <c r="A3994" t="s">
        <v>4386</v>
      </c>
      <c r="B3994" t="s">
        <v>4387</v>
      </c>
      <c r="C3994" t="s">
        <v>652</v>
      </c>
      <c r="D3994" t="s">
        <v>21</v>
      </c>
      <c r="E3994">
        <v>20743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43124</v>
      </c>
      <c r="L3994" t="s">
        <v>26</v>
      </c>
      <c r="N3994" t="s">
        <v>24</v>
      </c>
    </row>
    <row r="3995" spans="1:14" x14ac:dyDescent="0.25">
      <c r="A3995" t="s">
        <v>2753</v>
      </c>
      <c r="B3995" t="s">
        <v>2754</v>
      </c>
      <c r="C3995" t="s">
        <v>179</v>
      </c>
      <c r="D3995" t="s">
        <v>21</v>
      </c>
      <c r="E3995">
        <v>20877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43124</v>
      </c>
      <c r="L3995" t="s">
        <v>26</v>
      </c>
      <c r="N3995" t="s">
        <v>24</v>
      </c>
    </row>
    <row r="3996" spans="1:14" x14ac:dyDescent="0.25">
      <c r="A3996" t="s">
        <v>4364</v>
      </c>
      <c r="B3996" t="s">
        <v>4365</v>
      </c>
      <c r="C3996" t="s">
        <v>249</v>
      </c>
      <c r="D3996" t="s">
        <v>21</v>
      </c>
      <c r="E3996">
        <v>20744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43124</v>
      </c>
      <c r="L3996" t="s">
        <v>26</v>
      </c>
      <c r="N3996" t="s">
        <v>24</v>
      </c>
    </row>
    <row r="3997" spans="1:14" x14ac:dyDescent="0.25">
      <c r="A3997" t="s">
        <v>5694</v>
      </c>
      <c r="B3997" t="s">
        <v>5695</v>
      </c>
      <c r="C3997" t="s">
        <v>1125</v>
      </c>
      <c r="D3997" t="s">
        <v>21</v>
      </c>
      <c r="E3997">
        <v>21221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43124</v>
      </c>
      <c r="L3997" t="s">
        <v>26</v>
      </c>
      <c r="N3997" t="s">
        <v>24</v>
      </c>
    </row>
    <row r="3998" spans="1:14" x14ac:dyDescent="0.25">
      <c r="A3998" t="s">
        <v>676</v>
      </c>
      <c r="B3998" t="s">
        <v>677</v>
      </c>
      <c r="C3998" t="s">
        <v>664</v>
      </c>
      <c r="D3998" t="s">
        <v>21</v>
      </c>
      <c r="E3998">
        <v>21758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43124</v>
      </c>
      <c r="L3998" t="s">
        <v>26</v>
      </c>
      <c r="N3998" t="s">
        <v>24</v>
      </c>
    </row>
    <row r="3999" spans="1:14" x14ac:dyDescent="0.25">
      <c r="A3999" t="s">
        <v>5696</v>
      </c>
      <c r="B3999" t="s">
        <v>5697</v>
      </c>
      <c r="C3999" t="s">
        <v>29</v>
      </c>
      <c r="D3999" t="s">
        <v>21</v>
      </c>
      <c r="E3999">
        <v>21224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43124</v>
      </c>
      <c r="L3999" t="s">
        <v>26</v>
      </c>
      <c r="N3999" t="s">
        <v>24</v>
      </c>
    </row>
    <row r="4000" spans="1:14" x14ac:dyDescent="0.25">
      <c r="A4000" t="s">
        <v>5698</v>
      </c>
      <c r="B4000" t="s">
        <v>682</v>
      </c>
      <c r="C4000" t="s">
        <v>664</v>
      </c>
      <c r="D4000" t="s">
        <v>21</v>
      </c>
      <c r="E4000">
        <v>21758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43123</v>
      </c>
      <c r="L4000" t="s">
        <v>26</v>
      </c>
      <c r="N4000" t="s">
        <v>24</v>
      </c>
    </row>
    <row r="4001" spans="1:14" x14ac:dyDescent="0.25">
      <c r="A4001" t="s">
        <v>260</v>
      </c>
      <c r="B4001" t="s">
        <v>5699</v>
      </c>
      <c r="C4001" t="s">
        <v>1750</v>
      </c>
      <c r="D4001" t="s">
        <v>21</v>
      </c>
      <c r="E4001">
        <v>21771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43123</v>
      </c>
      <c r="L4001" t="s">
        <v>26</v>
      </c>
      <c r="N4001" t="s">
        <v>24</v>
      </c>
    </row>
    <row r="4002" spans="1:14" x14ac:dyDescent="0.25">
      <c r="A4002" t="s">
        <v>5700</v>
      </c>
      <c r="B4002" t="s">
        <v>5701</v>
      </c>
      <c r="C4002" t="s">
        <v>179</v>
      </c>
      <c r="D4002" t="s">
        <v>21</v>
      </c>
      <c r="E4002">
        <v>20879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43122</v>
      </c>
      <c r="L4002" t="s">
        <v>26</v>
      </c>
      <c r="N4002" t="s">
        <v>24</v>
      </c>
    </row>
    <row r="4003" spans="1:14" x14ac:dyDescent="0.25">
      <c r="A4003" t="s">
        <v>155</v>
      </c>
      <c r="B4003" t="s">
        <v>5702</v>
      </c>
      <c r="C4003" t="s">
        <v>702</v>
      </c>
      <c r="D4003" t="s">
        <v>21</v>
      </c>
      <c r="E4003">
        <v>20876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43122</v>
      </c>
      <c r="L4003" t="s">
        <v>26</v>
      </c>
      <c r="N4003" t="s">
        <v>24</v>
      </c>
    </row>
    <row r="4004" spans="1:14" x14ac:dyDescent="0.25">
      <c r="A4004" t="s">
        <v>5703</v>
      </c>
      <c r="B4004" t="s">
        <v>5704</v>
      </c>
      <c r="C4004" t="s">
        <v>179</v>
      </c>
      <c r="D4004" t="s">
        <v>21</v>
      </c>
      <c r="E4004">
        <v>20878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43122</v>
      </c>
      <c r="L4004" t="s">
        <v>26</v>
      </c>
      <c r="N4004" t="s">
        <v>24</v>
      </c>
    </row>
    <row r="4005" spans="1:14" x14ac:dyDescent="0.25">
      <c r="A4005" t="s">
        <v>4580</v>
      </c>
      <c r="B4005" t="s">
        <v>4581</v>
      </c>
      <c r="C4005" t="s">
        <v>67</v>
      </c>
      <c r="D4005" t="s">
        <v>21</v>
      </c>
      <c r="E4005">
        <v>20904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43122</v>
      </c>
      <c r="L4005" t="s">
        <v>26</v>
      </c>
      <c r="N4005" t="s">
        <v>24</v>
      </c>
    </row>
    <row r="4006" spans="1:14" x14ac:dyDescent="0.25">
      <c r="A4006" t="s">
        <v>5705</v>
      </c>
      <c r="B4006" t="s">
        <v>5706</v>
      </c>
      <c r="C4006" t="s">
        <v>5707</v>
      </c>
      <c r="D4006" t="s">
        <v>21</v>
      </c>
      <c r="E4006">
        <v>21756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43122</v>
      </c>
      <c r="L4006" t="s">
        <v>26</v>
      </c>
      <c r="N4006" t="s">
        <v>24</v>
      </c>
    </row>
    <row r="4007" spans="1:14" x14ac:dyDescent="0.25">
      <c r="A4007" t="s">
        <v>5708</v>
      </c>
      <c r="B4007" t="s">
        <v>5709</v>
      </c>
      <c r="C4007" t="s">
        <v>1341</v>
      </c>
      <c r="D4007" t="s">
        <v>21</v>
      </c>
      <c r="E4007">
        <v>21774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43122</v>
      </c>
      <c r="L4007" t="s">
        <v>26</v>
      </c>
      <c r="N4007" t="s">
        <v>24</v>
      </c>
    </row>
    <row r="4008" spans="1:14" x14ac:dyDescent="0.25">
      <c r="A4008" t="s">
        <v>221</v>
      </c>
      <c r="B4008" t="s">
        <v>5710</v>
      </c>
      <c r="C4008" t="s">
        <v>190</v>
      </c>
      <c r="D4008" t="s">
        <v>21</v>
      </c>
      <c r="E4008">
        <v>20853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43122</v>
      </c>
      <c r="L4008" t="s">
        <v>26</v>
      </c>
      <c r="N4008" t="s">
        <v>24</v>
      </c>
    </row>
    <row r="4009" spans="1:14" x14ac:dyDescent="0.25">
      <c r="A4009" t="s">
        <v>5711</v>
      </c>
      <c r="B4009" t="s">
        <v>5712</v>
      </c>
      <c r="C4009" t="s">
        <v>29</v>
      </c>
      <c r="D4009" t="s">
        <v>21</v>
      </c>
      <c r="E4009">
        <v>21212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43119</v>
      </c>
      <c r="L4009" t="s">
        <v>26</v>
      </c>
      <c r="N4009" t="s">
        <v>24</v>
      </c>
    </row>
    <row r="4010" spans="1:14" x14ac:dyDescent="0.25">
      <c r="A4010" t="s">
        <v>5713</v>
      </c>
      <c r="B4010" t="s">
        <v>5714</v>
      </c>
      <c r="C4010" t="s">
        <v>432</v>
      </c>
      <c r="D4010" t="s">
        <v>21</v>
      </c>
      <c r="E4010">
        <v>21502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43119</v>
      </c>
      <c r="L4010" t="s">
        <v>26</v>
      </c>
      <c r="N4010" t="s">
        <v>24</v>
      </c>
    </row>
    <row r="4011" spans="1:14" x14ac:dyDescent="0.25">
      <c r="A4011" t="s">
        <v>4007</v>
      </c>
      <c r="B4011" t="s">
        <v>4008</v>
      </c>
      <c r="C4011" t="s">
        <v>1509</v>
      </c>
      <c r="D4011" t="s">
        <v>21</v>
      </c>
      <c r="E4011">
        <v>21032</v>
      </c>
      <c r="F4011" t="s">
        <v>22</v>
      </c>
      <c r="G4011" t="s">
        <v>22</v>
      </c>
      <c r="H4011" t="s">
        <v>101</v>
      </c>
      <c r="I4011" t="s">
        <v>241</v>
      </c>
      <c r="J4011" t="s">
        <v>210</v>
      </c>
      <c r="K4011" s="1">
        <v>43119</v>
      </c>
      <c r="L4011" t="s">
        <v>211</v>
      </c>
      <c r="M4011" t="str">
        <f>HYPERLINK("https://www.regulations.gov/docket?D=FDA-2018-H-0259")</f>
        <v>https://www.regulations.gov/docket?D=FDA-2018-H-0259</v>
      </c>
      <c r="N4011" t="s">
        <v>210</v>
      </c>
    </row>
    <row r="4012" spans="1:14" x14ac:dyDescent="0.25">
      <c r="A4012" t="s">
        <v>5715</v>
      </c>
      <c r="B4012" t="s">
        <v>5716</v>
      </c>
      <c r="C4012" t="s">
        <v>1633</v>
      </c>
      <c r="D4012" t="s">
        <v>21</v>
      </c>
      <c r="E4012">
        <v>21078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43119</v>
      </c>
      <c r="L4012" t="s">
        <v>26</v>
      </c>
      <c r="N4012" t="s">
        <v>24</v>
      </c>
    </row>
    <row r="4013" spans="1:14" x14ac:dyDescent="0.25">
      <c r="A4013" t="s">
        <v>5717</v>
      </c>
      <c r="B4013" t="s">
        <v>5718</v>
      </c>
      <c r="C4013" t="s">
        <v>29</v>
      </c>
      <c r="D4013" t="s">
        <v>21</v>
      </c>
      <c r="E4013">
        <v>21223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43119</v>
      </c>
      <c r="L4013" t="s">
        <v>26</v>
      </c>
      <c r="N4013" t="s">
        <v>24</v>
      </c>
    </row>
    <row r="4014" spans="1:14" x14ac:dyDescent="0.25">
      <c r="A4014" t="s">
        <v>995</v>
      </c>
      <c r="B4014" t="s">
        <v>5719</v>
      </c>
      <c r="C4014" t="s">
        <v>390</v>
      </c>
      <c r="D4014" t="s">
        <v>21</v>
      </c>
      <c r="E4014">
        <v>21613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43118</v>
      </c>
      <c r="L4014" t="s">
        <v>26</v>
      </c>
      <c r="N4014" t="s">
        <v>24</v>
      </c>
    </row>
    <row r="4015" spans="1:14" x14ac:dyDescent="0.25">
      <c r="A4015" t="s">
        <v>2856</v>
      </c>
      <c r="B4015" t="s">
        <v>2857</v>
      </c>
      <c r="C4015" t="s">
        <v>2858</v>
      </c>
      <c r="D4015" t="s">
        <v>21</v>
      </c>
      <c r="E4015">
        <v>20751</v>
      </c>
      <c r="F4015" t="s">
        <v>22</v>
      </c>
      <c r="G4015" t="s">
        <v>22</v>
      </c>
      <c r="H4015" t="s">
        <v>101</v>
      </c>
      <c r="I4015" t="s">
        <v>241</v>
      </c>
      <c r="J4015" s="1">
        <v>43103</v>
      </c>
      <c r="K4015" s="1">
        <v>43118</v>
      </c>
      <c r="L4015" t="s">
        <v>103</v>
      </c>
      <c r="N4015" t="s">
        <v>1900</v>
      </c>
    </row>
    <row r="4016" spans="1:14" x14ac:dyDescent="0.25">
      <c r="A4016" t="s">
        <v>5720</v>
      </c>
      <c r="B4016" t="s">
        <v>5721</v>
      </c>
      <c r="C4016" t="s">
        <v>390</v>
      </c>
      <c r="D4016" t="s">
        <v>21</v>
      </c>
      <c r="E4016">
        <v>21613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43118</v>
      </c>
      <c r="L4016" t="s">
        <v>26</v>
      </c>
      <c r="N4016" t="s">
        <v>24</v>
      </c>
    </row>
    <row r="4017" spans="1:14" x14ac:dyDescent="0.25">
      <c r="A4017" t="s">
        <v>5722</v>
      </c>
      <c r="B4017" t="s">
        <v>3353</v>
      </c>
      <c r="C4017" t="s">
        <v>29</v>
      </c>
      <c r="D4017" t="s">
        <v>21</v>
      </c>
      <c r="E4017">
        <v>21230</v>
      </c>
      <c r="F4017" t="s">
        <v>22</v>
      </c>
      <c r="G4017" t="s">
        <v>22</v>
      </c>
      <c r="H4017" t="s">
        <v>208</v>
      </c>
      <c r="I4017" t="s">
        <v>209</v>
      </c>
      <c r="J4017" s="1">
        <v>43106</v>
      </c>
      <c r="K4017" s="1">
        <v>43118</v>
      </c>
      <c r="L4017" t="s">
        <v>103</v>
      </c>
      <c r="N4017" t="s">
        <v>1583</v>
      </c>
    </row>
    <row r="4018" spans="1:14" x14ac:dyDescent="0.25">
      <c r="A4018" t="s">
        <v>5723</v>
      </c>
      <c r="B4018" t="s">
        <v>5724</v>
      </c>
      <c r="C4018" t="s">
        <v>29</v>
      </c>
      <c r="D4018" t="s">
        <v>21</v>
      </c>
      <c r="E4018">
        <v>21213</v>
      </c>
      <c r="F4018" t="s">
        <v>22</v>
      </c>
      <c r="G4018" t="s">
        <v>22</v>
      </c>
      <c r="H4018" t="s">
        <v>101</v>
      </c>
      <c r="I4018" t="s">
        <v>241</v>
      </c>
      <c r="J4018" t="s">
        <v>210</v>
      </c>
      <c r="K4018" s="1">
        <v>43118</v>
      </c>
      <c r="L4018" t="s">
        <v>211</v>
      </c>
      <c r="M4018" t="str">
        <f>HYPERLINK("https://www.regulations.gov/docket?D=FDA-2018-H-0244")</f>
        <v>https://www.regulations.gov/docket?D=FDA-2018-H-0244</v>
      </c>
      <c r="N4018" t="s">
        <v>210</v>
      </c>
    </row>
    <row r="4019" spans="1:14" x14ac:dyDescent="0.25">
      <c r="A4019" t="s">
        <v>139</v>
      </c>
      <c r="B4019" t="s">
        <v>5725</v>
      </c>
      <c r="C4019" t="s">
        <v>390</v>
      </c>
      <c r="D4019" t="s">
        <v>21</v>
      </c>
      <c r="E4019">
        <v>21613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43118</v>
      </c>
      <c r="L4019" t="s">
        <v>26</v>
      </c>
      <c r="N4019" t="s">
        <v>24</v>
      </c>
    </row>
    <row r="4020" spans="1:14" x14ac:dyDescent="0.25">
      <c r="A4020" t="s">
        <v>2865</v>
      </c>
      <c r="B4020" t="s">
        <v>2866</v>
      </c>
      <c r="C4020" t="s">
        <v>2858</v>
      </c>
      <c r="D4020" t="s">
        <v>21</v>
      </c>
      <c r="E4020">
        <v>20751</v>
      </c>
      <c r="F4020" t="s">
        <v>22</v>
      </c>
      <c r="G4020" t="s">
        <v>22</v>
      </c>
      <c r="H4020" t="s">
        <v>101</v>
      </c>
      <c r="I4020" t="s">
        <v>241</v>
      </c>
      <c r="J4020" s="1">
        <v>43103</v>
      </c>
      <c r="K4020" s="1">
        <v>43118</v>
      </c>
      <c r="L4020" t="s">
        <v>103</v>
      </c>
      <c r="N4020" t="s">
        <v>1580</v>
      </c>
    </row>
    <row r="4021" spans="1:14" x14ac:dyDescent="0.25">
      <c r="A4021" t="s">
        <v>168</v>
      </c>
      <c r="B4021" t="s">
        <v>1452</v>
      </c>
      <c r="C4021" t="s">
        <v>29</v>
      </c>
      <c r="D4021" t="s">
        <v>21</v>
      </c>
      <c r="E4021">
        <v>21224</v>
      </c>
      <c r="F4021" t="s">
        <v>22</v>
      </c>
      <c r="G4021" t="s">
        <v>22</v>
      </c>
      <c r="H4021" t="s">
        <v>101</v>
      </c>
      <c r="I4021" t="s">
        <v>241</v>
      </c>
      <c r="J4021" s="1">
        <v>43105</v>
      </c>
      <c r="K4021" s="1">
        <v>43118</v>
      </c>
      <c r="L4021" t="s">
        <v>103</v>
      </c>
      <c r="N4021" t="s">
        <v>1900</v>
      </c>
    </row>
    <row r="4022" spans="1:14" x14ac:dyDescent="0.25">
      <c r="A4022" t="s">
        <v>4075</v>
      </c>
      <c r="B4022" t="s">
        <v>4076</v>
      </c>
      <c r="C4022" t="s">
        <v>390</v>
      </c>
      <c r="D4022" t="s">
        <v>21</v>
      </c>
      <c r="E4022">
        <v>21613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43118</v>
      </c>
      <c r="L4022" t="s">
        <v>26</v>
      </c>
      <c r="N4022" t="s">
        <v>24</v>
      </c>
    </row>
    <row r="4023" spans="1:14" x14ac:dyDescent="0.25">
      <c r="A4023" t="s">
        <v>5726</v>
      </c>
      <c r="B4023" t="s">
        <v>5727</v>
      </c>
      <c r="C4023" t="s">
        <v>432</v>
      </c>
      <c r="D4023" t="s">
        <v>21</v>
      </c>
      <c r="E4023">
        <v>21502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43117</v>
      </c>
      <c r="L4023" t="s">
        <v>26</v>
      </c>
      <c r="N4023" t="s">
        <v>24</v>
      </c>
    </row>
    <row r="4024" spans="1:14" x14ac:dyDescent="0.25">
      <c r="A4024" t="s">
        <v>336</v>
      </c>
      <c r="B4024" t="s">
        <v>5728</v>
      </c>
      <c r="C4024" t="s">
        <v>5518</v>
      </c>
      <c r="D4024" t="s">
        <v>21</v>
      </c>
      <c r="E4024">
        <v>21562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43117</v>
      </c>
      <c r="L4024" t="s">
        <v>26</v>
      </c>
      <c r="N4024" t="s">
        <v>24</v>
      </c>
    </row>
    <row r="4025" spans="1:14" x14ac:dyDescent="0.25">
      <c r="A4025" t="s">
        <v>708</v>
      </c>
      <c r="B4025" t="s">
        <v>5729</v>
      </c>
      <c r="C4025" t="s">
        <v>432</v>
      </c>
      <c r="D4025" t="s">
        <v>21</v>
      </c>
      <c r="E4025">
        <v>21502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43117</v>
      </c>
      <c r="L4025" t="s">
        <v>26</v>
      </c>
      <c r="N4025" t="s">
        <v>24</v>
      </c>
    </row>
    <row r="4026" spans="1:14" x14ac:dyDescent="0.25">
      <c r="A4026" t="s">
        <v>196</v>
      </c>
      <c r="B4026" t="s">
        <v>214</v>
      </c>
      <c r="C4026" t="s">
        <v>29</v>
      </c>
      <c r="D4026" t="s">
        <v>21</v>
      </c>
      <c r="E4026">
        <v>21224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43117</v>
      </c>
      <c r="L4026" t="s">
        <v>26</v>
      </c>
      <c r="N4026" t="s">
        <v>24</v>
      </c>
    </row>
    <row r="4027" spans="1:14" x14ac:dyDescent="0.25">
      <c r="A4027" t="s">
        <v>4760</v>
      </c>
      <c r="B4027" t="s">
        <v>4761</v>
      </c>
      <c r="C4027" t="s">
        <v>29</v>
      </c>
      <c r="D4027" t="s">
        <v>21</v>
      </c>
      <c r="E4027">
        <v>21215</v>
      </c>
      <c r="F4027" t="s">
        <v>22</v>
      </c>
      <c r="G4027" t="s">
        <v>22</v>
      </c>
      <c r="H4027" t="s">
        <v>101</v>
      </c>
      <c r="I4027" t="s">
        <v>241</v>
      </c>
      <c r="J4027" t="s">
        <v>210</v>
      </c>
      <c r="K4027" s="1">
        <v>43117</v>
      </c>
      <c r="L4027" t="s">
        <v>211</v>
      </c>
      <c r="M4027" t="str">
        <f>HYPERLINK("https://www.regulations.gov/docket?D=FDA-2018-H-0217")</f>
        <v>https://www.regulations.gov/docket?D=FDA-2018-H-0217</v>
      </c>
      <c r="N4027" t="s">
        <v>210</v>
      </c>
    </row>
    <row r="4028" spans="1:14" x14ac:dyDescent="0.25">
      <c r="A4028" t="s">
        <v>5730</v>
      </c>
      <c r="B4028" t="s">
        <v>5731</v>
      </c>
      <c r="C4028" t="s">
        <v>5732</v>
      </c>
      <c r="D4028" t="s">
        <v>21</v>
      </c>
      <c r="E4028">
        <v>21529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43117</v>
      </c>
      <c r="L4028" t="s">
        <v>26</v>
      </c>
      <c r="N4028" t="s">
        <v>24</v>
      </c>
    </row>
    <row r="4029" spans="1:14" x14ac:dyDescent="0.25">
      <c r="A4029" t="s">
        <v>5733</v>
      </c>
      <c r="B4029" t="s">
        <v>5734</v>
      </c>
      <c r="C4029" t="s">
        <v>432</v>
      </c>
      <c r="D4029" t="s">
        <v>21</v>
      </c>
      <c r="E4029">
        <v>21502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43116</v>
      </c>
      <c r="L4029" t="s">
        <v>26</v>
      </c>
      <c r="N4029" t="s">
        <v>24</v>
      </c>
    </row>
    <row r="4030" spans="1:14" x14ac:dyDescent="0.25">
      <c r="A4030" t="s">
        <v>5735</v>
      </c>
      <c r="B4030" t="s">
        <v>5736</v>
      </c>
      <c r="C4030" t="s">
        <v>432</v>
      </c>
      <c r="D4030" t="s">
        <v>21</v>
      </c>
      <c r="E4030">
        <v>21502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43116</v>
      </c>
      <c r="L4030" t="s">
        <v>26</v>
      </c>
      <c r="N4030" t="s">
        <v>24</v>
      </c>
    </row>
    <row r="4031" spans="1:14" x14ac:dyDescent="0.25">
      <c r="A4031" t="s">
        <v>5737</v>
      </c>
      <c r="B4031" t="s">
        <v>5738</v>
      </c>
      <c r="C4031" t="s">
        <v>432</v>
      </c>
      <c r="D4031" t="s">
        <v>21</v>
      </c>
      <c r="E4031">
        <v>21502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43116</v>
      </c>
      <c r="L4031" t="s">
        <v>26</v>
      </c>
      <c r="N4031" t="s">
        <v>24</v>
      </c>
    </row>
    <row r="4032" spans="1:14" x14ac:dyDescent="0.25">
      <c r="A4032" t="s">
        <v>5739</v>
      </c>
      <c r="B4032" t="s">
        <v>5740</v>
      </c>
      <c r="C4032" t="s">
        <v>29</v>
      </c>
      <c r="D4032" t="s">
        <v>21</v>
      </c>
      <c r="E4032">
        <v>21217</v>
      </c>
      <c r="F4032" t="s">
        <v>22</v>
      </c>
      <c r="G4032" t="s">
        <v>22</v>
      </c>
      <c r="H4032" t="s">
        <v>208</v>
      </c>
      <c r="I4032" t="s">
        <v>209</v>
      </c>
      <c r="J4032" t="s">
        <v>210</v>
      </c>
      <c r="K4032" s="1">
        <v>43116</v>
      </c>
      <c r="L4032" t="s">
        <v>211</v>
      </c>
      <c r="M4032" t="str">
        <f>HYPERLINK("https://www.regulations.gov/docket?D=FDA-2018-H-0173")</f>
        <v>https://www.regulations.gov/docket?D=FDA-2018-H-0173</v>
      </c>
      <c r="N4032" t="s">
        <v>210</v>
      </c>
    </row>
    <row r="4033" spans="1:14" x14ac:dyDescent="0.25">
      <c r="A4033" t="s">
        <v>215</v>
      </c>
      <c r="B4033" t="s">
        <v>216</v>
      </c>
      <c r="C4033" t="s">
        <v>29</v>
      </c>
      <c r="D4033" t="s">
        <v>21</v>
      </c>
      <c r="E4033">
        <v>21224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43116</v>
      </c>
      <c r="L4033" t="s">
        <v>26</v>
      </c>
      <c r="N4033" t="s">
        <v>24</v>
      </c>
    </row>
    <row r="4034" spans="1:14" x14ac:dyDescent="0.25">
      <c r="A4034" t="s">
        <v>139</v>
      </c>
      <c r="B4034" t="s">
        <v>5741</v>
      </c>
      <c r="C4034" t="s">
        <v>29</v>
      </c>
      <c r="D4034" t="s">
        <v>21</v>
      </c>
      <c r="E4034">
        <v>21224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43116</v>
      </c>
      <c r="L4034" t="s">
        <v>26</v>
      </c>
      <c r="N4034" t="s">
        <v>24</v>
      </c>
    </row>
    <row r="4035" spans="1:14" x14ac:dyDescent="0.25">
      <c r="A4035" t="s">
        <v>221</v>
      </c>
      <c r="B4035" t="s">
        <v>222</v>
      </c>
      <c r="C4035" t="s">
        <v>29</v>
      </c>
      <c r="D4035" t="s">
        <v>21</v>
      </c>
      <c r="E4035">
        <v>21224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43116</v>
      </c>
      <c r="L4035" t="s">
        <v>26</v>
      </c>
      <c r="N4035" t="s">
        <v>24</v>
      </c>
    </row>
    <row r="4036" spans="1:14" x14ac:dyDescent="0.25">
      <c r="A4036" t="s">
        <v>5742</v>
      </c>
      <c r="B4036" t="s">
        <v>5743</v>
      </c>
      <c r="C4036" t="s">
        <v>179</v>
      </c>
      <c r="D4036" t="s">
        <v>21</v>
      </c>
      <c r="E4036">
        <v>20879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43112</v>
      </c>
      <c r="L4036" t="s">
        <v>26</v>
      </c>
      <c r="N4036" t="s">
        <v>24</v>
      </c>
    </row>
    <row r="4037" spans="1:14" x14ac:dyDescent="0.25">
      <c r="A4037" t="s">
        <v>93</v>
      </c>
      <c r="B4037" t="s">
        <v>5744</v>
      </c>
      <c r="C4037" t="s">
        <v>190</v>
      </c>
      <c r="D4037" t="s">
        <v>21</v>
      </c>
      <c r="E4037">
        <v>20851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43112</v>
      </c>
      <c r="L4037" t="s">
        <v>26</v>
      </c>
      <c r="N4037" t="s">
        <v>24</v>
      </c>
    </row>
    <row r="4038" spans="1:14" x14ac:dyDescent="0.25">
      <c r="A4038" t="s">
        <v>887</v>
      </c>
      <c r="B4038" t="s">
        <v>888</v>
      </c>
      <c r="C4038" t="s">
        <v>432</v>
      </c>
      <c r="D4038" t="s">
        <v>21</v>
      </c>
      <c r="E4038">
        <v>21502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43111</v>
      </c>
      <c r="L4038" t="s">
        <v>26</v>
      </c>
      <c r="N4038" t="s">
        <v>24</v>
      </c>
    </row>
    <row r="4039" spans="1:14" x14ac:dyDescent="0.25">
      <c r="A4039" t="s">
        <v>126</v>
      </c>
      <c r="B4039" t="s">
        <v>866</v>
      </c>
      <c r="C4039" t="s">
        <v>109</v>
      </c>
      <c r="D4039" t="s">
        <v>21</v>
      </c>
      <c r="E4039">
        <v>21048</v>
      </c>
      <c r="F4039" t="s">
        <v>22</v>
      </c>
      <c r="G4039" t="s">
        <v>22</v>
      </c>
      <c r="H4039" t="s">
        <v>101</v>
      </c>
      <c r="I4039" t="s">
        <v>241</v>
      </c>
      <c r="J4039" s="1">
        <v>43080</v>
      </c>
      <c r="K4039" s="1">
        <v>43111</v>
      </c>
      <c r="L4039" t="s">
        <v>103</v>
      </c>
      <c r="N4039" t="s">
        <v>1900</v>
      </c>
    </row>
    <row r="4040" spans="1:14" x14ac:dyDescent="0.25">
      <c r="A4040" t="s">
        <v>2036</v>
      </c>
      <c r="B4040" t="s">
        <v>2037</v>
      </c>
      <c r="C4040" t="s">
        <v>707</v>
      </c>
      <c r="D4040" t="s">
        <v>21</v>
      </c>
      <c r="E4040">
        <v>21755</v>
      </c>
      <c r="F4040" t="s">
        <v>22</v>
      </c>
      <c r="G4040" t="s">
        <v>22</v>
      </c>
      <c r="H4040" t="s">
        <v>208</v>
      </c>
      <c r="I4040" t="s">
        <v>209</v>
      </c>
      <c r="J4040" s="1">
        <v>43088</v>
      </c>
      <c r="K4040" s="1">
        <v>43111</v>
      </c>
      <c r="L4040" t="s">
        <v>103</v>
      </c>
      <c r="N4040" t="s">
        <v>1562</v>
      </c>
    </row>
    <row r="4041" spans="1:14" x14ac:dyDescent="0.25">
      <c r="A4041" t="s">
        <v>5745</v>
      </c>
      <c r="B4041" t="s">
        <v>5746</v>
      </c>
      <c r="C4041" t="s">
        <v>432</v>
      </c>
      <c r="D4041" t="s">
        <v>21</v>
      </c>
      <c r="E4041">
        <v>21502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43111</v>
      </c>
      <c r="L4041" t="s">
        <v>26</v>
      </c>
      <c r="N4041" t="s">
        <v>24</v>
      </c>
    </row>
    <row r="4042" spans="1:14" x14ac:dyDescent="0.25">
      <c r="A4042" t="s">
        <v>1427</v>
      </c>
      <c r="B4042" t="s">
        <v>1428</v>
      </c>
      <c r="C4042" t="s">
        <v>70</v>
      </c>
      <c r="D4042" t="s">
        <v>21</v>
      </c>
      <c r="E4042">
        <v>21409</v>
      </c>
      <c r="F4042" t="s">
        <v>22</v>
      </c>
      <c r="G4042" t="s">
        <v>22</v>
      </c>
      <c r="H4042" t="s">
        <v>5640</v>
      </c>
      <c r="I4042" t="s">
        <v>132</v>
      </c>
      <c r="J4042" s="1">
        <v>43087</v>
      </c>
      <c r="K4042" s="1">
        <v>43111</v>
      </c>
      <c r="L4042" t="s">
        <v>103</v>
      </c>
      <c r="N4042" t="s">
        <v>1583</v>
      </c>
    </row>
    <row r="4043" spans="1:14" x14ac:dyDescent="0.25">
      <c r="A4043" t="s">
        <v>430</v>
      </c>
      <c r="B4043" t="s">
        <v>5747</v>
      </c>
      <c r="C4043" t="s">
        <v>790</v>
      </c>
      <c r="D4043" t="s">
        <v>21</v>
      </c>
      <c r="E4043">
        <v>21550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43111</v>
      </c>
      <c r="L4043" t="s">
        <v>26</v>
      </c>
      <c r="N4043" t="s">
        <v>24</v>
      </c>
    </row>
    <row r="4044" spans="1:14" x14ac:dyDescent="0.25">
      <c r="A4044" t="s">
        <v>594</v>
      </c>
      <c r="B4044" t="s">
        <v>595</v>
      </c>
      <c r="C4044" t="s">
        <v>29</v>
      </c>
      <c r="D4044" t="s">
        <v>21</v>
      </c>
      <c r="E4044">
        <v>21230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43109</v>
      </c>
      <c r="L4044" t="s">
        <v>26</v>
      </c>
      <c r="N4044" t="s">
        <v>24</v>
      </c>
    </row>
    <row r="4045" spans="1:14" x14ac:dyDescent="0.25">
      <c r="A4045" t="s">
        <v>5748</v>
      </c>
      <c r="B4045" t="s">
        <v>607</v>
      </c>
      <c r="C4045" t="s">
        <v>29</v>
      </c>
      <c r="D4045" t="s">
        <v>21</v>
      </c>
      <c r="E4045">
        <v>21230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43109</v>
      </c>
      <c r="L4045" t="s">
        <v>26</v>
      </c>
      <c r="N4045" t="s">
        <v>24</v>
      </c>
    </row>
    <row r="4046" spans="1:14" x14ac:dyDescent="0.25">
      <c r="A4046" t="s">
        <v>5749</v>
      </c>
      <c r="B4046" t="s">
        <v>5750</v>
      </c>
      <c r="C4046" t="s">
        <v>29</v>
      </c>
      <c r="D4046" t="s">
        <v>21</v>
      </c>
      <c r="E4046">
        <v>21230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43109</v>
      </c>
      <c r="L4046" t="s">
        <v>26</v>
      </c>
      <c r="N4046" t="s">
        <v>24</v>
      </c>
    </row>
    <row r="4047" spans="1:14" x14ac:dyDescent="0.25">
      <c r="A4047" t="s">
        <v>1872</v>
      </c>
      <c r="B4047" t="s">
        <v>1873</v>
      </c>
      <c r="C4047" t="s">
        <v>29</v>
      </c>
      <c r="D4047" t="s">
        <v>21</v>
      </c>
      <c r="E4047">
        <v>21215</v>
      </c>
      <c r="F4047" t="s">
        <v>22</v>
      </c>
      <c r="G4047" t="s">
        <v>22</v>
      </c>
      <c r="H4047" t="s">
        <v>101</v>
      </c>
      <c r="I4047" t="s">
        <v>241</v>
      </c>
      <c r="J4047" t="s">
        <v>210</v>
      </c>
      <c r="K4047" s="1">
        <v>43109</v>
      </c>
      <c r="L4047" t="s">
        <v>211</v>
      </c>
      <c r="M4047" t="str">
        <f>HYPERLINK("https://www.regulations.gov/docket?D=FDA-2018-H-0077")</f>
        <v>https://www.regulations.gov/docket?D=FDA-2018-H-0077</v>
      </c>
      <c r="N4047" t="s">
        <v>210</v>
      </c>
    </row>
    <row r="4048" spans="1:14" x14ac:dyDescent="0.25">
      <c r="A4048" t="s">
        <v>395</v>
      </c>
      <c r="B4048" t="s">
        <v>5751</v>
      </c>
      <c r="C4048" t="s">
        <v>29</v>
      </c>
      <c r="D4048" t="s">
        <v>21</v>
      </c>
      <c r="E4048">
        <v>21230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43109</v>
      </c>
      <c r="L4048" t="s">
        <v>26</v>
      </c>
      <c r="N4048" t="s">
        <v>24</v>
      </c>
    </row>
    <row r="4049" spans="1:14" x14ac:dyDescent="0.25">
      <c r="A4049" t="s">
        <v>405</v>
      </c>
      <c r="B4049" t="s">
        <v>406</v>
      </c>
      <c r="C4049" t="s">
        <v>29</v>
      </c>
      <c r="D4049" t="s">
        <v>21</v>
      </c>
      <c r="E4049">
        <v>21230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43109</v>
      </c>
      <c r="L4049" t="s">
        <v>26</v>
      </c>
      <c r="N4049" t="s">
        <v>24</v>
      </c>
    </row>
    <row r="4050" spans="1:14" x14ac:dyDescent="0.25">
      <c r="A4050" t="s">
        <v>5752</v>
      </c>
      <c r="B4050" t="s">
        <v>5753</v>
      </c>
      <c r="C4050" t="s">
        <v>1413</v>
      </c>
      <c r="D4050" t="s">
        <v>21</v>
      </c>
      <c r="E4050">
        <v>21146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43108</v>
      </c>
      <c r="L4050" t="s">
        <v>26</v>
      </c>
      <c r="N4050" t="s">
        <v>24</v>
      </c>
    </row>
    <row r="4051" spans="1:14" x14ac:dyDescent="0.25">
      <c r="A4051" t="s">
        <v>5754</v>
      </c>
      <c r="B4051" t="s">
        <v>589</v>
      </c>
      <c r="C4051" t="s">
        <v>29</v>
      </c>
      <c r="D4051" t="s">
        <v>21</v>
      </c>
      <c r="E4051">
        <v>21230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43108</v>
      </c>
      <c r="L4051" t="s">
        <v>26</v>
      </c>
      <c r="N4051" t="s">
        <v>24</v>
      </c>
    </row>
    <row r="4052" spans="1:14" x14ac:dyDescent="0.25">
      <c r="A4052" t="s">
        <v>5755</v>
      </c>
      <c r="B4052" t="s">
        <v>5756</v>
      </c>
      <c r="C4052" t="s">
        <v>29</v>
      </c>
      <c r="D4052" t="s">
        <v>21</v>
      </c>
      <c r="E4052">
        <v>21230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43108</v>
      </c>
      <c r="L4052" t="s">
        <v>26</v>
      </c>
      <c r="N4052" t="s">
        <v>24</v>
      </c>
    </row>
    <row r="4053" spans="1:14" x14ac:dyDescent="0.25">
      <c r="A4053" t="s">
        <v>5757</v>
      </c>
      <c r="B4053" t="s">
        <v>614</v>
      </c>
      <c r="C4053" t="s">
        <v>29</v>
      </c>
      <c r="D4053" t="s">
        <v>21</v>
      </c>
      <c r="E4053">
        <v>21230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43108</v>
      </c>
      <c r="L4053" t="s">
        <v>26</v>
      </c>
      <c r="N4053" t="s">
        <v>24</v>
      </c>
    </row>
    <row r="4054" spans="1:14" x14ac:dyDescent="0.25">
      <c r="A4054" t="s">
        <v>5758</v>
      </c>
      <c r="B4054" t="s">
        <v>5759</v>
      </c>
      <c r="C4054" t="s">
        <v>29</v>
      </c>
      <c r="D4054" t="s">
        <v>21</v>
      </c>
      <c r="E4054">
        <v>21230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43108</v>
      </c>
      <c r="L4054" t="s">
        <v>26</v>
      </c>
      <c r="N4054" t="s">
        <v>24</v>
      </c>
    </row>
    <row r="4055" spans="1:14" x14ac:dyDescent="0.25">
      <c r="A4055" t="s">
        <v>3299</v>
      </c>
      <c r="B4055" t="s">
        <v>3300</v>
      </c>
      <c r="C4055" t="s">
        <v>29</v>
      </c>
      <c r="D4055" t="s">
        <v>21</v>
      </c>
      <c r="E4055">
        <v>21205</v>
      </c>
      <c r="F4055" t="s">
        <v>22</v>
      </c>
      <c r="G4055" t="s">
        <v>22</v>
      </c>
      <c r="H4055" t="s">
        <v>208</v>
      </c>
      <c r="I4055" t="s">
        <v>209</v>
      </c>
      <c r="J4055" t="s">
        <v>210</v>
      </c>
      <c r="K4055" s="1">
        <v>43108</v>
      </c>
      <c r="L4055" t="s">
        <v>211</v>
      </c>
      <c r="M4055" t="str">
        <f>HYPERLINK("https://www.regulations.gov/docket?D=FDA-2018-H-0067")</f>
        <v>https://www.regulations.gov/docket?D=FDA-2018-H-0067</v>
      </c>
      <c r="N4055" t="s">
        <v>210</v>
      </c>
    </row>
    <row r="4056" spans="1:14" x14ac:dyDescent="0.25">
      <c r="A4056" t="s">
        <v>87</v>
      </c>
      <c r="B4056" t="s">
        <v>5760</v>
      </c>
      <c r="C4056" t="s">
        <v>29</v>
      </c>
      <c r="D4056" t="s">
        <v>21</v>
      </c>
      <c r="E4056">
        <v>21230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43108</v>
      </c>
      <c r="L4056" t="s">
        <v>26</v>
      </c>
      <c r="N4056" t="s">
        <v>24</v>
      </c>
    </row>
    <row r="4057" spans="1:14" x14ac:dyDescent="0.25">
      <c r="A4057" t="s">
        <v>5761</v>
      </c>
      <c r="B4057" t="s">
        <v>5762</v>
      </c>
      <c r="C4057" t="s">
        <v>29</v>
      </c>
      <c r="D4057" t="s">
        <v>21</v>
      </c>
      <c r="E4057">
        <v>21223</v>
      </c>
      <c r="F4057" t="s">
        <v>22</v>
      </c>
      <c r="G4057" t="s">
        <v>22</v>
      </c>
      <c r="H4057" t="s">
        <v>208</v>
      </c>
      <c r="I4057" t="s">
        <v>209</v>
      </c>
      <c r="J4057" t="s">
        <v>210</v>
      </c>
      <c r="K4057" s="1">
        <v>43108</v>
      </c>
      <c r="L4057" t="s">
        <v>211</v>
      </c>
      <c r="M4057" t="str">
        <f>HYPERLINK("https://www.regulations.gov/docket?D=FDA-2018-H-0063")</f>
        <v>https://www.regulations.gov/docket?D=FDA-2018-H-0063</v>
      </c>
      <c r="N4057" t="s">
        <v>210</v>
      </c>
    </row>
    <row r="4058" spans="1:14" x14ac:dyDescent="0.25">
      <c r="A4058" t="s">
        <v>5763</v>
      </c>
      <c r="B4058" t="s">
        <v>5764</v>
      </c>
      <c r="C4058" t="s">
        <v>29</v>
      </c>
      <c r="D4058" t="s">
        <v>21</v>
      </c>
      <c r="E4058">
        <v>21224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43108</v>
      </c>
      <c r="L4058" t="s">
        <v>26</v>
      </c>
      <c r="N4058" t="s">
        <v>24</v>
      </c>
    </row>
    <row r="4059" spans="1:14" x14ac:dyDescent="0.25">
      <c r="A4059" t="s">
        <v>5765</v>
      </c>
      <c r="B4059" t="s">
        <v>5766</v>
      </c>
      <c r="C4059" t="s">
        <v>29</v>
      </c>
      <c r="D4059" t="s">
        <v>21</v>
      </c>
      <c r="E4059">
        <v>21224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43106</v>
      </c>
      <c r="L4059" t="s">
        <v>26</v>
      </c>
      <c r="N4059" t="s">
        <v>24</v>
      </c>
    </row>
    <row r="4060" spans="1:14" x14ac:dyDescent="0.25">
      <c r="A4060" t="s">
        <v>5767</v>
      </c>
      <c r="B4060" t="s">
        <v>5768</v>
      </c>
      <c r="C4060" t="s">
        <v>29</v>
      </c>
      <c r="D4060" t="s">
        <v>21</v>
      </c>
      <c r="E4060">
        <v>21230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43106</v>
      </c>
      <c r="L4060" t="s">
        <v>26</v>
      </c>
      <c r="N4060" t="s">
        <v>24</v>
      </c>
    </row>
    <row r="4061" spans="1:14" x14ac:dyDescent="0.25">
      <c r="A4061" t="s">
        <v>5769</v>
      </c>
      <c r="B4061" t="s">
        <v>5770</v>
      </c>
      <c r="C4061" t="s">
        <v>29</v>
      </c>
      <c r="D4061" t="s">
        <v>21</v>
      </c>
      <c r="E4061">
        <v>21224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43106</v>
      </c>
      <c r="L4061" t="s">
        <v>26</v>
      </c>
      <c r="N4061" t="s">
        <v>24</v>
      </c>
    </row>
    <row r="4062" spans="1:14" x14ac:dyDescent="0.25">
      <c r="A4062" t="s">
        <v>5771</v>
      </c>
      <c r="B4062" t="s">
        <v>5772</v>
      </c>
      <c r="C4062" t="s">
        <v>29</v>
      </c>
      <c r="D4062" t="s">
        <v>21</v>
      </c>
      <c r="E4062">
        <v>21224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43106</v>
      </c>
      <c r="L4062" t="s">
        <v>26</v>
      </c>
      <c r="N4062" t="s">
        <v>24</v>
      </c>
    </row>
    <row r="4063" spans="1:14" x14ac:dyDescent="0.25">
      <c r="A4063" t="s">
        <v>87</v>
      </c>
      <c r="B4063" t="s">
        <v>5773</v>
      </c>
      <c r="C4063" t="s">
        <v>29</v>
      </c>
      <c r="D4063" t="s">
        <v>21</v>
      </c>
      <c r="E4063">
        <v>21224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43106</v>
      </c>
      <c r="L4063" t="s">
        <v>26</v>
      </c>
      <c r="N4063" t="s">
        <v>24</v>
      </c>
    </row>
    <row r="4064" spans="1:14" x14ac:dyDescent="0.25">
      <c r="A4064" t="s">
        <v>87</v>
      </c>
      <c r="B4064" t="s">
        <v>5774</v>
      </c>
      <c r="C4064" t="s">
        <v>29</v>
      </c>
      <c r="D4064" t="s">
        <v>21</v>
      </c>
      <c r="E4064">
        <v>21224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43106</v>
      </c>
      <c r="L4064" t="s">
        <v>26</v>
      </c>
      <c r="N4064" t="s">
        <v>24</v>
      </c>
    </row>
    <row r="4065" spans="1:14" x14ac:dyDescent="0.25">
      <c r="A4065" t="s">
        <v>5775</v>
      </c>
      <c r="B4065" t="s">
        <v>5776</v>
      </c>
      <c r="C4065" t="s">
        <v>29</v>
      </c>
      <c r="D4065" t="s">
        <v>21</v>
      </c>
      <c r="E4065">
        <v>21230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43106</v>
      </c>
      <c r="L4065" t="s">
        <v>26</v>
      </c>
      <c r="N4065" t="s">
        <v>24</v>
      </c>
    </row>
    <row r="4066" spans="1:14" x14ac:dyDescent="0.25">
      <c r="A4066" t="s">
        <v>2974</v>
      </c>
      <c r="B4066" t="s">
        <v>2975</v>
      </c>
      <c r="C4066" t="s">
        <v>652</v>
      </c>
      <c r="D4066" t="s">
        <v>21</v>
      </c>
      <c r="E4066">
        <v>20743</v>
      </c>
      <c r="F4066" t="s">
        <v>22</v>
      </c>
      <c r="G4066" t="s">
        <v>22</v>
      </c>
      <c r="H4066" t="s">
        <v>208</v>
      </c>
      <c r="I4066" t="s">
        <v>209</v>
      </c>
      <c r="J4066" t="s">
        <v>210</v>
      </c>
      <c r="K4066" s="1">
        <v>43105</v>
      </c>
      <c r="L4066" t="s">
        <v>211</v>
      </c>
      <c r="M4066" t="str">
        <f>HYPERLINK("https://www.regulations.gov/docket?D=FDA-2018-H-0052")</f>
        <v>https://www.regulations.gov/docket?D=FDA-2018-H-0052</v>
      </c>
      <c r="N4066" t="s">
        <v>210</v>
      </c>
    </row>
    <row r="4067" spans="1:14" x14ac:dyDescent="0.25">
      <c r="A4067" t="s">
        <v>940</v>
      </c>
      <c r="B4067" t="s">
        <v>689</v>
      </c>
      <c r="C4067" t="s">
        <v>291</v>
      </c>
      <c r="D4067" t="s">
        <v>21</v>
      </c>
      <c r="E4067">
        <v>21702</v>
      </c>
      <c r="F4067" t="s">
        <v>22</v>
      </c>
      <c r="G4067" t="s">
        <v>22</v>
      </c>
      <c r="H4067" t="s">
        <v>208</v>
      </c>
      <c r="I4067" t="s">
        <v>209</v>
      </c>
      <c r="J4067" s="1">
        <v>43083</v>
      </c>
      <c r="K4067" s="1">
        <v>43104</v>
      </c>
      <c r="L4067" t="s">
        <v>103</v>
      </c>
      <c r="N4067" t="s">
        <v>1583</v>
      </c>
    </row>
    <row r="4068" spans="1:14" x14ac:dyDescent="0.25">
      <c r="A4068" t="s">
        <v>5777</v>
      </c>
      <c r="B4068" t="s">
        <v>5778</v>
      </c>
      <c r="C4068" t="s">
        <v>2858</v>
      </c>
      <c r="D4068" t="s">
        <v>21</v>
      </c>
      <c r="E4068">
        <v>20751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43103</v>
      </c>
      <c r="L4068" t="s">
        <v>26</v>
      </c>
      <c r="N4068" t="s">
        <v>24</v>
      </c>
    </row>
    <row r="4069" spans="1:14" x14ac:dyDescent="0.25">
      <c r="A4069" t="s">
        <v>5779</v>
      </c>
      <c r="B4069" t="s">
        <v>5780</v>
      </c>
      <c r="C4069" t="s">
        <v>2858</v>
      </c>
      <c r="D4069" t="s">
        <v>21</v>
      </c>
      <c r="E4069">
        <v>20751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43103</v>
      </c>
      <c r="L4069" t="s">
        <v>26</v>
      </c>
      <c r="N4069" t="s">
        <v>24</v>
      </c>
    </row>
    <row r="4070" spans="1:14" x14ac:dyDescent="0.25">
      <c r="A4070" t="s">
        <v>5781</v>
      </c>
      <c r="B4070" t="s">
        <v>5782</v>
      </c>
      <c r="C4070" t="s">
        <v>487</v>
      </c>
      <c r="D4070" t="s">
        <v>21</v>
      </c>
      <c r="E4070">
        <v>20782</v>
      </c>
      <c r="F4070" t="s">
        <v>22</v>
      </c>
      <c r="G4070" t="s">
        <v>22</v>
      </c>
      <c r="H4070" t="s">
        <v>101</v>
      </c>
      <c r="I4070" t="s">
        <v>241</v>
      </c>
      <c r="J4070" t="s">
        <v>210</v>
      </c>
      <c r="K4070" s="1">
        <v>43103</v>
      </c>
      <c r="L4070" t="s">
        <v>211</v>
      </c>
      <c r="M4070" t="str">
        <f>HYPERLINK("https://www.regulations.gov/docket?D=FDA-2018-H-0016")</f>
        <v>https://www.regulations.gov/docket?D=FDA-2018-H-0016</v>
      </c>
      <c r="N4070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B78D7-FAB4-48FB-AB9B-DF0BD56A3220}">
  <dimension ref="A1:N4064"/>
  <sheetViews>
    <sheetView topLeftCell="A3273" workbookViewId="0">
      <selection activeCell="A4064" sqref="A3283:XFD4064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21236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21207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43738</v>
      </c>
      <c r="L3" t="s">
        <v>26</v>
      </c>
      <c r="N3" t="s">
        <v>24</v>
      </c>
    </row>
    <row r="4" spans="1:14" x14ac:dyDescent="0.25">
      <c r="A4" t="s">
        <v>30</v>
      </c>
      <c r="B4" t="s">
        <v>31</v>
      </c>
      <c r="C4" t="s">
        <v>29</v>
      </c>
      <c r="D4" t="s">
        <v>21</v>
      </c>
      <c r="E4">
        <v>21210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43738</v>
      </c>
      <c r="L4" t="s">
        <v>26</v>
      </c>
      <c r="N4" t="s">
        <v>24</v>
      </c>
    </row>
    <row r="5" spans="1:14" x14ac:dyDescent="0.25">
      <c r="A5" t="s">
        <v>32</v>
      </c>
      <c r="B5" t="s">
        <v>33</v>
      </c>
      <c r="C5" t="s">
        <v>29</v>
      </c>
      <c r="D5" t="s">
        <v>21</v>
      </c>
      <c r="E5">
        <v>21234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43738</v>
      </c>
      <c r="L5" t="s">
        <v>26</v>
      </c>
      <c r="N5" t="s">
        <v>24</v>
      </c>
    </row>
    <row r="6" spans="1:14" x14ac:dyDescent="0.25">
      <c r="A6" t="s">
        <v>34</v>
      </c>
      <c r="B6" t="s">
        <v>35</v>
      </c>
      <c r="C6" t="s">
        <v>36</v>
      </c>
      <c r="D6" t="s">
        <v>21</v>
      </c>
      <c r="E6">
        <v>21009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43738</v>
      </c>
      <c r="L6" t="s">
        <v>26</v>
      </c>
      <c r="N6" t="s">
        <v>24</v>
      </c>
    </row>
    <row r="7" spans="1:14" x14ac:dyDescent="0.25">
      <c r="A7" t="s">
        <v>37</v>
      </c>
      <c r="B7" t="s">
        <v>38</v>
      </c>
      <c r="C7" t="s">
        <v>39</v>
      </c>
      <c r="D7" t="s">
        <v>21</v>
      </c>
      <c r="E7">
        <v>21044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43736</v>
      </c>
      <c r="L7" t="s">
        <v>26</v>
      </c>
      <c r="N7" t="s">
        <v>24</v>
      </c>
    </row>
    <row r="8" spans="1:14" x14ac:dyDescent="0.25">
      <c r="A8" t="s">
        <v>40</v>
      </c>
      <c r="B8" t="s">
        <v>41</v>
      </c>
      <c r="C8" t="s">
        <v>29</v>
      </c>
      <c r="D8" t="s">
        <v>21</v>
      </c>
      <c r="E8">
        <v>21207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43736</v>
      </c>
      <c r="L8" t="s">
        <v>26</v>
      </c>
      <c r="N8" t="s">
        <v>24</v>
      </c>
    </row>
    <row r="9" spans="1:14" x14ac:dyDescent="0.25">
      <c r="A9" t="s">
        <v>42</v>
      </c>
      <c r="B9" t="s">
        <v>43</v>
      </c>
      <c r="C9" t="s">
        <v>44</v>
      </c>
      <c r="D9" t="s">
        <v>21</v>
      </c>
      <c r="E9">
        <v>20794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43736</v>
      </c>
      <c r="L9" t="s">
        <v>26</v>
      </c>
      <c r="N9" t="s">
        <v>24</v>
      </c>
    </row>
    <row r="10" spans="1:14" x14ac:dyDescent="0.25">
      <c r="A10" t="s">
        <v>45</v>
      </c>
      <c r="B10" t="s">
        <v>46</v>
      </c>
      <c r="C10" t="s">
        <v>39</v>
      </c>
      <c r="D10" t="s">
        <v>21</v>
      </c>
      <c r="E10">
        <v>21045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43736</v>
      </c>
      <c r="L10" t="s">
        <v>26</v>
      </c>
      <c r="N10" t="s">
        <v>24</v>
      </c>
    </row>
    <row r="11" spans="1:14" x14ac:dyDescent="0.25">
      <c r="A11" t="s">
        <v>47</v>
      </c>
      <c r="B11" t="s">
        <v>48</v>
      </c>
      <c r="C11" t="s">
        <v>39</v>
      </c>
      <c r="D11" t="s">
        <v>21</v>
      </c>
      <c r="E11">
        <v>21046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43736</v>
      </c>
      <c r="L11" t="s">
        <v>26</v>
      </c>
      <c r="N11" t="s">
        <v>24</v>
      </c>
    </row>
    <row r="12" spans="1:14" x14ac:dyDescent="0.25">
      <c r="A12" t="s">
        <v>49</v>
      </c>
      <c r="B12" t="s">
        <v>50</v>
      </c>
      <c r="C12" t="s">
        <v>51</v>
      </c>
      <c r="D12" t="s">
        <v>21</v>
      </c>
      <c r="E12">
        <v>21136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43736</v>
      </c>
      <c r="L12" t="s">
        <v>26</v>
      </c>
      <c r="N12" t="s">
        <v>24</v>
      </c>
    </row>
    <row r="13" spans="1:14" x14ac:dyDescent="0.25">
      <c r="A13" t="s">
        <v>52</v>
      </c>
      <c r="B13" t="s">
        <v>53</v>
      </c>
      <c r="C13" t="s">
        <v>54</v>
      </c>
      <c r="D13" t="s">
        <v>21</v>
      </c>
      <c r="E13">
        <v>21060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43736</v>
      </c>
      <c r="L13" t="s">
        <v>26</v>
      </c>
      <c r="N13" t="s">
        <v>24</v>
      </c>
    </row>
    <row r="14" spans="1:14" x14ac:dyDescent="0.25">
      <c r="A14" t="s">
        <v>55</v>
      </c>
      <c r="B14" t="s">
        <v>56</v>
      </c>
      <c r="C14" t="s">
        <v>39</v>
      </c>
      <c r="D14" t="s">
        <v>21</v>
      </c>
      <c r="E14">
        <v>21045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43736</v>
      </c>
      <c r="L14" t="s">
        <v>26</v>
      </c>
      <c r="N14" t="s">
        <v>24</v>
      </c>
    </row>
    <row r="15" spans="1:14" x14ac:dyDescent="0.25">
      <c r="A15" t="s">
        <v>57</v>
      </c>
      <c r="B15" t="s">
        <v>58</v>
      </c>
      <c r="C15" t="s">
        <v>59</v>
      </c>
      <c r="D15" t="s">
        <v>21</v>
      </c>
      <c r="E15">
        <v>21133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43736</v>
      </c>
      <c r="L15" t="s">
        <v>26</v>
      </c>
      <c r="N15" t="s">
        <v>24</v>
      </c>
    </row>
    <row r="16" spans="1:14" x14ac:dyDescent="0.25">
      <c r="A16" t="s">
        <v>60</v>
      </c>
      <c r="B16" t="s">
        <v>61</v>
      </c>
      <c r="C16" t="s">
        <v>62</v>
      </c>
      <c r="D16" t="s">
        <v>21</v>
      </c>
      <c r="E16">
        <v>21071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43736</v>
      </c>
      <c r="L16" t="s">
        <v>26</v>
      </c>
      <c r="N16" t="s">
        <v>24</v>
      </c>
    </row>
    <row r="17" spans="1:14" x14ac:dyDescent="0.25">
      <c r="A17" t="s">
        <v>63</v>
      </c>
      <c r="B17" t="s">
        <v>64</v>
      </c>
      <c r="C17" t="s">
        <v>39</v>
      </c>
      <c r="D17" t="s">
        <v>21</v>
      </c>
      <c r="E17">
        <v>21045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43736</v>
      </c>
      <c r="L17" t="s">
        <v>26</v>
      </c>
      <c r="N17" t="s">
        <v>24</v>
      </c>
    </row>
    <row r="18" spans="1:14" x14ac:dyDescent="0.25">
      <c r="A18" t="s">
        <v>65</v>
      </c>
      <c r="B18" t="s">
        <v>66</v>
      </c>
      <c r="C18" t="s">
        <v>67</v>
      </c>
      <c r="D18" t="s">
        <v>21</v>
      </c>
      <c r="E18">
        <v>20905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43735</v>
      </c>
      <c r="L18" t="s">
        <v>26</v>
      </c>
      <c r="N18" t="s">
        <v>24</v>
      </c>
    </row>
    <row r="19" spans="1:14" x14ac:dyDescent="0.25">
      <c r="A19" t="s">
        <v>68</v>
      </c>
      <c r="B19" t="s">
        <v>69</v>
      </c>
      <c r="C19" t="s">
        <v>70</v>
      </c>
      <c r="D19" t="s">
        <v>21</v>
      </c>
      <c r="E19">
        <v>21403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43735</v>
      </c>
      <c r="L19" t="s">
        <v>26</v>
      </c>
      <c r="N19" t="s">
        <v>24</v>
      </c>
    </row>
    <row r="20" spans="1:14" x14ac:dyDescent="0.25">
      <c r="A20" t="s">
        <v>71</v>
      </c>
      <c r="B20" t="s">
        <v>72</v>
      </c>
      <c r="C20" t="s">
        <v>73</v>
      </c>
      <c r="D20" t="s">
        <v>21</v>
      </c>
      <c r="E20">
        <v>21207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43735</v>
      </c>
      <c r="L20" t="s">
        <v>26</v>
      </c>
      <c r="N20" t="s">
        <v>24</v>
      </c>
    </row>
    <row r="21" spans="1:14" x14ac:dyDescent="0.25">
      <c r="A21" t="s">
        <v>74</v>
      </c>
      <c r="B21" t="s">
        <v>75</v>
      </c>
      <c r="C21" t="s">
        <v>70</v>
      </c>
      <c r="D21" t="s">
        <v>21</v>
      </c>
      <c r="E21">
        <v>21403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43735</v>
      </c>
      <c r="L21" t="s">
        <v>26</v>
      </c>
      <c r="N21" t="s">
        <v>24</v>
      </c>
    </row>
    <row r="22" spans="1:14" x14ac:dyDescent="0.25">
      <c r="A22" t="s">
        <v>76</v>
      </c>
      <c r="B22" t="s">
        <v>77</v>
      </c>
      <c r="C22" t="s">
        <v>29</v>
      </c>
      <c r="D22" t="s">
        <v>21</v>
      </c>
      <c r="E22">
        <v>21226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43735</v>
      </c>
      <c r="L22" t="s">
        <v>26</v>
      </c>
      <c r="N22" t="s">
        <v>24</v>
      </c>
    </row>
    <row r="23" spans="1:14" x14ac:dyDescent="0.25">
      <c r="A23" t="s">
        <v>78</v>
      </c>
      <c r="B23" t="s">
        <v>79</v>
      </c>
      <c r="C23" t="s">
        <v>29</v>
      </c>
      <c r="D23" t="s">
        <v>21</v>
      </c>
      <c r="E23">
        <v>21215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43735</v>
      </c>
      <c r="L23" t="s">
        <v>26</v>
      </c>
      <c r="N23" t="s">
        <v>24</v>
      </c>
    </row>
    <row r="24" spans="1:14" x14ac:dyDescent="0.25">
      <c r="A24" t="s">
        <v>80</v>
      </c>
      <c r="B24" t="s">
        <v>81</v>
      </c>
      <c r="C24" t="s">
        <v>59</v>
      </c>
      <c r="D24" t="s">
        <v>21</v>
      </c>
      <c r="E24">
        <v>21133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43735</v>
      </c>
      <c r="L24" t="s">
        <v>26</v>
      </c>
      <c r="N24" t="s">
        <v>24</v>
      </c>
    </row>
    <row r="25" spans="1:14" x14ac:dyDescent="0.25">
      <c r="A25" t="s">
        <v>82</v>
      </c>
      <c r="B25" t="s">
        <v>83</v>
      </c>
      <c r="C25" t="s">
        <v>54</v>
      </c>
      <c r="D25" t="s">
        <v>21</v>
      </c>
      <c r="E25">
        <v>21060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43735</v>
      </c>
      <c r="L25" t="s">
        <v>26</v>
      </c>
      <c r="N25" t="s">
        <v>24</v>
      </c>
    </row>
    <row r="26" spans="1:14" x14ac:dyDescent="0.25">
      <c r="A26" t="s">
        <v>84</v>
      </c>
      <c r="B26" t="s">
        <v>85</v>
      </c>
      <c r="C26" t="s">
        <v>86</v>
      </c>
      <c r="D26" t="s">
        <v>21</v>
      </c>
      <c r="E26">
        <v>21225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43735</v>
      </c>
      <c r="L26" t="s">
        <v>26</v>
      </c>
      <c r="N26" t="s">
        <v>24</v>
      </c>
    </row>
    <row r="27" spans="1:14" x14ac:dyDescent="0.25">
      <c r="A27" t="s">
        <v>87</v>
      </c>
      <c r="B27" t="s">
        <v>88</v>
      </c>
      <c r="C27" t="s">
        <v>59</v>
      </c>
      <c r="D27" t="s">
        <v>21</v>
      </c>
      <c r="E27">
        <v>21133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43735</v>
      </c>
      <c r="L27" t="s">
        <v>26</v>
      </c>
      <c r="N27" t="s">
        <v>24</v>
      </c>
    </row>
    <row r="28" spans="1:14" x14ac:dyDescent="0.25">
      <c r="A28" t="s">
        <v>89</v>
      </c>
      <c r="B28" t="s">
        <v>90</v>
      </c>
      <c r="C28" t="s">
        <v>59</v>
      </c>
      <c r="D28" t="s">
        <v>21</v>
      </c>
      <c r="E28">
        <v>21133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43735</v>
      </c>
      <c r="L28" t="s">
        <v>26</v>
      </c>
      <c r="N28" t="s">
        <v>24</v>
      </c>
    </row>
    <row r="29" spans="1:14" x14ac:dyDescent="0.25">
      <c r="A29" t="s">
        <v>91</v>
      </c>
      <c r="B29" t="s">
        <v>92</v>
      </c>
      <c r="C29" t="s">
        <v>29</v>
      </c>
      <c r="D29" t="s">
        <v>21</v>
      </c>
      <c r="E29">
        <v>21226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43735</v>
      </c>
      <c r="L29" t="s">
        <v>26</v>
      </c>
      <c r="N29" t="s">
        <v>24</v>
      </c>
    </row>
    <row r="30" spans="1:14" x14ac:dyDescent="0.25">
      <c r="A30" t="s">
        <v>93</v>
      </c>
      <c r="B30" t="s">
        <v>94</v>
      </c>
      <c r="C30" t="s">
        <v>51</v>
      </c>
      <c r="D30" t="s">
        <v>21</v>
      </c>
      <c r="E30">
        <v>21136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43735</v>
      </c>
      <c r="L30" t="s">
        <v>26</v>
      </c>
      <c r="N30" t="s">
        <v>24</v>
      </c>
    </row>
    <row r="31" spans="1:14" x14ac:dyDescent="0.25">
      <c r="A31" t="s">
        <v>95</v>
      </c>
      <c r="B31" t="s">
        <v>96</v>
      </c>
      <c r="C31" t="s">
        <v>67</v>
      </c>
      <c r="D31" t="s">
        <v>21</v>
      </c>
      <c r="E31">
        <v>20901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43735</v>
      </c>
      <c r="L31" t="s">
        <v>26</v>
      </c>
      <c r="N31" t="s">
        <v>24</v>
      </c>
    </row>
    <row r="32" spans="1:14" x14ac:dyDescent="0.25">
      <c r="A32" t="s">
        <v>97</v>
      </c>
      <c r="B32" t="s">
        <v>98</v>
      </c>
      <c r="C32" t="s">
        <v>51</v>
      </c>
      <c r="D32" t="s">
        <v>21</v>
      </c>
      <c r="E32">
        <v>21136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43735</v>
      </c>
      <c r="L32" t="s">
        <v>26</v>
      </c>
      <c r="N32" t="s">
        <v>24</v>
      </c>
    </row>
    <row r="33" spans="1:14" x14ac:dyDescent="0.25">
      <c r="A33" t="s">
        <v>105</v>
      </c>
      <c r="B33" t="s">
        <v>106</v>
      </c>
      <c r="C33" t="s">
        <v>59</v>
      </c>
      <c r="D33" t="s">
        <v>21</v>
      </c>
      <c r="E33">
        <v>21133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43734</v>
      </c>
      <c r="L33" t="s">
        <v>26</v>
      </c>
      <c r="N33" t="s">
        <v>24</v>
      </c>
    </row>
    <row r="34" spans="1:14" x14ac:dyDescent="0.25">
      <c r="A34" t="s">
        <v>112</v>
      </c>
      <c r="B34" t="s">
        <v>113</v>
      </c>
      <c r="C34" t="s">
        <v>114</v>
      </c>
      <c r="D34" t="s">
        <v>21</v>
      </c>
      <c r="E34">
        <v>21228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43734</v>
      </c>
      <c r="L34" t="s">
        <v>26</v>
      </c>
      <c r="N34" t="s">
        <v>24</v>
      </c>
    </row>
    <row r="35" spans="1:14" x14ac:dyDescent="0.25">
      <c r="A35" t="s">
        <v>118</v>
      </c>
      <c r="B35" t="s">
        <v>119</v>
      </c>
      <c r="C35" t="s">
        <v>29</v>
      </c>
      <c r="D35" t="s">
        <v>21</v>
      </c>
      <c r="E35">
        <v>21215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43734</v>
      </c>
      <c r="L35" t="s">
        <v>26</v>
      </c>
      <c r="N35" t="s">
        <v>24</v>
      </c>
    </row>
    <row r="36" spans="1:14" x14ac:dyDescent="0.25">
      <c r="A36" t="s">
        <v>76</v>
      </c>
      <c r="B36" t="s">
        <v>120</v>
      </c>
      <c r="C36" t="s">
        <v>29</v>
      </c>
      <c r="D36" t="s">
        <v>21</v>
      </c>
      <c r="E36">
        <v>21215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43734</v>
      </c>
      <c r="L36" t="s">
        <v>26</v>
      </c>
      <c r="N36" t="s">
        <v>24</v>
      </c>
    </row>
    <row r="37" spans="1:14" x14ac:dyDescent="0.25">
      <c r="A37" t="s">
        <v>76</v>
      </c>
      <c r="B37" t="s">
        <v>121</v>
      </c>
      <c r="C37" t="s">
        <v>29</v>
      </c>
      <c r="D37" t="s">
        <v>21</v>
      </c>
      <c r="E37">
        <v>21207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43734</v>
      </c>
      <c r="L37" t="s">
        <v>26</v>
      </c>
      <c r="N37" t="s">
        <v>24</v>
      </c>
    </row>
    <row r="38" spans="1:14" x14ac:dyDescent="0.25">
      <c r="A38" t="s">
        <v>122</v>
      </c>
      <c r="B38" t="s">
        <v>123</v>
      </c>
      <c r="C38" t="s">
        <v>54</v>
      </c>
      <c r="D38" t="s">
        <v>21</v>
      </c>
      <c r="E38">
        <v>21061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43734</v>
      </c>
      <c r="L38" t="s">
        <v>26</v>
      </c>
      <c r="N38" t="s">
        <v>24</v>
      </c>
    </row>
    <row r="39" spans="1:14" x14ac:dyDescent="0.25">
      <c r="A39" t="s">
        <v>124</v>
      </c>
      <c r="B39" t="s">
        <v>125</v>
      </c>
      <c r="C39" t="s">
        <v>29</v>
      </c>
      <c r="D39" t="s">
        <v>21</v>
      </c>
      <c r="E39">
        <v>21205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43734</v>
      </c>
      <c r="L39" t="s">
        <v>26</v>
      </c>
      <c r="N39" t="s">
        <v>24</v>
      </c>
    </row>
    <row r="40" spans="1:14" x14ac:dyDescent="0.25">
      <c r="A40" t="s">
        <v>126</v>
      </c>
      <c r="B40" t="s">
        <v>127</v>
      </c>
      <c r="C40" t="s">
        <v>54</v>
      </c>
      <c r="D40" t="s">
        <v>21</v>
      </c>
      <c r="E40">
        <v>21061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43734</v>
      </c>
      <c r="L40" t="s">
        <v>26</v>
      </c>
      <c r="N40" t="s">
        <v>24</v>
      </c>
    </row>
    <row r="41" spans="1:14" x14ac:dyDescent="0.25">
      <c r="A41" t="s">
        <v>133</v>
      </c>
      <c r="B41" t="s">
        <v>134</v>
      </c>
      <c r="C41" t="s">
        <v>29</v>
      </c>
      <c r="D41" t="s">
        <v>21</v>
      </c>
      <c r="E41">
        <v>21205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43734</v>
      </c>
      <c r="L41" t="s">
        <v>26</v>
      </c>
      <c r="N41" t="s">
        <v>24</v>
      </c>
    </row>
    <row r="42" spans="1:14" x14ac:dyDescent="0.25">
      <c r="A42" t="s">
        <v>30</v>
      </c>
      <c r="B42" t="s">
        <v>135</v>
      </c>
      <c r="C42" t="s">
        <v>136</v>
      </c>
      <c r="D42" t="s">
        <v>21</v>
      </c>
      <c r="E42">
        <v>21117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43734</v>
      </c>
      <c r="L42" t="s">
        <v>26</v>
      </c>
      <c r="N42" t="s">
        <v>24</v>
      </c>
    </row>
    <row r="43" spans="1:14" x14ac:dyDescent="0.25">
      <c r="A43" t="s">
        <v>139</v>
      </c>
      <c r="B43" t="s">
        <v>140</v>
      </c>
      <c r="C43" t="s">
        <v>29</v>
      </c>
      <c r="D43" t="s">
        <v>21</v>
      </c>
      <c r="E43">
        <v>21216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43734</v>
      </c>
      <c r="L43" t="s">
        <v>26</v>
      </c>
      <c r="N43" t="s">
        <v>24</v>
      </c>
    </row>
    <row r="44" spans="1:14" x14ac:dyDescent="0.25">
      <c r="A44" t="s">
        <v>144</v>
      </c>
      <c r="B44" t="s">
        <v>145</v>
      </c>
      <c r="C44" t="s">
        <v>73</v>
      </c>
      <c r="D44" t="s">
        <v>21</v>
      </c>
      <c r="E44">
        <v>21207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43734</v>
      </c>
      <c r="L44" t="s">
        <v>26</v>
      </c>
      <c r="N44" t="s">
        <v>24</v>
      </c>
    </row>
    <row r="45" spans="1:14" x14ac:dyDescent="0.25">
      <c r="A45" t="s">
        <v>146</v>
      </c>
      <c r="B45" t="s">
        <v>147</v>
      </c>
      <c r="C45" t="s">
        <v>59</v>
      </c>
      <c r="D45" t="s">
        <v>21</v>
      </c>
      <c r="E45">
        <v>21133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43734</v>
      </c>
      <c r="L45" t="s">
        <v>26</v>
      </c>
      <c r="N45" t="s">
        <v>24</v>
      </c>
    </row>
    <row r="46" spans="1:14" x14ac:dyDescent="0.25">
      <c r="A46" t="s">
        <v>148</v>
      </c>
      <c r="B46" t="s">
        <v>149</v>
      </c>
      <c r="C46" t="s">
        <v>29</v>
      </c>
      <c r="D46" t="s">
        <v>21</v>
      </c>
      <c r="E46">
        <v>21223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43734</v>
      </c>
      <c r="L46" t="s">
        <v>26</v>
      </c>
      <c r="N46" t="s">
        <v>24</v>
      </c>
    </row>
    <row r="47" spans="1:14" x14ac:dyDescent="0.25">
      <c r="A47" t="s">
        <v>150</v>
      </c>
      <c r="B47" t="s">
        <v>151</v>
      </c>
      <c r="C47" t="s">
        <v>29</v>
      </c>
      <c r="D47" t="s">
        <v>21</v>
      </c>
      <c r="E47">
        <v>21223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43734</v>
      </c>
      <c r="L47" t="s">
        <v>26</v>
      </c>
      <c r="N47" t="s">
        <v>24</v>
      </c>
    </row>
    <row r="48" spans="1:14" x14ac:dyDescent="0.25">
      <c r="A48" t="s">
        <v>152</v>
      </c>
      <c r="B48" t="s">
        <v>153</v>
      </c>
      <c r="C48" t="s">
        <v>154</v>
      </c>
      <c r="D48" t="s">
        <v>21</v>
      </c>
      <c r="E48">
        <v>20724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43734</v>
      </c>
      <c r="L48" t="s">
        <v>26</v>
      </c>
      <c r="N48" t="s">
        <v>24</v>
      </c>
    </row>
    <row r="49" spans="1:14" x14ac:dyDescent="0.25">
      <c r="A49" t="s">
        <v>155</v>
      </c>
      <c r="B49" t="s">
        <v>156</v>
      </c>
      <c r="C49" t="s">
        <v>67</v>
      </c>
      <c r="D49" t="s">
        <v>21</v>
      </c>
      <c r="E49">
        <v>20902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157</v>
      </c>
      <c r="B50" t="s">
        <v>158</v>
      </c>
      <c r="C50" t="s">
        <v>67</v>
      </c>
      <c r="D50" t="s">
        <v>21</v>
      </c>
      <c r="E50">
        <v>20910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43733</v>
      </c>
      <c r="L50" t="s">
        <v>26</v>
      </c>
      <c r="N50" t="s">
        <v>24</v>
      </c>
    </row>
    <row r="51" spans="1:14" x14ac:dyDescent="0.25">
      <c r="A51" t="s">
        <v>159</v>
      </c>
      <c r="B51" t="s">
        <v>160</v>
      </c>
      <c r="C51" t="s">
        <v>67</v>
      </c>
      <c r="D51" t="s">
        <v>21</v>
      </c>
      <c r="E51">
        <v>20910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43733</v>
      </c>
      <c r="L51" t="s">
        <v>26</v>
      </c>
      <c r="N51" t="s">
        <v>24</v>
      </c>
    </row>
    <row r="52" spans="1:14" x14ac:dyDescent="0.25">
      <c r="A52" t="s">
        <v>161</v>
      </c>
      <c r="B52" t="s">
        <v>162</v>
      </c>
      <c r="C52" t="s">
        <v>163</v>
      </c>
      <c r="D52" t="s">
        <v>21</v>
      </c>
      <c r="E52">
        <v>20902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43733</v>
      </c>
      <c r="L52" t="s">
        <v>26</v>
      </c>
      <c r="N52" t="s">
        <v>24</v>
      </c>
    </row>
    <row r="53" spans="1:14" x14ac:dyDescent="0.25">
      <c r="A53" t="s">
        <v>164</v>
      </c>
      <c r="B53" t="s">
        <v>165</v>
      </c>
      <c r="C53" t="s">
        <v>67</v>
      </c>
      <c r="D53" t="s">
        <v>21</v>
      </c>
      <c r="E53">
        <v>20910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43733</v>
      </c>
      <c r="L53" t="s">
        <v>26</v>
      </c>
      <c r="N53" t="s">
        <v>24</v>
      </c>
    </row>
    <row r="54" spans="1:14" x14ac:dyDescent="0.25">
      <c r="A54" t="s">
        <v>166</v>
      </c>
      <c r="B54" t="s">
        <v>167</v>
      </c>
      <c r="C54" t="s">
        <v>54</v>
      </c>
      <c r="D54" t="s">
        <v>21</v>
      </c>
      <c r="E54">
        <v>21060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43733</v>
      </c>
      <c r="L54" t="s">
        <v>26</v>
      </c>
      <c r="N54" t="s">
        <v>24</v>
      </c>
    </row>
    <row r="55" spans="1:14" x14ac:dyDescent="0.25">
      <c r="A55" t="s">
        <v>168</v>
      </c>
      <c r="B55" t="s">
        <v>169</v>
      </c>
      <c r="C55" t="s">
        <v>67</v>
      </c>
      <c r="D55" t="s">
        <v>21</v>
      </c>
      <c r="E55">
        <v>20902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43733</v>
      </c>
      <c r="L55" t="s">
        <v>26</v>
      </c>
      <c r="N55" t="s">
        <v>24</v>
      </c>
    </row>
    <row r="56" spans="1:14" x14ac:dyDescent="0.25">
      <c r="A56" t="s">
        <v>155</v>
      </c>
      <c r="B56" t="s">
        <v>170</v>
      </c>
      <c r="C56" t="s">
        <v>70</v>
      </c>
      <c r="D56" t="s">
        <v>21</v>
      </c>
      <c r="E56">
        <v>21409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171</v>
      </c>
      <c r="B57" t="s">
        <v>172</v>
      </c>
      <c r="C57" t="s">
        <v>173</v>
      </c>
      <c r="D57" t="s">
        <v>21</v>
      </c>
      <c r="E57">
        <v>20745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174</v>
      </c>
      <c r="B58" t="s">
        <v>175</v>
      </c>
      <c r="C58" t="s">
        <v>176</v>
      </c>
      <c r="D58" t="s">
        <v>21</v>
      </c>
      <c r="E58">
        <v>21740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177</v>
      </c>
      <c r="B59" t="s">
        <v>178</v>
      </c>
      <c r="C59" t="s">
        <v>179</v>
      </c>
      <c r="D59" t="s">
        <v>21</v>
      </c>
      <c r="E59">
        <v>20882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180</v>
      </c>
      <c r="B60" t="s">
        <v>181</v>
      </c>
      <c r="C60" t="s">
        <v>182</v>
      </c>
      <c r="D60" t="s">
        <v>21</v>
      </c>
      <c r="E60">
        <v>21666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183</v>
      </c>
      <c r="B61" t="s">
        <v>184</v>
      </c>
      <c r="C61" t="s">
        <v>70</v>
      </c>
      <c r="D61" t="s">
        <v>21</v>
      </c>
      <c r="E61">
        <v>21403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185</v>
      </c>
      <c r="B62" t="s">
        <v>186</v>
      </c>
      <c r="C62" t="s">
        <v>187</v>
      </c>
      <c r="D62" t="s">
        <v>21</v>
      </c>
      <c r="E62">
        <v>21788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188</v>
      </c>
      <c r="B63" t="s">
        <v>189</v>
      </c>
      <c r="C63" t="s">
        <v>190</v>
      </c>
      <c r="D63" t="s">
        <v>21</v>
      </c>
      <c r="E63">
        <v>20852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191</v>
      </c>
      <c r="B64" t="s">
        <v>192</v>
      </c>
      <c r="C64" t="s">
        <v>193</v>
      </c>
      <c r="D64" t="s">
        <v>21</v>
      </c>
      <c r="E64">
        <v>20748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43731</v>
      </c>
      <c r="L64" t="s">
        <v>26</v>
      </c>
      <c r="N64" t="s">
        <v>24</v>
      </c>
    </row>
    <row r="65" spans="1:14" x14ac:dyDescent="0.25">
      <c r="A65" t="s">
        <v>194</v>
      </c>
      <c r="B65" t="s">
        <v>195</v>
      </c>
      <c r="C65" t="s">
        <v>39</v>
      </c>
      <c r="D65" t="s">
        <v>21</v>
      </c>
      <c r="E65">
        <v>21044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43731</v>
      </c>
      <c r="L65" t="s">
        <v>26</v>
      </c>
      <c r="N65" t="s">
        <v>24</v>
      </c>
    </row>
    <row r="66" spans="1:14" x14ac:dyDescent="0.25">
      <c r="A66" t="s">
        <v>196</v>
      </c>
      <c r="B66" t="s">
        <v>197</v>
      </c>
      <c r="C66" t="s">
        <v>198</v>
      </c>
      <c r="D66" t="s">
        <v>21</v>
      </c>
      <c r="E66">
        <v>20746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43731</v>
      </c>
      <c r="L66" t="s">
        <v>26</v>
      </c>
      <c r="N66" t="s">
        <v>24</v>
      </c>
    </row>
    <row r="67" spans="1:14" x14ac:dyDescent="0.25">
      <c r="A67" t="s">
        <v>199</v>
      </c>
      <c r="B67" t="s">
        <v>200</v>
      </c>
      <c r="C67" t="s">
        <v>193</v>
      </c>
      <c r="D67" t="s">
        <v>21</v>
      </c>
      <c r="E67">
        <v>20748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43731</v>
      </c>
      <c r="L67" t="s">
        <v>26</v>
      </c>
      <c r="N67" t="s">
        <v>24</v>
      </c>
    </row>
    <row r="68" spans="1:14" x14ac:dyDescent="0.25">
      <c r="A68" t="s">
        <v>201</v>
      </c>
      <c r="B68" t="s">
        <v>202</v>
      </c>
      <c r="C68" t="s">
        <v>154</v>
      </c>
      <c r="D68" t="s">
        <v>21</v>
      </c>
      <c r="E68">
        <v>20724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43731</v>
      </c>
      <c r="L68" t="s">
        <v>26</v>
      </c>
      <c r="N68" t="s">
        <v>24</v>
      </c>
    </row>
    <row r="69" spans="1:14" x14ac:dyDescent="0.25">
      <c r="A69" t="s">
        <v>201</v>
      </c>
      <c r="B69" t="s">
        <v>203</v>
      </c>
      <c r="C69" t="s">
        <v>114</v>
      </c>
      <c r="D69" t="s">
        <v>21</v>
      </c>
      <c r="E69">
        <v>21228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43731</v>
      </c>
      <c r="L69" t="s">
        <v>26</v>
      </c>
      <c r="N69" t="s">
        <v>24</v>
      </c>
    </row>
    <row r="70" spans="1:14" x14ac:dyDescent="0.25">
      <c r="A70" t="s">
        <v>155</v>
      </c>
      <c r="B70" t="s">
        <v>204</v>
      </c>
      <c r="C70" t="s">
        <v>36</v>
      </c>
      <c r="D70" t="s">
        <v>21</v>
      </c>
      <c r="E70">
        <v>21009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43728</v>
      </c>
      <c r="L70" t="s">
        <v>26</v>
      </c>
      <c r="N70" t="s">
        <v>24</v>
      </c>
    </row>
    <row r="71" spans="1:14" x14ac:dyDescent="0.25">
      <c r="A71" t="s">
        <v>212</v>
      </c>
      <c r="B71" t="s">
        <v>213</v>
      </c>
      <c r="C71" t="s">
        <v>36</v>
      </c>
      <c r="D71" t="s">
        <v>21</v>
      </c>
      <c r="E71">
        <v>21009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43728</v>
      </c>
      <c r="L71" t="s">
        <v>26</v>
      </c>
      <c r="N71" t="s">
        <v>24</v>
      </c>
    </row>
    <row r="72" spans="1:14" x14ac:dyDescent="0.25">
      <c r="A72" t="s">
        <v>196</v>
      </c>
      <c r="B72" t="s">
        <v>214</v>
      </c>
      <c r="C72" t="s">
        <v>29</v>
      </c>
      <c r="D72" t="s">
        <v>21</v>
      </c>
      <c r="E72">
        <v>21224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43728</v>
      </c>
      <c r="L72" t="s">
        <v>26</v>
      </c>
      <c r="N72" t="s">
        <v>24</v>
      </c>
    </row>
    <row r="73" spans="1:14" x14ac:dyDescent="0.25">
      <c r="A73" t="s">
        <v>215</v>
      </c>
      <c r="B73" t="s">
        <v>216</v>
      </c>
      <c r="C73" t="s">
        <v>29</v>
      </c>
      <c r="D73" t="s">
        <v>21</v>
      </c>
      <c r="E73">
        <v>21224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43728</v>
      </c>
      <c r="L73" t="s">
        <v>26</v>
      </c>
      <c r="N73" t="s">
        <v>24</v>
      </c>
    </row>
    <row r="74" spans="1:14" x14ac:dyDescent="0.25">
      <c r="A74" t="s">
        <v>217</v>
      </c>
      <c r="B74" t="s">
        <v>218</v>
      </c>
      <c r="C74" t="s">
        <v>29</v>
      </c>
      <c r="D74" t="s">
        <v>21</v>
      </c>
      <c r="E74">
        <v>21231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43728</v>
      </c>
      <c r="L74" t="s">
        <v>26</v>
      </c>
      <c r="N74" t="s">
        <v>24</v>
      </c>
    </row>
    <row r="75" spans="1:14" x14ac:dyDescent="0.25">
      <c r="A75" t="s">
        <v>219</v>
      </c>
      <c r="B75" t="s">
        <v>220</v>
      </c>
      <c r="C75" t="s">
        <v>29</v>
      </c>
      <c r="D75" t="s">
        <v>21</v>
      </c>
      <c r="E75">
        <v>21202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43728</v>
      </c>
      <c r="L75" t="s">
        <v>26</v>
      </c>
      <c r="N75" t="s">
        <v>24</v>
      </c>
    </row>
    <row r="76" spans="1:14" x14ac:dyDescent="0.25">
      <c r="A76" t="s">
        <v>221</v>
      </c>
      <c r="B76" t="s">
        <v>222</v>
      </c>
      <c r="C76" t="s">
        <v>29</v>
      </c>
      <c r="D76" t="s">
        <v>21</v>
      </c>
      <c r="E76">
        <v>21224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43728</v>
      </c>
      <c r="L76" t="s">
        <v>26</v>
      </c>
      <c r="N76" t="s">
        <v>24</v>
      </c>
    </row>
    <row r="77" spans="1:14" x14ac:dyDescent="0.25">
      <c r="A77" t="s">
        <v>155</v>
      </c>
      <c r="B77" t="s">
        <v>225</v>
      </c>
      <c r="C77" t="s">
        <v>226</v>
      </c>
      <c r="D77" t="s">
        <v>21</v>
      </c>
      <c r="E77">
        <v>20754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43727</v>
      </c>
      <c r="L77" t="s">
        <v>26</v>
      </c>
      <c r="N77" t="s">
        <v>24</v>
      </c>
    </row>
    <row r="78" spans="1:14" x14ac:dyDescent="0.25">
      <c r="A78" t="s">
        <v>232</v>
      </c>
      <c r="B78" t="s">
        <v>233</v>
      </c>
      <c r="C78" t="s">
        <v>36</v>
      </c>
      <c r="D78" t="s">
        <v>21</v>
      </c>
      <c r="E78">
        <v>21009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43727</v>
      </c>
      <c r="L78" t="s">
        <v>26</v>
      </c>
      <c r="N78" t="s">
        <v>24</v>
      </c>
    </row>
    <row r="79" spans="1:14" x14ac:dyDescent="0.25">
      <c r="A79" t="s">
        <v>244</v>
      </c>
      <c r="B79" t="s">
        <v>245</v>
      </c>
      <c r="C79" t="s">
        <v>226</v>
      </c>
      <c r="D79" t="s">
        <v>21</v>
      </c>
      <c r="E79">
        <v>20754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43727</v>
      </c>
      <c r="L79" t="s">
        <v>26</v>
      </c>
      <c r="N79" t="s">
        <v>24</v>
      </c>
    </row>
    <row r="80" spans="1:14" x14ac:dyDescent="0.25">
      <c r="A80" t="s">
        <v>250</v>
      </c>
      <c r="B80" t="s">
        <v>251</v>
      </c>
      <c r="C80" t="s">
        <v>226</v>
      </c>
      <c r="D80" t="s">
        <v>21</v>
      </c>
      <c r="E80">
        <v>20754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43727</v>
      </c>
      <c r="L80" t="s">
        <v>26</v>
      </c>
      <c r="N80" t="s">
        <v>24</v>
      </c>
    </row>
    <row r="81" spans="1:14" x14ac:dyDescent="0.25">
      <c r="A81" t="s">
        <v>260</v>
      </c>
      <c r="B81" t="s">
        <v>261</v>
      </c>
      <c r="C81" t="s">
        <v>226</v>
      </c>
      <c r="D81" t="s">
        <v>21</v>
      </c>
      <c r="E81">
        <v>20754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43727</v>
      </c>
      <c r="L81" t="s">
        <v>26</v>
      </c>
      <c r="N81" t="s">
        <v>24</v>
      </c>
    </row>
    <row r="82" spans="1:14" x14ac:dyDescent="0.25">
      <c r="A82" t="s">
        <v>264</v>
      </c>
      <c r="B82" t="s">
        <v>265</v>
      </c>
      <c r="C82" t="s">
        <v>226</v>
      </c>
      <c r="D82" t="s">
        <v>21</v>
      </c>
      <c r="E82">
        <v>20754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43727</v>
      </c>
      <c r="L82" t="s">
        <v>26</v>
      </c>
      <c r="N82" t="s">
        <v>24</v>
      </c>
    </row>
    <row r="83" spans="1:14" x14ac:dyDescent="0.25">
      <c r="A83" t="s">
        <v>266</v>
      </c>
      <c r="B83" t="s">
        <v>267</v>
      </c>
      <c r="C83" t="s">
        <v>268</v>
      </c>
      <c r="D83" t="s">
        <v>21</v>
      </c>
      <c r="E83">
        <v>20689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43727</v>
      </c>
      <c r="L83" t="s">
        <v>26</v>
      </c>
      <c r="N83" t="s">
        <v>24</v>
      </c>
    </row>
    <row r="84" spans="1:14" x14ac:dyDescent="0.25">
      <c r="A84" t="s">
        <v>155</v>
      </c>
      <c r="B84" t="s">
        <v>269</v>
      </c>
      <c r="C84" t="s">
        <v>193</v>
      </c>
      <c r="D84" t="s">
        <v>21</v>
      </c>
      <c r="E84">
        <v>20748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43726</v>
      </c>
      <c r="L84" t="s">
        <v>26</v>
      </c>
      <c r="N84" t="s">
        <v>24</v>
      </c>
    </row>
    <row r="85" spans="1:14" x14ac:dyDescent="0.25">
      <c r="A85" t="s">
        <v>155</v>
      </c>
      <c r="B85" t="s">
        <v>270</v>
      </c>
      <c r="C85" t="s">
        <v>36</v>
      </c>
      <c r="D85" t="s">
        <v>21</v>
      </c>
      <c r="E85">
        <v>21009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43726</v>
      </c>
      <c r="L85" t="s">
        <v>26</v>
      </c>
      <c r="N85" t="s">
        <v>24</v>
      </c>
    </row>
    <row r="86" spans="1:14" x14ac:dyDescent="0.25">
      <c r="A86" t="s">
        <v>155</v>
      </c>
      <c r="B86" t="s">
        <v>271</v>
      </c>
      <c r="C86" t="s">
        <v>36</v>
      </c>
      <c r="D86" t="s">
        <v>21</v>
      </c>
      <c r="E86">
        <v>21009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43726</v>
      </c>
      <c r="L86" t="s">
        <v>26</v>
      </c>
      <c r="N86" t="s">
        <v>24</v>
      </c>
    </row>
    <row r="87" spans="1:14" x14ac:dyDescent="0.25">
      <c r="A87" t="s">
        <v>234</v>
      </c>
      <c r="B87" t="s">
        <v>272</v>
      </c>
      <c r="C87" t="s">
        <v>273</v>
      </c>
      <c r="D87" t="s">
        <v>21</v>
      </c>
      <c r="E87">
        <v>21074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43726</v>
      </c>
      <c r="L87" t="s">
        <v>26</v>
      </c>
      <c r="N87" t="s">
        <v>24</v>
      </c>
    </row>
    <row r="88" spans="1:14" x14ac:dyDescent="0.25">
      <c r="A88" t="s">
        <v>274</v>
      </c>
      <c r="B88" t="s">
        <v>275</v>
      </c>
      <c r="C88" t="s">
        <v>276</v>
      </c>
      <c r="D88" t="s">
        <v>21</v>
      </c>
      <c r="E88">
        <v>21093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43726</v>
      </c>
      <c r="L88" t="s">
        <v>26</v>
      </c>
      <c r="N88" t="s">
        <v>24</v>
      </c>
    </row>
    <row r="89" spans="1:14" x14ac:dyDescent="0.25">
      <c r="A89" t="s">
        <v>277</v>
      </c>
      <c r="B89" t="s">
        <v>278</v>
      </c>
      <c r="C89" t="s">
        <v>51</v>
      </c>
      <c r="D89" t="s">
        <v>21</v>
      </c>
      <c r="E89">
        <v>21136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43726</v>
      </c>
      <c r="L89" t="s">
        <v>26</v>
      </c>
      <c r="N89" t="s">
        <v>24</v>
      </c>
    </row>
    <row r="90" spans="1:14" x14ac:dyDescent="0.25">
      <c r="A90" t="s">
        <v>279</v>
      </c>
      <c r="B90" t="s">
        <v>280</v>
      </c>
      <c r="C90" t="s">
        <v>273</v>
      </c>
      <c r="D90" t="s">
        <v>21</v>
      </c>
      <c r="E90">
        <v>21074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43726</v>
      </c>
      <c r="L90" t="s">
        <v>26</v>
      </c>
      <c r="N90" t="s">
        <v>24</v>
      </c>
    </row>
    <row r="91" spans="1:14" x14ac:dyDescent="0.25">
      <c r="A91" t="s">
        <v>281</v>
      </c>
      <c r="B91" t="s">
        <v>282</v>
      </c>
      <c r="C91" t="s">
        <v>283</v>
      </c>
      <c r="D91" t="s">
        <v>21</v>
      </c>
      <c r="E91">
        <v>21727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43726</v>
      </c>
      <c r="L91" t="s">
        <v>26</v>
      </c>
      <c r="N91" t="s">
        <v>24</v>
      </c>
    </row>
    <row r="92" spans="1:14" x14ac:dyDescent="0.25">
      <c r="A92" t="s">
        <v>212</v>
      </c>
      <c r="B92" t="s">
        <v>284</v>
      </c>
      <c r="C92" t="s">
        <v>51</v>
      </c>
      <c r="D92" t="s">
        <v>21</v>
      </c>
      <c r="E92">
        <v>21136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43726</v>
      </c>
      <c r="L92" t="s">
        <v>26</v>
      </c>
      <c r="N92" t="s">
        <v>24</v>
      </c>
    </row>
    <row r="93" spans="1:14" x14ac:dyDescent="0.25">
      <c r="A93" t="s">
        <v>285</v>
      </c>
      <c r="B93" t="s">
        <v>286</v>
      </c>
      <c r="C93" t="s">
        <v>51</v>
      </c>
      <c r="D93" t="s">
        <v>21</v>
      </c>
      <c r="E93">
        <v>21136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43726</v>
      </c>
      <c r="L93" t="s">
        <v>26</v>
      </c>
      <c r="N93" t="s">
        <v>24</v>
      </c>
    </row>
    <row r="94" spans="1:14" x14ac:dyDescent="0.25">
      <c r="A94" t="s">
        <v>146</v>
      </c>
      <c r="B94" t="s">
        <v>287</v>
      </c>
      <c r="C94" t="s">
        <v>136</v>
      </c>
      <c r="D94" t="s">
        <v>21</v>
      </c>
      <c r="E94">
        <v>21117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43726</v>
      </c>
      <c r="L94" t="s">
        <v>26</v>
      </c>
      <c r="N94" t="s">
        <v>24</v>
      </c>
    </row>
    <row r="95" spans="1:14" x14ac:dyDescent="0.25">
      <c r="A95" t="s">
        <v>288</v>
      </c>
      <c r="B95" t="s">
        <v>289</v>
      </c>
      <c r="C95" t="s">
        <v>51</v>
      </c>
      <c r="D95" t="s">
        <v>21</v>
      </c>
      <c r="E95">
        <v>21136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43726</v>
      </c>
      <c r="L95" t="s">
        <v>26</v>
      </c>
      <c r="N95" t="s">
        <v>24</v>
      </c>
    </row>
    <row r="96" spans="1:14" x14ac:dyDescent="0.25">
      <c r="A96" t="s">
        <v>260</v>
      </c>
      <c r="B96" t="s">
        <v>290</v>
      </c>
      <c r="C96" t="s">
        <v>291</v>
      </c>
      <c r="D96" t="s">
        <v>21</v>
      </c>
      <c r="E96">
        <v>21701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43726</v>
      </c>
      <c r="L96" t="s">
        <v>26</v>
      </c>
      <c r="N96" t="s">
        <v>24</v>
      </c>
    </row>
    <row r="97" spans="1:14" x14ac:dyDescent="0.25">
      <c r="A97" t="s">
        <v>292</v>
      </c>
      <c r="B97" t="s">
        <v>293</v>
      </c>
      <c r="C97" t="s">
        <v>51</v>
      </c>
      <c r="D97" t="s">
        <v>21</v>
      </c>
      <c r="E97">
        <v>21136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43726</v>
      </c>
      <c r="L97" t="s">
        <v>26</v>
      </c>
      <c r="N97" t="s">
        <v>24</v>
      </c>
    </row>
    <row r="98" spans="1:14" x14ac:dyDescent="0.25">
      <c r="A98" t="s">
        <v>294</v>
      </c>
      <c r="B98" t="s">
        <v>295</v>
      </c>
      <c r="C98" t="s">
        <v>51</v>
      </c>
      <c r="D98" t="s">
        <v>21</v>
      </c>
      <c r="E98">
        <v>21136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43726</v>
      </c>
      <c r="L98" t="s">
        <v>26</v>
      </c>
      <c r="N98" t="s">
        <v>24</v>
      </c>
    </row>
    <row r="99" spans="1:14" x14ac:dyDescent="0.25">
      <c r="A99" t="s">
        <v>296</v>
      </c>
      <c r="B99" t="s">
        <v>297</v>
      </c>
      <c r="C99" t="s">
        <v>173</v>
      </c>
      <c r="D99" t="s">
        <v>21</v>
      </c>
      <c r="E99">
        <v>20745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43725</v>
      </c>
      <c r="L99" t="s">
        <v>26</v>
      </c>
      <c r="N99" t="s">
        <v>24</v>
      </c>
    </row>
    <row r="100" spans="1:14" x14ac:dyDescent="0.25">
      <c r="A100" t="s">
        <v>298</v>
      </c>
      <c r="B100" t="s">
        <v>299</v>
      </c>
      <c r="C100" t="s">
        <v>29</v>
      </c>
      <c r="D100" t="s">
        <v>21</v>
      </c>
      <c r="E100">
        <v>21209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43725</v>
      </c>
      <c r="L100" t="s">
        <v>26</v>
      </c>
      <c r="N100" t="s">
        <v>24</v>
      </c>
    </row>
    <row r="101" spans="1:14" x14ac:dyDescent="0.25">
      <c r="A101" t="s">
        <v>300</v>
      </c>
      <c r="B101" t="s">
        <v>301</v>
      </c>
      <c r="C101" t="s">
        <v>190</v>
      </c>
      <c r="D101" t="s">
        <v>21</v>
      </c>
      <c r="E101">
        <v>20850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43725</v>
      </c>
      <c r="L101" t="s">
        <v>26</v>
      </c>
      <c r="N101" t="s">
        <v>24</v>
      </c>
    </row>
    <row r="102" spans="1:14" x14ac:dyDescent="0.25">
      <c r="A102" t="s">
        <v>302</v>
      </c>
      <c r="B102" t="s">
        <v>303</v>
      </c>
      <c r="C102" t="s">
        <v>304</v>
      </c>
      <c r="D102" t="s">
        <v>21</v>
      </c>
      <c r="E102">
        <v>20832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43725</v>
      </c>
      <c r="L102" t="s">
        <v>26</v>
      </c>
      <c r="N102" t="s">
        <v>24</v>
      </c>
    </row>
    <row r="103" spans="1:14" x14ac:dyDescent="0.25">
      <c r="A103" t="s">
        <v>305</v>
      </c>
      <c r="B103" t="s">
        <v>306</v>
      </c>
      <c r="C103" t="s">
        <v>190</v>
      </c>
      <c r="D103" t="s">
        <v>21</v>
      </c>
      <c r="E103">
        <v>20850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43725</v>
      </c>
      <c r="L103" t="s">
        <v>26</v>
      </c>
      <c r="N103" t="s">
        <v>24</v>
      </c>
    </row>
    <row r="104" spans="1:14" x14ac:dyDescent="0.25">
      <c r="A104" t="s">
        <v>250</v>
      </c>
      <c r="B104" t="s">
        <v>307</v>
      </c>
      <c r="C104" t="s">
        <v>190</v>
      </c>
      <c r="D104" t="s">
        <v>21</v>
      </c>
      <c r="E104">
        <v>20854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43725</v>
      </c>
      <c r="L104" t="s">
        <v>26</v>
      </c>
      <c r="N104" t="s">
        <v>24</v>
      </c>
    </row>
    <row r="105" spans="1:14" x14ac:dyDescent="0.25">
      <c r="A105" t="s">
        <v>308</v>
      </c>
      <c r="B105" t="s">
        <v>309</v>
      </c>
      <c r="C105" t="s">
        <v>193</v>
      </c>
      <c r="D105" t="s">
        <v>21</v>
      </c>
      <c r="E105">
        <v>20748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43725</v>
      </c>
      <c r="L105" t="s">
        <v>26</v>
      </c>
      <c r="N105" t="s">
        <v>24</v>
      </c>
    </row>
    <row r="106" spans="1:14" x14ac:dyDescent="0.25">
      <c r="A106" t="s">
        <v>146</v>
      </c>
      <c r="B106" t="s">
        <v>310</v>
      </c>
      <c r="C106" t="s">
        <v>29</v>
      </c>
      <c r="D106" t="s">
        <v>21</v>
      </c>
      <c r="E106">
        <v>21206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43725</v>
      </c>
      <c r="L106" t="s">
        <v>26</v>
      </c>
      <c r="N106" t="s">
        <v>24</v>
      </c>
    </row>
    <row r="107" spans="1:14" x14ac:dyDescent="0.25">
      <c r="A107" t="s">
        <v>146</v>
      </c>
      <c r="B107" t="s">
        <v>311</v>
      </c>
      <c r="C107" t="s">
        <v>29</v>
      </c>
      <c r="D107" t="s">
        <v>21</v>
      </c>
      <c r="E107">
        <v>21209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43725</v>
      </c>
      <c r="L107" t="s">
        <v>26</v>
      </c>
      <c r="N107" t="s">
        <v>24</v>
      </c>
    </row>
    <row r="108" spans="1:14" x14ac:dyDescent="0.25">
      <c r="A108" t="s">
        <v>312</v>
      </c>
      <c r="B108" t="s">
        <v>313</v>
      </c>
      <c r="C108" t="s">
        <v>29</v>
      </c>
      <c r="D108" t="s">
        <v>21</v>
      </c>
      <c r="E108">
        <v>21209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43725</v>
      </c>
      <c r="L108" t="s">
        <v>26</v>
      </c>
      <c r="N108" t="s">
        <v>24</v>
      </c>
    </row>
    <row r="109" spans="1:14" x14ac:dyDescent="0.25">
      <c r="A109" t="s">
        <v>201</v>
      </c>
      <c r="B109" t="s">
        <v>314</v>
      </c>
      <c r="C109" t="s">
        <v>29</v>
      </c>
      <c r="D109" t="s">
        <v>21</v>
      </c>
      <c r="E109">
        <v>21209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43725</v>
      </c>
      <c r="L109" t="s">
        <v>26</v>
      </c>
      <c r="N109" t="s">
        <v>24</v>
      </c>
    </row>
    <row r="110" spans="1:14" x14ac:dyDescent="0.25">
      <c r="A110" t="s">
        <v>315</v>
      </c>
      <c r="B110" t="s">
        <v>316</v>
      </c>
      <c r="C110" t="s">
        <v>317</v>
      </c>
      <c r="D110" t="s">
        <v>21</v>
      </c>
      <c r="E110">
        <v>20735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43724</v>
      </c>
      <c r="L110" t="s">
        <v>26</v>
      </c>
      <c r="N110" t="s">
        <v>24</v>
      </c>
    </row>
    <row r="111" spans="1:14" x14ac:dyDescent="0.25">
      <c r="A111" t="s">
        <v>318</v>
      </c>
      <c r="B111" t="s">
        <v>319</v>
      </c>
      <c r="C111" t="s">
        <v>320</v>
      </c>
      <c r="D111" t="s">
        <v>21</v>
      </c>
      <c r="E111">
        <v>20607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43724</v>
      </c>
      <c r="L111" t="s">
        <v>26</v>
      </c>
      <c r="N111" t="s">
        <v>24</v>
      </c>
    </row>
    <row r="112" spans="1:14" x14ac:dyDescent="0.25">
      <c r="A112" t="s">
        <v>155</v>
      </c>
      <c r="B112" t="s">
        <v>321</v>
      </c>
      <c r="C112" t="s">
        <v>317</v>
      </c>
      <c r="D112" t="s">
        <v>21</v>
      </c>
      <c r="E112">
        <v>20735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43724</v>
      </c>
      <c r="L112" t="s">
        <v>26</v>
      </c>
      <c r="N112" t="s">
        <v>24</v>
      </c>
    </row>
    <row r="113" spans="1:14" x14ac:dyDescent="0.25">
      <c r="A113" t="s">
        <v>322</v>
      </c>
      <c r="B113" t="s">
        <v>323</v>
      </c>
      <c r="C113" t="s">
        <v>190</v>
      </c>
      <c r="D113" t="s">
        <v>21</v>
      </c>
      <c r="E113">
        <v>20850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43724</v>
      </c>
      <c r="L113" t="s">
        <v>26</v>
      </c>
      <c r="N113" t="s">
        <v>24</v>
      </c>
    </row>
    <row r="114" spans="1:14" x14ac:dyDescent="0.25">
      <c r="A114" t="s">
        <v>324</v>
      </c>
      <c r="B114" t="s">
        <v>325</v>
      </c>
      <c r="C114" t="s">
        <v>326</v>
      </c>
      <c r="D114" t="s">
        <v>21</v>
      </c>
      <c r="E114">
        <v>21093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43724</v>
      </c>
      <c r="L114" t="s">
        <v>26</v>
      </c>
      <c r="N114" t="s">
        <v>24</v>
      </c>
    </row>
    <row r="115" spans="1:14" x14ac:dyDescent="0.25">
      <c r="A115" t="s">
        <v>327</v>
      </c>
      <c r="B115" t="s">
        <v>328</v>
      </c>
      <c r="C115" t="s">
        <v>317</v>
      </c>
      <c r="D115" t="s">
        <v>21</v>
      </c>
      <c r="E115">
        <v>20735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43724</v>
      </c>
      <c r="L115" t="s">
        <v>26</v>
      </c>
      <c r="N115" t="s">
        <v>24</v>
      </c>
    </row>
    <row r="116" spans="1:14" x14ac:dyDescent="0.25">
      <c r="A116" t="s">
        <v>329</v>
      </c>
      <c r="B116" t="s">
        <v>330</v>
      </c>
      <c r="C116" t="s">
        <v>326</v>
      </c>
      <c r="D116" t="s">
        <v>21</v>
      </c>
      <c r="E116">
        <v>21093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43724</v>
      </c>
      <c r="L116" t="s">
        <v>26</v>
      </c>
      <c r="N116" t="s">
        <v>24</v>
      </c>
    </row>
    <row r="117" spans="1:14" x14ac:dyDescent="0.25">
      <c r="A117" t="s">
        <v>155</v>
      </c>
      <c r="B117" t="s">
        <v>331</v>
      </c>
      <c r="C117" t="s">
        <v>154</v>
      </c>
      <c r="D117" t="s">
        <v>21</v>
      </c>
      <c r="E117">
        <v>20723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43722</v>
      </c>
      <c r="L117" t="s">
        <v>26</v>
      </c>
      <c r="N117" t="s">
        <v>24</v>
      </c>
    </row>
    <row r="118" spans="1:14" x14ac:dyDescent="0.25">
      <c r="A118" t="s">
        <v>332</v>
      </c>
      <c r="B118" t="s">
        <v>333</v>
      </c>
      <c r="C118" t="s">
        <v>154</v>
      </c>
      <c r="D118" t="s">
        <v>21</v>
      </c>
      <c r="E118">
        <v>20723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43722</v>
      </c>
      <c r="L118" t="s">
        <v>26</v>
      </c>
      <c r="N118" t="s">
        <v>24</v>
      </c>
    </row>
    <row r="119" spans="1:14" x14ac:dyDescent="0.25">
      <c r="A119" t="s">
        <v>334</v>
      </c>
      <c r="B119" t="s">
        <v>335</v>
      </c>
      <c r="C119" t="s">
        <v>154</v>
      </c>
      <c r="D119" t="s">
        <v>21</v>
      </c>
      <c r="E119">
        <v>20723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43722</v>
      </c>
      <c r="L119" t="s">
        <v>26</v>
      </c>
      <c r="N119" t="s">
        <v>24</v>
      </c>
    </row>
    <row r="120" spans="1:14" x14ac:dyDescent="0.25">
      <c r="A120" t="s">
        <v>336</v>
      </c>
      <c r="B120" t="s">
        <v>337</v>
      </c>
      <c r="C120" t="s">
        <v>338</v>
      </c>
      <c r="D120" t="s">
        <v>21</v>
      </c>
      <c r="E120">
        <v>20680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43722</v>
      </c>
      <c r="L120" t="s">
        <v>26</v>
      </c>
      <c r="N120" t="s">
        <v>24</v>
      </c>
    </row>
    <row r="121" spans="1:14" x14ac:dyDescent="0.25">
      <c r="A121" t="s">
        <v>339</v>
      </c>
      <c r="B121" t="s">
        <v>340</v>
      </c>
      <c r="C121" t="s">
        <v>154</v>
      </c>
      <c r="D121" t="s">
        <v>21</v>
      </c>
      <c r="E121">
        <v>20723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43722</v>
      </c>
      <c r="L121" t="s">
        <v>26</v>
      </c>
      <c r="N121" t="s">
        <v>24</v>
      </c>
    </row>
    <row r="122" spans="1:14" x14ac:dyDescent="0.25">
      <c r="A122" t="s">
        <v>341</v>
      </c>
      <c r="B122" t="s">
        <v>342</v>
      </c>
      <c r="C122" t="s">
        <v>54</v>
      </c>
      <c r="D122" t="s">
        <v>21</v>
      </c>
      <c r="E122">
        <v>21061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43721</v>
      </c>
      <c r="L122" t="s">
        <v>26</v>
      </c>
      <c r="N122" t="s">
        <v>24</v>
      </c>
    </row>
    <row r="123" spans="1:14" x14ac:dyDescent="0.25">
      <c r="A123" t="s">
        <v>343</v>
      </c>
      <c r="B123" t="s">
        <v>344</v>
      </c>
      <c r="C123" t="s">
        <v>54</v>
      </c>
      <c r="D123" t="s">
        <v>21</v>
      </c>
      <c r="E123">
        <v>21061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43721</v>
      </c>
      <c r="L123" t="s">
        <v>26</v>
      </c>
      <c r="N123" t="s">
        <v>24</v>
      </c>
    </row>
    <row r="124" spans="1:14" x14ac:dyDescent="0.25">
      <c r="A124" t="s">
        <v>345</v>
      </c>
      <c r="B124" t="s">
        <v>346</v>
      </c>
      <c r="C124" t="s">
        <v>347</v>
      </c>
      <c r="D124" t="s">
        <v>21</v>
      </c>
      <c r="E124">
        <v>20657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43721</v>
      </c>
      <c r="L124" t="s">
        <v>26</v>
      </c>
      <c r="N124" t="s">
        <v>24</v>
      </c>
    </row>
    <row r="125" spans="1:14" x14ac:dyDescent="0.25">
      <c r="A125" t="s">
        <v>348</v>
      </c>
      <c r="B125" t="s">
        <v>349</v>
      </c>
      <c r="C125" t="s">
        <v>54</v>
      </c>
      <c r="D125" t="s">
        <v>21</v>
      </c>
      <c r="E125">
        <v>21060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43721</v>
      </c>
      <c r="L125" t="s">
        <v>26</v>
      </c>
      <c r="N125" t="s">
        <v>24</v>
      </c>
    </row>
    <row r="126" spans="1:14" x14ac:dyDescent="0.25">
      <c r="A126" t="s">
        <v>288</v>
      </c>
      <c r="B126" t="s">
        <v>352</v>
      </c>
      <c r="C126" t="s">
        <v>347</v>
      </c>
      <c r="D126" t="s">
        <v>21</v>
      </c>
      <c r="E126">
        <v>20657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43721</v>
      </c>
      <c r="L126" t="s">
        <v>26</v>
      </c>
      <c r="N126" t="s">
        <v>24</v>
      </c>
    </row>
    <row r="127" spans="1:14" x14ac:dyDescent="0.25">
      <c r="A127" t="s">
        <v>288</v>
      </c>
      <c r="B127" t="s">
        <v>353</v>
      </c>
      <c r="C127" t="s">
        <v>354</v>
      </c>
      <c r="D127" t="s">
        <v>21</v>
      </c>
      <c r="E127">
        <v>20688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43721</v>
      </c>
      <c r="L127" t="s">
        <v>26</v>
      </c>
      <c r="N127" t="s">
        <v>24</v>
      </c>
    </row>
    <row r="128" spans="1:14" x14ac:dyDescent="0.25">
      <c r="A128" t="s">
        <v>93</v>
      </c>
      <c r="B128" t="s">
        <v>355</v>
      </c>
      <c r="C128" t="s">
        <v>356</v>
      </c>
      <c r="D128" t="s">
        <v>21</v>
      </c>
      <c r="E128">
        <v>21114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43721</v>
      </c>
      <c r="L128" t="s">
        <v>26</v>
      </c>
      <c r="N128" t="s">
        <v>24</v>
      </c>
    </row>
    <row r="129" spans="1:14" x14ac:dyDescent="0.25">
      <c r="A129" t="s">
        <v>359</v>
      </c>
      <c r="B129" t="s">
        <v>360</v>
      </c>
      <c r="C129" t="s">
        <v>138</v>
      </c>
      <c r="D129" t="s">
        <v>21</v>
      </c>
      <c r="E129">
        <v>21220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43720</v>
      </c>
      <c r="L129" t="s">
        <v>26</v>
      </c>
      <c r="N129" t="s">
        <v>24</v>
      </c>
    </row>
    <row r="130" spans="1:14" x14ac:dyDescent="0.25">
      <c r="A130" t="s">
        <v>363</v>
      </c>
      <c r="B130" t="s">
        <v>364</v>
      </c>
      <c r="C130" t="s">
        <v>138</v>
      </c>
      <c r="D130" t="s">
        <v>21</v>
      </c>
      <c r="E130">
        <v>21220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43720</v>
      </c>
      <c r="L130" t="s">
        <v>26</v>
      </c>
      <c r="N130" t="s">
        <v>24</v>
      </c>
    </row>
    <row r="131" spans="1:14" x14ac:dyDescent="0.25">
      <c r="A131" t="s">
        <v>370</v>
      </c>
      <c r="B131" t="s">
        <v>371</v>
      </c>
      <c r="C131" t="s">
        <v>29</v>
      </c>
      <c r="D131" t="s">
        <v>21</v>
      </c>
      <c r="E131">
        <v>21220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43720</v>
      </c>
      <c r="L131" t="s">
        <v>26</v>
      </c>
      <c r="N131" t="s">
        <v>24</v>
      </c>
    </row>
    <row r="132" spans="1:14" x14ac:dyDescent="0.25">
      <c r="A132" t="s">
        <v>381</v>
      </c>
      <c r="B132" t="s">
        <v>382</v>
      </c>
      <c r="C132" t="s">
        <v>39</v>
      </c>
      <c r="D132" t="s">
        <v>21</v>
      </c>
      <c r="E132">
        <v>21044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43720</v>
      </c>
      <c r="L132" t="s">
        <v>26</v>
      </c>
      <c r="N132" t="s">
        <v>24</v>
      </c>
    </row>
    <row r="133" spans="1:14" x14ac:dyDescent="0.25">
      <c r="A133" t="s">
        <v>383</v>
      </c>
      <c r="B133" t="s">
        <v>384</v>
      </c>
      <c r="C133" t="s">
        <v>354</v>
      </c>
      <c r="D133" t="s">
        <v>21</v>
      </c>
      <c r="E133">
        <v>20688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43720</v>
      </c>
      <c r="L133" t="s">
        <v>26</v>
      </c>
      <c r="N133" t="s">
        <v>24</v>
      </c>
    </row>
    <row r="134" spans="1:14" x14ac:dyDescent="0.25">
      <c r="A134" t="s">
        <v>196</v>
      </c>
      <c r="B134" t="s">
        <v>393</v>
      </c>
      <c r="C134" t="s">
        <v>378</v>
      </c>
      <c r="D134" t="s">
        <v>21</v>
      </c>
      <c r="E134">
        <v>21536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43720</v>
      </c>
      <c r="L134" t="s">
        <v>26</v>
      </c>
      <c r="N134" t="s">
        <v>24</v>
      </c>
    </row>
    <row r="135" spans="1:14" x14ac:dyDescent="0.25">
      <c r="A135" t="s">
        <v>250</v>
      </c>
      <c r="B135" t="s">
        <v>400</v>
      </c>
      <c r="C135" t="s">
        <v>39</v>
      </c>
      <c r="D135" t="s">
        <v>21</v>
      </c>
      <c r="E135">
        <v>21045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43720</v>
      </c>
      <c r="L135" t="s">
        <v>26</v>
      </c>
      <c r="N135" t="s">
        <v>24</v>
      </c>
    </row>
    <row r="136" spans="1:14" x14ac:dyDescent="0.25">
      <c r="A136" t="s">
        <v>403</v>
      </c>
      <c r="B136" t="s">
        <v>404</v>
      </c>
      <c r="C136" t="s">
        <v>138</v>
      </c>
      <c r="D136" t="s">
        <v>21</v>
      </c>
      <c r="E136">
        <v>21220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43720</v>
      </c>
      <c r="L136" t="s">
        <v>26</v>
      </c>
      <c r="N136" t="s">
        <v>24</v>
      </c>
    </row>
    <row r="137" spans="1:14" x14ac:dyDescent="0.25">
      <c r="A137" t="s">
        <v>407</v>
      </c>
      <c r="B137" t="s">
        <v>408</v>
      </c>
      <c r="C137" t="s">
        <v>20</v>
      </c>
      <c r="D137" t="s">
        <v>21</v>
      </c>
      <c r="E137">
        <v>21236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43720</v>
      </c>
      <c r="L137" t="s">
        <v>26</v>
      </c>
      <c r="N137" t="s">
        <v>24</v>
      </c>
    </row>
    <row r="138" spans="1:14" x14ac:dyDescent="0.25">
      <c r="A138" t="s">
        <v>417</v>
      </c>
      <c r="B138" t="s">
        <v>418</v>
      </c>
      <c r="C138" t="s">
        <v>39</v>
      </c>
      <c r="D138" t="s">
        <v>21</v>
      </c>
      <c r="E138">
        <v>21045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43720</v>
      </c>
      <c r="L138" t="s">
        <v>26</v>
      </c>
      <c r="N138" t="s">
        <v>24</v>
      </c>
    </row>
    <row r="139" spans="1:14" x14ac:dyDescent="0.25">
      <c r="A139" t="s">
        <v>146</v>
      </c>
      <c r="B139" t="s">
        <v>419</v>
      </c>
      <c r="C139" t="s">
        <v>29</v>
      </c>
      <c r="D139" t="s">
        <v>21</v>
      </c>
      <c r="E139">
        <v>21230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43720</v>
      </c>
      <c r="L139" t="s">
        <v>26</v>
      </c>
      <c r="N139" t="s">
        <v>24</v>
      </c>
    </row>
    <row r="140" spans="1:14" x14ac:dyDescent="0.25">
      <c r="A140" t="s">
        <v>422</v>
      </c>
      <c r="B140" t="s">
        <v>423</v>
      </c>
      <c r="C140" t="s">
        <v>424</v>
      </c>
      <c r="D140" t="s">
        <v>21</v>
      </c>
      <c r="E140">
        <v>21043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43720</v>
      </c>
      <c r="L140" t="s">
        <v>26</v>
      </c>
      <c r="N140" t="s">
        <v>24</v>
      </c>
    </row>
    <row r="141" spans="1:14" x14ac:dyDescent="0.25">
      <c r="A141" t="s">
        <v>221</v>
      </c>
      <c r="B141" t="s">
        <v>429</v>
      </c>
      <c r="C141" t="s">
        <v>424</v>
      </c>
      <c r="D141" t="s">
        <v>21</v>
      </c>
      <c r="E141">
        <v>21043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43720</v>
      </c>
      <c r="L141" t="s">
        <v>26</v>
      </c>
      <c r="N141" t="s">
        <v>24</v>
      </c>
    </row>
    <row r="142" spans="1:14" x14ac:dyDescent="0.25">
      <c r="A142" t="s">
        <v>434</v>
      </c>
      <c r="B142" t="s">
        <v>435</v>
      </c>
      <c r="C142" t="s">
        <v>436</v>
      </c>
      <c r="D142" t="s">
        <v>21</v>
      </c>
      <c r="E142">
        <v>21075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43720</v>
      </c>
      <c r="L142" t="s">
        <v>26</v>
      </c>
      <c r="N142" t="s">
        <v>24</v>
      </c>
    </row>
    <row r="143" spans="1:14" x14ac:dyDescent="0.25">
      <c r="A143" t="s">
        <v>437</v>
      </c>
      <c r="B143" t="s">
        <v>438</v>
      </c>
      <c r="C143" t="s">
        <v>29</v>
      </c>
      <c r="D143" t="s">
        <v>21</v>
      </c>
      <c r="E143">
        <v>21202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43719</v>
      </c>
      <c r="L143" t="s">
        <v>26</v>
      </c>
      <c r="N143" t="s">
        <v>24</v>
      </c>
    </row>
    <row r="144" spans="1:14" x14ac:dyDescent="0.25">
      <c r="A144" t="s">
        <v>439</v>
      </c>
      <c r="B144" t="s">
        <v>440</v>
      </c>
      <c r="C144" t="s">
        <v>29</v>
      </c>
      <c r="D144" t="s">
        <v>21</v>
      </c>
      <c r="E144">
        <v>21229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43719</v>
      </c>
      <c r="L144" t="s">
        <v>26</v>
      </c>
      <c r="N144" t="s">
        <v>24</v>
      </c>
    </row>
    <row r="145" spans="1:14" x14ac:dyDescent="0.25">
      <c r="A145" t="s">
        <v>155</v>
      </c>
      <c r="B145" t="s">
        <v>441</v>
      </c>
      <c r="C145" t="s">
        <v>70</v>
      </c>
      <c r="D145" t="s">
        <v>21</v>
      </c>
      <c r="E145">
        <v>21403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43719</v>
      </c>
      <c r="L145" t="s">
        <v>26</v>
      </c>
      <c r="N145" t="s">
        <v>24</v>
      </c>
    </row>
    <row r="146" spans="1:14" x14ac:dyDescent="0.25">
      <c r="A146" t="s">
        <v>442</v>
      </c>
      <c r="B146" t="s">
        <v>443</v>
      </c>
      <c r="C146" t="s">
        <v>444</v>
      </c>
      <c r="D146" t="s">
        <v>21</v>
      </c>
      <c r="E146">
        <v>20693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43719</v>
      </c>
      <c r="L146" t="s">
        <v>26</v>
      </c>
      <c r="N146" t="s">
        <v>24</v>
      </c>
    </row>
    <row r="147" spans="1:14" x14ac:dyDescent="0.25">
      <c r="A147" t="s">
        <v>445</v>
      </c>
      <c r="B147" t="s">
        <v>446</v>
      </c>
      <c r="C147" t="s">
        <v>29</v>
      </c>
      <c r="D147" t="s">
        <v>21</v>
      </c>
      <c r="E147">
        <v>21223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43719</v>
      </c>
      <c r="L147" t="s">
        <v>26</v>
      </c>
      <c r="N147" t="s">
        <v>24</v>
      </c>
    </row>
    <row r="148" spans="1:14" x14ac:dyDescent="0.25">
      <c r="A148" t="s">
        <v>447</v>
      </c>
      <c r="B148" t="s">
        <v>448</v>
      </c>
      <c r="C148" t="s">
        <v>143</v>
      </c>
      <c r="D148" t="s">
        <v>21</v>
      </c>
      <c r="E148">
        <v>20695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43719</v>
      </c>
      <c r="L148" t="s">
        <v>26</v>
      </c>
      <c r="N148" t="s">
        <v>24</v>
      </c>
    </row>
    <row r="149" spans="1:14" x14ac:dyDescent="0.25">
      <c r="A149" t="s">
        <v>449</v>
      </c>
      <c r="B149" t="s">
        <v>450</v>
      </c>
      <c r="C149" t="s">
        <v>29</v>
      </c>
      <c r="D149" t="s">
        <v>21</v>
      </c>
      <c r="E149">
        <v>21223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43719</v>
      </c>
      <c r="L149" t="s">
        <v>26</v>
      </c>
      <c r="N149" t="s">
        <v>24</v>
      </c>
    </row>
    <row r="150" spans="1:14" x14ac:dyDescent="0.25">
      <c r="A150" t="s">
        <v>451</v>
      </c>
      <c r="B150" t="s">
        <v>452</v>
      </c>
      <c r="C150" t="s">
        <v>453</v>
      </c>
      <c r="D150" t="s">
        <v>21</v>
      </c>
      <c r="E150">
        <v>20616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43719</v>
      </c>
      <c r="L150" t="s">
        <v>26</v>
      </c>
      <c r="N150" t="s">
        <v>24</v>
      </c>
    </row>
    <row r="151" spans="1:14" x14ac:dyDescent="0.25">
      <c r="A151" t="s">
        <v>288</v>
      </c>
      <c r="B151" t="s">
        <v>454</v>
      </c>
      <c r="C151" t="s">
        <v>455</v>
      </c>
      <c r="D151" t="s">
        <v>21</v>
      </c>
      <c r="E151">
        <v>20646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43719</v>
      </c>
      <c r="L151" t="s">
        <v>26</v>
      </c>
      <c r="N151" t="s">
        <v>24</v>
      </c>
    </row>
    <row r="152" spans="1:14" x14ac:dyDescent="0.25">
      <c r="A152" t="s">
        <v>456</v>
      </c>
      <c r="B152" t="s">
        <v>457</v>
      </c>
      <c r="C152" t="s">
        <v>143</v>
      </c>
      <c r="D152" t="s">
        <v>21</v>
      </c>
      <c r="E152">
        <v>20695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43719</v>
      </c>
      <c r="L152" t="s">
        <v>26</v>
      </c>
      <c r="N152" t="s">
        <v>24</v>
      </c>
    </row>
    <row r="153" spans="1:14" x14ac:dyDescent="0.25">
      <c r="A153" t="s">
        <v>76</v>
      </c>
      <c r="B153" t="s">
        <v>458</v>
      </c>
      <c r="C153" t="s">
        <v>29</v>
      </c>
      <c r="D153" t="s">
        <v>21</v>
      </c>
      <c r="E153">
        <v>21220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43718</v>
      </c>
      <c r="L153" t="s">
        <v>26</v>
      </c>
      <c r="N153" t="s">
        <v>24</v>
      </c>
    </row>
    <row r="154" spans="1:14" x14ac:dyDescent="0.25">
      <c r="A154" t="s">
        <v>459</v>
      </c>
      <c r="B154" t="s">
        <v>460</v>
      </c>
      <c r="C154" t="s">
        <v>70</v>
      </c>
      <c r="D154" t="s">
        <v>21</v>
      </c>
      <c r="E154">
        <v>21403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43718</v>
      </c>
      <c r="L154" t="s">
        <v>26</v>
      </c>
      <c r="N154" t="s">
        <v>24</v>
      </c>
    </row>
    <row r="155" spans="1:14" x14ac:dyDescent="0.25">
      <c r="A155" t="s">
        <v>461</v>
      </c>
      <c r="B155" t="s">
        <v>462</v>
      </c>
      <c r="C155" t="s">
        <v>29</v>
      </c>
      <c r="D155" t="s">
        <v>21</v>
      </c>
      <c r="E155">
        <v>21213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43718</v>
      </c>
      <c r="L155" t="s">
        <v>26</v>
      </c>
      <c r="N155" t="s">
        <v>24</v>
      </c>
    </row>
    <row r="156" spans="1:14" x14ac:dyDescent="0.25">
      <c r="A156" t="s">
        <v>463</v>
      </c>
      <c r="B156" t="s">
        <v>464</v>
      </c>
      <c r="C156" t="s">
        <v>39</v>
      </c>
      <c r="D156" t="s">
        <v>21</v>
      </c>
      <c r="E156">
        <v>21045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43718</v>
      </c>
      <c r="L156" t="s">
        <v>26</v>
      </c>
      <c r="N156" t="s">
        <v>24</v>
      </c>
    </row>
    <row r="157" spans="1:14" x14ac:dyDescent="0.25">
      <c r="A157" t="s">
        <v>465</v>
      </c>
      <c r="B157" t="s">
        <v>466</v>
      </c>
      <c r="C157" t="s">
        <v>39</v>
      </c>
      <c r="D157" t="s">
        <v>21</v>
      </c>
      <c r="E157">
        <v>21045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43718</v>
      </c>
      <c r="L157" t="s">
        <v>26</v>
      </c>
      <c r="N157" t="s">
        <v>24</v>
      </c>
    </row>
    <row r="158" spans="1:14" x14ac:dyDescent="0.25">
      <c r="A158" t="s">
        <v>467</v>
      </c>
      <c r="B158" t="s">
        <v>468</v>
      </c>
      <c r="C158" t="s">
        <v>424</v>
      </c>
      <c r="D158" t="s">
        <v>21</v>
      </c>
      <c r="E158">
        <v>21042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43718</v>
      </c>
      <c r="L158" t="s">
        <v>26</v>
      </c>
      <c r="N158" t="s">
        <v>24</v>
      </c>
    </row>
    <row r="159" spans="1:14" x14ac:dyDescent="0.25">
      <c r="A159" t="s">
        <v>469</v>
      </c>
      <c r="B159" t="s">
        <v>470</v>
      </c>
      <c r="C159" t="s">
        <v>424</v>
      </c>
      <c r="D159" t="s">
        <v>21</v>
      </c>
      <c r="E159">
        <v>21043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43718</v>
      </c>
      <c r="L159" t="s">
        <v>26</v>
      </c>
      <c r="N159" t="s">
        <v>24</v>
      </c>
    </row>
    <row r="160" spans="1:14" x14ac:dyDescent="0.25">
      <c r="A160" t="s">
        <v>471</v>
      </c>
      <c r="B160" t="s">
        <v>472</v>
      </c>
      <c r="C160" t="s">
        <v>29</v>
      </c>
      <c r="D160" t="s">
        <v>21</v>
      </c>
      <c r="E160">
        <v>21220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43718</v>
      </c>
      <c r="L160" t="s">
        <v>26</v>
      </c>
      <c r="N160" t="s">
        <v>24</v>
      </c>
    </row>
    <row r="161" spans="1:14" x14ac:dyDescent="0.25">
      <c r="A161" t="s">
        <v>473</v>
      </c>
      <c r="B161" t="s">
        <v>474</v>
      </c>
      <c r="C161" t="s">
        <v>29</v>
      </c>
      <c r="D161" t="s">
        <v>21</v>
      </c>
      <c r="E161">
        <v>21239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43718</v>
      </c>
      <c r="L161" t="s">
        <v>26</v>
      </c>
      <c r="N161" t="s">
        <v>24</v>
      </c>
    </row>
    <row r="162" spans="1:14" x14ac:dyDescent="0.25">
      <c r="A162" t="s">
        <v>260</v>
      </c>
      <c r="B162" t="s">
        <v>475</v>
      </c>
      <c r="C162" t="s">
        <v>29</v>
      </c>
      <c r="D162" t="s">
        <v>21</v>
      </c>
      <c r="E162">
        <v>21220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43718</v>
      </c>
      <c r="L162" t="s">
        <v>26</v>
      </c>
      <c r="N162" t="s">
        <v>24</v>
      </c>
    </row>
    <row r="163" spans="1:14" x14ac:dyDescent="0.25">
      <c r="A163" t="s">
        <v>201</v>
      </c>
      <c r="B163" t="s">
        <v>476</v>
      </c>
      <c r="C163" t="s">
        <v>70</v>
      </c>
      <c r="D163" t="s">
        <v>21</v>
      </c>
      <c r="E163">
        <v>21403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43718</v>
      </c>
      <c r="L163" t="s">
        <v>26</v>
      </c>
      <c r="N163" t="s">
        <v>24</v>
      </c>
    </row>
    <row r="164" spans="1:14" x14ac:dyDescent="0.25">
      <c r="A164" t="s">
        <v>155</v>
      </c>
      <c r="B164" t="s">
        <v>479</v>
      </c>
      <c r="C164" t="s">
        <v>29</v>
      </c>
      <c r="D164" t="s">
        <v>21</v>
      </c>
      <c r="E164">
        <v>21222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43717</v>
      </c>
      <c r="L164" t="s">
        <v>26</v>
      </c>
      <c r="N164" t="s">
        <v>24</v>
      </c>
    </row>
    <row r="165" spans="1:14" x14ac:dyDescent="0.25">
      <c r="A165" t="s">
        <v>480</v>
      </c>
      <c r="B165" t="s">
        <v>481</v>
      </c>
      <c r="C165" t="s">
        <v>29</v>
      </c>
      <c r="D165" t="s">
        <v>21</v>
      </c>
      <c r="E165">
        <v>21220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43717</v>
      </c>
      <c r="L165" t="s">
        <v>26</v>
      </c>
      <c r="N165" t="s">
        <v>24</v>
      </c>
    </row>
    <row r="166" spans="1:14" x14ac:dyDescent="0.25">
      <c r="A166" t="s">
        <v>482</v>
      </c>
      <c r="B166" t="s">
        <v>483</v>
      </c>
      <c r="C166" t="s">
        <v>29</v>
      </c>
      <c r="D166" t="s">
        <v>21</v>
      </c>
      <c r="E166">
        <v>21205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43717</v>
      </c>
      <c r="L166" t="s">
        <v>26</v>
      </c>
      <c r="N166" t="s">
        <v>24</v>
      </c>
    </row>
    <row r="167" spans="1:14" x14ac:dyDescent="0.25">
      <c r="A167" t="s">
        <v>484</v>
      </c>
      <c r="B167" t="s">
        <v>485</v>
      </c>
      <c r="C167" t="s">
        <v>29</v>
      </c>
      <c r="D167" t="s">
        <v>21</v>
      </c>
      <c r="E167">
        <v>21220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43717</v>
      </c>
      <c r="L167" t="s">
        <v>26</v>
      </c>
      <c r="N167" t="s">
        <v>24</v>
      </c>
    </row>
    <row r="168" spans="1:14" x14ac:dyDescent="0.25">
      <c r="A168" t="s">
        <v>93</v>
      </c>
      <c r="B168" t="s">
        <v>486</v>
      </c>
      <c r="C168" t="s">
        <v>487</v>
      </c>
      <c r="D168" t="s">
        <v>21</v>
      </c>
      <c r="E168">
        <v>20782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43717</v>
      </c>
      <c r="L168" t="s">
        <v>26</v>
      </c>
      <c r="N168" t="s">
        <v>24</v>
      </c>
    </row>
    <row r="169" spans="1:14" x14ac:dyDescent="0.25">
      <c r="A169" t="s">
        <v>488</v>
      </c>
      <c r="B169" t="s">
        <v>489</v>
      </c>
      <c r="C169" t="s">
        <v>29</v>
      </c>
      <c r="D169" t="s">
        <v>21</v>
      </c>
      <c r="E169">
        <v>21215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43714</v>
      </c>
      <c r="L169" t="s">
        <v>26</v>
      </c>
      <c r="N169" t="s">
        <v>24</v>
      </c>
    </row>
    <row r="170" spans="1:14" x14ac:dyDescent="0.25">
      <c r="A170" t="s">
        <v>490</v>
      </c>
      <c r="B170" t="s">
        <v>491</v>
      </c>
      <c r="C170" t="s">
        <v>29</v>
      </c>
      <c r="D170" t="s">
        <v>21</v>
      </c>
      <c r="E170">
        <v>21214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43714</v>
      </c>
      <c r="L170" t="s">
        <v>26</v>
      </c>
      <c r="N170" t="s">
        <v>24</v>
      </c>
    </row>
    <row r="171" spans="1:14" x14ac:dyDescent="0.25">
      <c r="A171" t="s">
        <v>492</v>
      </c>
      <c r="B171" t="s">
        <v>493</v>
      </c>
      <c r="C171" t="s">
        <v>29</v>
      </c>
      <c r="D171" t="s">
        <v>21</v>
      </c>
      <c r="E171">
        <v>21225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43714</v>
      </c>
      <c r="L171" t="s">
        <v>26</v>
      </c>
      <c r="N171" t="s">
        <v>24</v>
      </c>
    </row>
    <row r="172" spans="1:14" x14ac:dyDescent="0.25">
      <c r="A172" t="s">
        <v>494</v>
      </c>
      <c r="B172" t="s">
        <v>495</v>
      </c>
      <c r="C172" t="s">
        <v>29</v>
      </c>
      <c r="D172" t="s">
        <v>21</v>
      </c>
      <c r="E172">
        <v>21225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43714</v>
      </c>
      <c r="L172" t="s">
        <v>26</v>
      </c>
      <c r="N172" t="s">
        <v>24</v>
      </c>
    </row>
    <row r="173" spans="1:14" x14ac:dyDescent="0.25">
      <c r="A173" t="s">
        <v>496</v>
      </c>
      <c r="B173" t="s">
        <v>497</v>
      </c>
      <c r="C173" t="s">
        <v>29</v>
      </c>
      <c r="D173" t="s">
        <v>21</v>
      </c>
      <c r="E173">
        <v>21214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43713</v>
      </c>
      <c r="L173" t="s">
        <v>26</v>
      </c>
      <c r="N173" t="s">
        <v>24</v>
      </c>
    </row>
    <row r="174" spans="1:14" x14ac:dyDescent="0.25">
      <c r="A174" t="s">
        <v>155</v>
      </c>
      <c r="B174" t="s">
        <v>498</v>
      </c>
      <c r="C174" t="s">
        <v>29</v>
      </c>
      <c r="D174" t="s">
        <v>21</v>
      </c>
      <c r="E174">
        <v>21206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43713</v>
      </c>
      <c r="L174" t="s">
        <v>26</v>
      </c>
      <c r="N174" t="s">
        <v>24</v>
      </c>
    </row>
    <row r="175" spans="1:14" x14ac:dyDescent="0.25">
      <c r="A175" t="s">
        <v>499</v>
      </c>
      <c r="B175" t="s">
        <v>500</v>
      </c>
      <c r="C175" t="s">
        <v>501</v>
      </c>
      <c r="D175" t="s">
        <v>21</v>
      </c>
      <c r="E175">
        <v>20710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43713</v>
      </c>
      <c r="L175" t="s">
        <v>26</v>
      </c>
      <c r="N175" t="s">
        <v>24</v>
      </c>
    </row>
    <row r="176" spans="1:14" x14ac:dyDescent="0.25">
      <c r="A176" t="s">
        <v>503</v>
      </c>
      <c r="B176" t="s">
        <v>504</v>
      </c>
      <c r="C176" t="s">
        <v>414</v>
      </c>
      <c r="D176" t="s">
        <v>21</v>
      </c>
      <c r="E176">
        <v>21222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43713</v>
      </c>
      <c r="L176" t="s">
        <v>26</v>
      </c>
      <c r="N176" t="s">
        <v>24</v>
      </c>
    </row>
    <row r="177" spans="1:14" x14ac:dyDescent="0.25">
      <c r="A177" t="s">
        <v>505</v>
      </c>
      <c r="B177" t="s">
        <v>506</v>
      </c>
      <c r="C177" t="s">
        <v>254</v>
      </c>
      <c r="D177" t="s">
        <v>21</v>
      </c>
      <c r="E177">
        <v>21286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43713</v>
      </c>
      <c r="L177" t="s">
        <v>26</v>
      </c>
      <c r="N177" t="s">
        <v>24</v>
      </c>
    </row>
    <row r="178" spans="1:14" x14ac:dyDescent="0.25">
      <c r="A178" t="s">
        <v>507</v>
      </c>
      <c r="B178" t="s">
        <v>508</v>
      </c>
      <c r="C178" t="s">
        <v>29</v>
      </c>
      <c r="D178" t="s">
        <v>21</v>
      </c>
      <c r="E178">
        <v>21229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43713</v>
      </c>
      <c r="L178" t="s">
        <v>26</v>
      </c>
      <c r="N178" t="s">
        <v>24</v>
      </c>
    </row>
    <row r="179" spans="1:14" x14ac:dyDescent="0.25">
      <c r="A179" t="s">
        <v>509</v>
      </c>
      <c r="B179" t="s">
        <v>510</v>
      </c>
      <c r="C179" t="s">
        <v>501</v>
      </c>
      <c r="D179" t="s">
        <v>21</v>
      </c>
      <c r="E179">
        <v>20710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43713</v>
      </c>
      <c r="L179" t="s">
        <v>26</v>
      </c>
      <c r="N179" t="s">
        <v>24</v>
      </c>
    </row>
    <row r="180" spans="1:14" x14ac:dyDescent="0.25">
      <c r="A180" t="s">
        <v>511</v>
      </c>
      <c r="B180" t="s">
        <v>512</v>
      </c>
      <c r="C180" t="s">
        <v>414</v>
      </c>
      <c r="D180" t="s">
        <v>21</v>
      </c>
      <c r="E180">
        <v>21222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43713</v>
      </c>
      <c r="L180" t="s">
        <v>26</v>
      </c>
      <c r="N180" t="s">
        <v>24</v>
      </c>
    </row>
    <row r="181" spans="1:14" x14ac:dyDescent="0.25">
      <c r="A181" t="s">
        <v>513</v>
      </c>
      <c r="B181" t="s">
        <v>514</v>
      </c>
      <c r="C181" t="s">
        <v>29</v>
      </c>
      <c r="D181" t="s">
        <v>21</v>
      </c>
      <c r="E181">
        <v>21229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43713</v>
      </c>
      <c r="L181" t="s">
        <v>26</v>
      </c>
      <c r="N181" t="s">
        <v>24</v>
      </c>
    </row>
    <row r="182" spans="1:14" x14ac:dyDescent="0.25">
      <c r="A182" t="s">
        <v>515</v>
      </c>
      <c r="B182" t="s">
        <v>516</v>
      </c>
      <c r="C182" t="s">
        <v>29</v>
      </c>
      <c r="D182" t="s">
        <v>21</v>
      </c>
      <c r="E182">
        <v>21206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43713</v>
      </c>
      <c r="L182" t="s">
        <v>26</v>
      </c>
      <c r="N182" t="s">
        <v>24</v>
      </c>
    </row>
    <row r="183" spans="1:14" x14ac:dyDescent="0.25">
      <c r="A183" t="s">
        <v>252</v>
      </c>
      <c r="B183" t="s">
        <v>520</v>
      </c>
      <c r="C183" t="s">
        <v>29</v>
      </c>
      <c r="D183" t="s">
        <v>21</v>
      </c>
      <c r="E183">
        <v>21234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43713</v>
      </c>
      <c r="L183" t="s">
        <v>26</v>
      </c>
      <c r="N183" t="s">
        <v>24</v>
      </c>
    </row>
    <row r="184" spans="1:14" x14ac:dyDescent="0.25">
      <c r="A184" t="s">
        <v>521</v>
      </c>
      <c r="B184" t="s">
        <v>522</v>
      </c>
      <c r="C184" t="s">
        <v>523</v>
      </c>
      <c r="D184" t="s">
        <v>21</v>
      </c>
      <c r="E184">
        <v>20737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43713</v>
      </c>
      <c r="L184" t="s">
        <v>26</v>
      </c>
      <c r="N184" t="s">
        <v>24</v>
      </c>
    </row>
    <row r="185" spans="1:14" x14ac:dyDescent="0.25">
      <c r="A185" t="s">
        <v>430</v>
      </c>
      <c r="B185" t="s">
        <v>524</v>
      </c>
      <c r="C185" t="s">
        <v>525</v>
      </c>
      <c r="D185" t="s">
        <v>21</v>
      </c>
      <c r="E185">
        <v>20619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43713</v>
      </c>
      <c r="L185" t="s">
        <v>26</v>
      </c>
      <c r="N185" t="s">
        <v>24</v>
      </c>
    </row>
    <row r="186" spans="1:14" x14ac:dyDescent="0.25">
      <c r="A186" t="s">
        <v>526</v>
      </c>
      <c r="B186" t="s">
        <v>527</v>
      </c>
      <c r="C186" t="s">
        <v>525</v>
      </c>
      <c r="D186" t="s">
        <v>21</v>
      </c>
      <c r="E186">
        <v>20619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43712</v>
      </c>
      <c r="L186" t="s">
        <v>26</v>
      </c>
      <c r="N186" t="s">
        <v>24</v>
      </c>
    </row>
    <row r="187" spans="1:14" x14ac:dyDescent="0.25">
      <c r="A187" t="s">
        <v>528</v>
      </c>
      <c r="B187" t="s">
        <v>529</v>
      </c>
      <c r="C187" t="s">
        <v>226</v>
      </c>
      <c r="D187" t="s">
        <v>21</v>
      </c>
      <c r="E187">
        <v>20754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43712</v>
      </c>
      <c r="L187" t="s">
        <v>26</v>
      </c>
      <c r="N187" t="s">
        <v>24</v>
      </c>
    </row>
    <row r="188" spans="1:14" x14ac:dyDescent="0.25">
      <c r="A188" t="s">
        <v>530</v>
      </c>
      <c r="B188" t="s">
        <v>531</v>
      </c>
      <c r="C188" t="s">
        <v>532</v>
      </c>
      <c r="D188" t="s">
        <v>21</v>
      </c>
      <c r="E188">
        <v>21234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43712</v>
      </c>
      <c r="L188" t="s">
        <v>26</v>
      </c>
      <c r="N188" t="s">
        <v>24</v>
      </c>
    </row>
    <row r="189" spans="1:14" x14ac:dyDescent="0.25">
      <c r="A189" t="s">
        <v>533</v>
      </c>
      <c r="B189" t="s">
        <v>534</v>
      </c>
      <c r="C189" t="s">
        <v>29</v>
      </c>
      <c r="D189" t="s">
        <v>21</v>
      </c>
      <c r="E189">
        <v>21222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43712</v>
      </c>
      <c r="L189" t="s">
        <v>26</v>
      </c>
      <c r="N189" t="s">
        <v>24</v>
      </c>
    </row>
    <row r="190" spans="1:14" x14ac:dyDescent="0.25">
      <c r="A190" t="s">
        <v>535</v>
      </c>
      <c r="B190" t="s">
        <v>536</v>
      </c>
      <c r="C190" t="s">
        <v>226</v>
      </c>
      <c r="D190" t="s">
        <v>21</v>
      </c>
      <c r="E190">
        <v>20754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43712</v>
      </c>
      <c r="L190" t="s">
        <v>26</v>
      </c>
      <c r="N190" t="s">
        <v>24</v>
      </c>
    </row>
    <row r="191" spans="1:14" x14ac:dyDescent="0.25">
      <c r="A191" t="s">
        <v>537</v>
      </c>
      <c r="B191" t="s">
        <v>538</v>
      </c>
      <c r="C191" t="s">
        <v>414</v>
      </c>
      <c r="D191" t="s">
        <v>21</v>
      </c>
      <c r="E191">
        <v>21222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43712</v>
      </c>
      <c r="L191" t="s">
        <v>26</v>
      </c>
      <c r="N191" t="s">
        <v>24</v>
      </c>
    </row>
    <row r="192" spans="1:14" x14ac:dyDescent="0.25">
      <c r="A192" t="s">
        <v>541</v>
      </c>
      <c r="B192" t="s">
        <v>542</v>
      </c>
      <c r="C192" t="s">
        <v>226</v>
      </c>
      <c r="D192" t="s">
        <v>21</v>
      </c>
      <c r="E192">
        <v>20754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43711</v>
      </c>
      <c r="L192" t="s">
        <v>26</v>
      </c>
      <c r="N192" t="s">
        <v>24</v>
      </c>
    </row>
    <row r="193" spans="1:14" x14ac:dyDescent="0.25">
      <c r="A193" t="s">
        <v>76</v>
      </c>
      <c r="B193" t="s">
        <v>543</v>
      </c>
      <c r="C193" t="s">
        <v>226</v>
      </c>
      <c r="D193" t="s">
        <v>21</v>
      </c>
      <c r="E193">
        <v>20754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43711</v>
      </c>
      <c r="L193" t="s">
        <v>26</v>
      </c>
      <c r="N193" t="s">
        <v>24</v>
      </c>
    </row>
    <row r="194" spans="1:14" x14ac:dyDescent="0.25">
      <c r="A194" t="s">
        <v>547</v>
      </c>
      <c r="B194" t="s">
        <v>548</v>
      </c>
      <c r="C194" t="s">
        <v>226</v>
      </c>
      <c r="D194" t="s">
        <v>21</v>
      </c>
      <c r="E194">
        <v>20754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43711</v>
      </c>
      <c r="L194" t="s">
        <v>26</v>
      </c>
      <c r="N194" t="s">
        <v>24</v>
      </c>
    </row>
    <row r="195" spans="1:14" x14ac:dyDescent="0.25">
      <c r="A195" t="s">
        <v>155</v>
      </c>
      <c r="B195" t="s">
        <v>556</v>
      </c>
      <c r="C195" t="s">
        <v>557</v>
      </c>
      <c r="D195" t="s">
        <v>21</v>
      </c>
      <c r="E195">
        <v>21638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43706</v>
      </c>
      <c r="L195" t="s">
        <v>26</v>
      </c>
      <c r="N195" t="s">
        <v>24</v>
      </c>
    </row>
    <row r="196" spans="1:14" x14ac:dyDescent="0.25">
      <c r="A196" t="s">
        <v>76</v>
      </c>
      <c r="B196" t="s">
        <v>560</v>
      </c>
      <c r="C196" t="s">
        <v>29</v>
      </c>
      <c r="D196" t="s">
        <v>21</v>
      </c>
      <c r="E196">
        <v>21218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43706</v>
      </c>
      <c r="L196" t="s">
        <v>26</v>
      </c>
      <c r="N196" t="s">
        <v>24</v>
      </c>
    </row>
    <row r="197" spans="1:14" x14ac:dyDescent="0.25">
      <c r="A197" t="s">
        <v>571</v>
      </c>
      <c r="B197" t="s">
        <v>572</v>
      </c>
      <c r="C197" t="s">
        <v>176</v>
      </c>
      <c r="D197" t="s">
        <v>21</v>
      </c>
      <c r="E197">
        <v>21740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43706</v>
      </c>
      <c r="L197" t="s">
        <v>26</v>
      </c>
      <c r="N197" t="s">
        <v>24</v>
      </c>
    </row>
    <row r="198" spans="1:14" x14ac:dyDescent="0.25">
      <c r="A198" t="s">
        <v>212</v>
      </c>
      <c r="B198" t="s">
        <v>574</v>
      </c>
      <c r="C198" t="s">
        <v>154</v>
      </c>
      <c r="D198" t="s">
        <v>21</v>
      </c>
      <c r="E198">
        <v>20724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43706</v>
      </c>
      <c r="L198" t="s">
        <v>26</v>
      </c>
      <c r="N198" t="s">
        <v>24</v>
      </c>
    </row>
    <row r="199" spans="1:14" x14ac:dyDescent="0.25">
      <c r="A199" t="s">
        <v>576</v>
      </c>
      <c r="B199" t="s">
        <v>577</v>
      </c>
      <c r="C199" t="s">
        <v>578</v>
      </c>
      <c r="D199" t="s">
        <v>21</v>
      </c>
      <c r="E199">
        <v>21144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43706</v>
      </c>
      <c r="L199" t="s">
        <v>26</v>
      </c>
      <c r="N199" t="s">
        <v>24</v>
      </c>
    </row>
    <row r="200" spans="1:14" x14ac:dyDescent="0.25">
      <c r="A200" t="s">
        <v>581</v>
      </c>
      <c r="B200" t="s">
        <v>582</v>
      </c>
      <c r="C200" t="s">
        <v>578</v>
      </c>
      <c r="D200" t="s">
        <v>21</v>
      </c>
      <c r="E200">
        <v>21144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43706</v>
      </c>
      <c r="L200" t="s">
        <v>26</v>
      </c>
      <c r="N200" t="s">
        <v>24</v>
      </c>
    </row>
    <row r="201" spans="1:14" x14ac:dyDescent="0.25">
      <c r="A201" t="s">
        <v>583</v>
      </c>
      <c r="B201" t="s">
        <v>584</v>
      </c>
      <c r="C201" t="s">
        <v>578</v>
      </c>
      <c r="D201" t="s">
        <v>21</v>
      </c>
      <c r="E201">
        <v>21144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43706</v>
      </c>
      <c r="L201" t="s">
        <v>26</v>
      </c>
      <c r="N201" t="s">
        <v>24</v>
      </c>
    </row>
    <row r="202" spans="1:14" x14ac:dyDescent="0.25">
      <c r="A202" t="s">
        <v>146</v>
      </c>
      <c r="B202" t="s">
        <v>585</v>
      </c>
      <c r="C202" t="s">
        <v>29</v>
      </c>
      <c r="D202" t="s">
        <v>21</v>
      </c>
      <c r="E202">
        <v>21201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43706</v>
      </c>
      <c r="L202" t="s">
        <v>26</v>
      </c>
      <c r="N202" t="s">
        <v>24</v>
      </c>
    </row>
    <row r="203" spans="1:14" x14ac:dyDescent="0.25">
      <c r="A203" t="s">
        <v>168</v>
      </c>
      <c r="B203" t="s">
        <v>586</v>
      </c>
      <c r="C203" t="s">
        <v>154</v>
      </c>
      <c r="D203" t="s">
        <v>21</v>
      </c>
      <c r="E203">
        <v>20724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43706</v>
      </c>
      <c r="L203" t="s">
        <v>26</v>
      </c>
      <c r="N203" t="s">
        <v>24</v>
      </c>
    </row>
    <row r="204" spans="1:14" x14ac:dyDescent="0.25">
      <c r="A204" t="s">
        <v>155</v>
      </c>
      <c r="B204" t="s">
        <v>587</v>
      </c>
      <c r="C204" t="s">
        <v>414</v>
      </c>
      <c r="D204" t="s">
        <v>21</v>
      </c>
      <c r="E204">
        <v>21222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43705</v>
      </c>
      <c r="L204" t="s">
        <v>26</v>
      </c>
      <c r="N204" t="s">
        <v>24</v>
      </c>
    </row>
    <row r="205" spans="1:14" x14ac:dyDescent="0.25">
      <c r="A205" t="s">
        <v>588</v>
      </c>
      <c r="B205" t="s">
        <v>589</v>
      </c>
      <c r="C205" t="s">
        <v>29</v>
      </c>
      <c r="D205" t="s">
        <v>21</v>
      </c>
      <c r="E205">
        <v>21230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43705</v>
      </c>
      <c r="L205" t="s">
        <v>26</v>
      </c>
      <c r="N205" t="s">
        <v>24</v>
      </c>
    </row>
    <row r="206" spans="1:14" x14ac:dyDescent="0.25">
      <c r="A206" t="s">
        <v>590</v>
      </c>
      <c r="B206" t="s">
        <v>591</v>
      </c>
      <c r="C206" t="s">
        <v>29</v>
      </c>
      <c r="D206" t="s">
        <v>21</v>
      </c>
      <c r="E206">
        <v>21230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43705</v>
      </c>
      <c r="L206" t="s">
        <v>26</v>
      </c>
      <c r="N206" t="s">
        <v>24</v>
      </c>
    </row>
    <row r="207" spans="1:14" x14ac:dyDescent="0.25">
      <c r="A207" t="s">
        <v>592</v>
      </c>
      <c r="B207" t="s">
        <v>593</v>
      </c>
      <c r="C207" t="s">
        <v>176</v>
      </c>
      <c r="D207" t="s">
        <v>21</v>
      </c>
      <c r="E207">
        <v>21742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43705</v>
      </c>
      <c r="L207" t="s">
        <v>26</v>
      </c>
      <c r="N207" t="s">
        <v>24</v>
      </c>
    </row>
    <row r="208" spans="1:14" x14ac:dyDescent="0.25">
      <c r="A208" t="s">
        <v>594</v>
      </c>
      <c r="B208" t="s">
        <v>595</v>
      </c>
      <c r="C208" t="s">
        <v>29</v>
      </c>
      <c r="D208" t="s">
        <v>21</v>
      </c>
      <c r="E208">
        <v>21230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43705</v>
      </c>
      <c r="L208" t="s">
        <v>26</v>
      </c>
      <c r="N208" t="s">
        <v>24</v>
      </c>
    </row>
    <row r="209" spans="1:14" x14ac:dyDescent="0.25">
      <c r="A209" t="s">
        <v>596</v>
      </c>
      <c r="B209" t="s">
        <v>597</v>
      </c>
      <c r="C209" t="s">
        <v>176</v>
      </c>
      <c r="D209" t="s">
        <v>21</v>
      </c>
      <c r="E209">
        <v>21740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43705</v>
      </c>
      <c r="L209" t="s">
        <v>26</v>
      </c>
      <c r="N209" t="s">
        <v>24</v>
      </c>
    </row>
    <row r="210" spans="1:14" x14ac:dyDescent="0.25">
      <c r="A210" t="s">
        <v>598</v>
      </c>
      <c r="B210" t="s">
        <v>599</v>
      </c>
      <c r="C210" t="s">
        <v>229</v>
      </c>
      <c r="D210" t="s">
        <v>21</v>
      </c>
      <c r="E210">
        <v>21037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43705</v>
      </c>
      <c r="L210" t="s">
        <v>26</v>
      </c>
      <c r="N210" t="s">
        <v>24</v>
      </c>
    </row>
    <row r="211" spans="1:14" x14ac:dyDescent="0.25">
      <c r="A211" t="s">
        <v>600</v>
      </c>
      <c r="B211" t="s">
        <v>601</v>
      </c>
      <c r="C211" t="s">
        <v>29</v>
      </c>
      <c r="D211" t="s">
        <v>21</v>
      </c>
      <c r="E211">
        <v>21231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43705</v>
      </c>
      <c r="L211" t="s">
        <v>26</v>
      </c>
      <c r="N211" t="s">
        <v>24</v>
      </c>
    </row>
    <row r="212" spans="1:14" x14ac:dyDescent="0.25">
      <c r="A212" t="s">
        <v>602</v>
      </c>
      <c r="B212" t="s">
        <v>603</v>
      </c>
      <c r="C212" t="s">
        <v>29</v>
      </c>
      <c r="D212" t="s">
        <v>21</v>
      </c>
      <c r="E212">
        <v>21231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43705</v>
      </c>
      <c r="L212" t="s">
        <v>26</v>
      </c>
      <c r="N212" t="s">
        <v>24</v>
      </c>
    </row>
    <row r="213" spans="1:14" x14ac:dyDescent="0.25">
      <c r="A213" t="s">
        <v>604</v>
      </c>
      <c r="B213" t="s">
        <v>605</v>
      </c>
      <c r="C213" t="s">
        <v>229</v>
      </c>
      <c r="D213" t="s">
        <v>21</v>
      </c>
      <c r="E213">
        <v>21037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43705</v>
      </c>
      <c r="L213" t="s">
        <v>26</v>
      </c>
      <c r="N213" t="s">
        <v>24</v>
      </c>
    </row>
    <row r="214" spans="1:14" x14ac:dyDescent="0.25">
      <c r="A214" t="s">
        <v>606</v>
      </c>
      <c r="B214" t="s">
        <v>607</v>
      </c>
      <c r="C214" t="s">
        <v>29</v>
      </c>
      <c r="D214" t="s">
        <v>21</v>
      </c>
      <c r="E214">
        <v>21230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43705</v>
      </c>
      <c r="L214" t="s">
        <v>26</v>
      </c>
      <c r="N214" t="s">
        <v>24</v>
      </c>
    </row>
    <row r="215" spans="1:14" x14ac:dyDescent="0.25">
      <c r="A215" t="s">
        <v>608</v>
      </c>
      <c r="B215" t="s">
        <v>609</v>
      </c>
      <c r="C215" t="s">
        <v>29</v>
      </c>
      <c r="D215" t="s">
        <v>21</v>
      </c>
      <c r="E215">
        <v>21231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43705</v>
      </c>
      <c r="L215" t="s">
        <v>26</v>
      </c>
      <c r="N215" t="s">
        <v>24</v>
      </c>
    </row>
    <row r="216" spans="1:14" x14ac:dyDescent="0.25">
      <c r="A216" t="s">
        <v>610</v>
      </c>
      <c r="B216" t="s">
        <v>611</v>
      </c>
      <c r="C216" t="s">
        <v>29</v>
      </c>
      <c r="D216" t="s">
        <v>21</v>
      </c>
      <c r="E216">
        <v>21230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43705</v>
      </c>
      <c r="L216" t="s">
        <v>26</v>
      </c>
      <c r="N216" t="s">
        <v>24</v>
      </c>
    </row>
    <row r="217" spans="1:14" x14ac:dyDescent="0.25">
      <c r="A217" t="s">
        <v>196</v>
      </c>
      <c r="B217" t="s">
        <v>612</v>
      </c>
      <c r="C217" t="s">
        <v>347</v>
      </c>
      <c r="D217" t="s">
        <v>21</v>
      </c>
      <c r="E217">
        <v>20657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43705</v>
      </c>
      <c r="L217" t="s">
        <v>26</v>
      </c>
      <c r="N217" t="s">
        <v>24</v>
      </c>
    </row>
    <row r="218" spans="1:14" x14ac:dyDescent="0.25">
      <c r="A218" t="s">
        <v>87</v>
      </c>
      <c r="B218" t="s">
        <v>613</v>
      </c>
      <c r="C218" t="s">
        <v>229</v>
      </c>
      <c r="D218" t="s">
        <v>21</v>
      </c>
      <c r="E218">
        <v>21037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43705</v>
      </c>
      <c r="L218" t="s">
        <v>26</v>
      </c>
      <c r="N218" t="s">
        <v>24</v>
      </c>
    </row>
    <row r="219" spans="1:14" x14ac:dyDescent="0.25">
      <c r="A219" t="s">
        <v>87</v>
      </c>
      <c r="B219" t="s">
        <v>614</v>
      </c>
      <c r="C219" t="s">
        <v>29</v>
      </c>
      <c r="D219" t="s">
        <v>21</v>
      </c>
      <c r="E219">
        <v>21230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43705</v>
      </c>
      <c r="L219" t="s">
        <v>26</v>
      </c>
      <c r="N219" t="s">
        <v>24</v>
      </c>
    </row>
    <row r="220" spans="1:14" x14ac:dyDescent="0.25">
      <c r="A220" t="s">
        <v>615</v>
      </c>
      <c r="B220" t="s">
        <v>616</v>
      </c>
      <c r="C220" t="s">
        <v>617</v>
      </c>
      <c r="D220" t="s">
        <v>21</v>
      </c>
      <c r="E220">
        <v>21012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43705</v>
      </c>
      <c r="L220" t="s">
        <v>26</v>
      </c>
      <c r="N220" t="s">
        <v>24</v>
      </c>
    </row>
    <row r="221" spans="1:14" x14ac:dyDescent="0.25">
      <c r="A221" t="s">
        <v>618</v>
      </c>
      <c r="B221" t="s">
        <v>619</v>
      </c>
      <c r="C221" t="s">
        <v>29</v>
      </c>
      <c r="D221" t="s">
        <v>21</v>
      </c>
      <c r="E221">
        <v>21231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43705</v>
      </c>
      <c r="L221" t="s">
        <v>26</v>
      </c>
      <c r="N221" t="s">
        <v>24</v>
      </c>
    </row>
    <row r="222" spans="1:14" x14ac:dyDescent="0.25">
      <c r="A222" t="s">
        <v>620</v>
      </c>
      <c r="B222" t="s">
        <v>621</v>
      </c>
      <c r="C222" t="s">
        <v>347</v>
      </c>
      <c r="D222" t="s">
        <v>21</v>
      </c>
      <c r="E222">
        <v>20657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43705</v>
      </c>
      <c r="L222" t="s">
        <v>26</v>
      </c>
      <c r="N222" t="s">
        <v>24</v>
      </c>
    </row>
    <row r="223" spans="1:14" x14ac:dyDescent="0.25">
      <c r="A223" t="s">
        <v>622</v>
      </c>
      <c r="B223" t="s">
        <v>623</v>
      </c>
      <c r="C223" t="s">
        <v>624</v>
      </c>
      <c r="D223" t="s">
        <v>21</v>
      </c>
      <c r="E223">
        <v>20678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43705</v>
      </c>
      <c r="L223" t="s">
        <v>26</v>
      </c>
      <c r="N223" t="s">
        <v>24</v>
      </c>
    </row>
    <row r="224" spans="1:14" x14ac:dyDescent="0.25">
      <c r="A224" t="s">
        <v>625</v>
      </c>
      <c r="B224" t="s">
        <v>626</v>
      </c>
      <c r="C224" t="s">
        <v>347</v>
      </c>
      <c r="D224" t="s">
        <v>21</v>
      </c>
      <c r="E224">
        <v>20657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43705</v>
      </c>
      <c r="L224" t="s">
        <v>26</v>
      </c>
      <c r="N224" t="s">
        <v>24</v>
      </c>
    </row>
    <row r="225" spans="1:14" x14ac:dyDescent="0.25">
      <c r="A225" t="s">
        <v>627</v>
      </c>
      <c r="B225" t="s">
        <v>628</v>
      </c>
      <c r="C225" t="s">
        <v>629</v>
      </c>
      <c r="D225" t="s">
        <v>21</v>
      </c>
      <c r="E225">
        <v>20622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43705</v>
      </c>
      <c r="L225" t="s">
        <v>26</v>
      </c>
      <c r="N225" t="s">
        <v>24</v>
      </c>
    </row>
    <row r="226" spans="1:14" x14ac:dyDescent="0.25">
      <c r="A226" t="s">
        <v>630</v>
      </c>
      <c r="B226" t="s">
        <v>631</v>
      </c>
      <c r="C226" t="s">
        <v>29</v>
      </c>
      <c r="D226" t="s">
        <v>21</v>
      </c>
      <c r="E226">
        <v>21231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43705</v>
      </c>
      <c r="L226" t="s">
        <v>26</v>
      </c>
      <c r="N226" t="s">
        <v>24</v>
      </c>
    </row>
    <row r="227" spans="1:14" x14ac:dyDescent="0.25">
      <c r="A227" t="s">
        <v>201</v>
      </c>
      <c r="B227" t="s">
        <v>632</v>
      </c>
      <c r="C227" t="s">
        <v>624</v>
      </c>
      <c r="D227" t="s">
        <v>21</v>
      </c>
      <c r="E227">
        <v>20678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43705</v>
      </c>
      <c r="L227" t="s">
        <v>26</v>
      </c>
      <c r="N227" t="s">
        <v>24</v>
      </c>
    </row>
    <row r="228" spans="1:14" x14ac:dyDescent="0.25">
      <c r="A228" t="s">
        <v>201</v>
      </c>
      <c r="B228" t="s">
        <v>633</v>
      </c>
      <c r="C228" t="s">
        <v>229</v>
      </c>
      <c r="D228" t="s">
        <v>21</v>
      </c>
      <c r="E228">
        <v>21037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43705</v>
      </c>
      <c r="L228" t="s">
        <v>26</v>
      </c>
      <c r="N228" t="s">
        <v>24</v>
      </c>
    </row>
    <row r="229" spans="1:14" x14ac:dyDescent="0.25">
      <c r="A229" t="s">
        <v>93</v>
      </c>
      <c r="B229" t="s">
        <v>634</v>
      </c>
      <c r="C229" t="s">
        <v>366</v>
      </c>
      <c r="D229" t="s">
        <v>21</v>
      </c>
      <c r="E229">
        <v>20711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43705</v>
      </c>
      <c r="L229" t="s">
        <v>26</v>
      </c>
      <c r="N229" t="s">
        <v>24</v>
      </c>
    </row>
    <row r="230" spans="1:14" x14ac:dyDescent="0.25">
      <c r="A230" t="s">
        <v>635</v>
      </c>
      <c r="B230" t="s">
        <v>636</v>
      </c>
      <c r="C230" t="s">
        <v>637</v>
      </c>
      <c r="D230" t="s">
        <v>21</v>
      </c>
      <c r="E230">
        <v>20743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43704</v>
      </c>
      <c r="L230" t="s">
        <v>26</v>
      </c>
      <c r="N230" t="s">
        <v>24</v>
      </c>
    </row>
    <row r="231" spans="1:14" x14ac:dyDescent="0.25">
      <c r="A231" t="s">
        <v>638</v>
      </c>
      <c r="B231" t="s">
        <v>639</v>
      </c>
      <c r="C231" t="s">
        <v>640</v>
      </c>
      <c r="D231" t="s">
        <v>21</v>
      </c>
      <c r="E231">
        <v>20706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43704</v>
      </c>
      <c r="L231" t="s">
        <v>26</v>
      </c>
      <c r="N231" t="s">
        <v>24</v>
      </c>
    </row>
    <row r="232" spans="1:14" x14ac:dyDescent="0.25">
      <c r="A232" t="s">
        <v>155</v>
      </c>
      <c r="B232" t="s">
        <v>641</v>
      </c>
      <c r="C232" t="s">
        <v>642</v>
      </c>
      <c r="D232" t="s">
        <v>21</v>
      </c>
      <c r="E232">
        <v>20785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43704</v>
      </c>
      <c r="L232" t="s">
        <v>26</v>
      </c>
      <c r="N232" t="s">
        <v>24</v>
      </c>
    </row>
    <row r="233" spans="1:14" x14ac:dyDescent="0.25">
      <c r="A233" t="s">
        <v>155</v>
      </c>
      <c r="B233" t="s">
        <v>643</v>
      </c>
      <c r="C233" t="s">
        <v>414</v>
      </c>
      <c r="D233" t="s">
        <v>21</v>
      </c>
      <c r="E233">
        <v>21222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43704</v>
      </c>
      <c r="L233" t="s">
        <v>26</v>
      </c>
      <c r="N233" t="s">
        <v>24</v>
      </c>
    </row>
    <row r="234" spans="1:14" x14ac:dyDescent="0.25">
      <c r="A234" t="s">
        <v>155</v>
      </c>
      <c r="B234" t="s">
        <v>644</v>
      </c>
      <c r="C234" t="s">
        <v>414</v>
      </c>
      <c r="D234" t="s">
        <v>21</v>
      </c>
      <c r="E234">
        <v>21222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43704</v>
      </c>
      <c r="L234" t="s">
        <v>26</v>
      </c>
      <c r="N234" t="s">
        <v>24</v>
      </c>
    </row>
    <row r="235" spans="1:14" x14ac:dyDescent="0.25">
      <c r="A235" t="s">
        <v>645</v>
      </c>
      <c r="B235" t="s">
        <v>646</v>
      </c>
      <c r="C235" t="s">
        <v>487</v>
      </c>
      <c r="D235" t="s">
        <v>21</v>
      </c>
      <c r="E235">
        <v>20785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43704</v>
      </c>
      <c r="L235" t="s">
        <v>26</v>
      </c>
      <c r="N235" t="s">
        <v>24</v>
      </c>
    </row>
    <row r="236" spans="1:14" x14ac:dyDescent="0.25">
      <c r="A236" t="s">
        <v>647</v>
      </c>
      <c r="B236" t="s">
        <v>648</v>
      </c>
      <c r="C236" t="s">
        <v>414</v>
      </c>
      <c r="D236" t="s">
        <v>21</v>
      </c>
      <c r="E236">
        <v>21222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43704</v>
      </c>
      <c r="L236" t="s">
        <v>26</v>
      </c>
      <c r="N236" t="s">
        <v>24</v>
      </c>
    </row>
    <row r="237" spans="1:14" x14ac:dyDescent="0.25">
      <c r="A237" t="s">
        <v>649</v>
      </c>
      <c r="B237" t="s">
        <v>650</v>
      </c>
      <c r="C237" t="s">
        <v>176</v>
      </c>
      <c r="D237" t="s">
        <v>21</v>
      </c>
      <c r="E237">
        <v>21740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43704</v>
      </c>
      <c r="L237" t="s">
        <v>26</v>
      </c>
      <c r="N237" t="s">
        <v>24</v>
      </c>
    </row>
    <row r="238" spans="1:14" x14ac:dyDescent="0.25">
      <c r="A238" t="s">
        <v>653</v>
      </c>
      <c r="B238" t="s">
        <v>654</v>
      </c>
      <c r="C238" t="s">
        <v>487</v>
      </c>
      <c r="D238" t="s">
        <v>21</v>
      </c>
      <c r="E238">
        <v>20785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43704</v>
      </c>
      <c r="L238" t="s">
        <v>26</v>
      </c>
      <c r="N238" t="s">
        <v>24</v>
      </c>
    </row>
    <row r="239" spans="1:14" x14ac:dyDescent="0.25">
      <c r="A239" t="s">
        <v>655</v>
      </c>
      <c r="B239" t="s">
        <v>656</v>
      </c>
      <c r="C239" t="s">
        <v>642</v>
      </c>
      <c r="D239" t="s">
        <v>21</v>
      </c>
      <c r="E239">
        <v>20785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43704</v>
      </c>
      <c r="L239" t="s">
        <v>26</v>
      </c>
      <c r="N239" t="s">
        <v>24</v>
      </c>
    </row>
    <row r="240" spans="1:14" x14ac:dyDescent="0.25">
      <c r="A240" t="s">
        <v>657</v>
      </c>
      <c r="B240" t="s">
        <v>658</v>
      </c>
      <c r="C240" t="s">
        <v>659</v>
      </c>
      <c r="D240" t="s">
        <v>21</v>
      </c>
      <c r="E240">
        <v>20747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43704</v>
      </c>
      <c r="L240" t="s">
        <v>26</v>
      </c>
      <c r="N240" t="s">
        <v>24</v>
      </c>
    </row>
    <row r="241" spans="1:14" x14ac:dyDescent="0.25">
      <c r="A241" t="s">
        <v>660</v>
      </c>
      <c r="B241" t="s">
        <v>661</v>
      </c>
      <c r="C241" t="s">
        <v>414</v>
      </c>
      <c r="D241" t="s">
        <v>21</v>
      </c>
      <c r="E241">
        <v>21222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43704</v>
      </c>
      <c r="L241" t="s">
        <v>26</v>
      </c>
      <c r="N241" t="s">
        <v>24</v>
      </c>
    </row>
    <row r="242" spans="1:14" x14ac:dyDescent="0.25">
      <c r="A242" t="s">
        <v>662</v>
      </c>
      <c r="B242" t="s">
        <v>663</v>
      </c>
      <c r="C242" t="s">
        <v>664</v>
      </c>
      <c r="D242" t="s">
        <v>21</v>
      </c>
      <c r="E242">
        <v>21758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43704</v>
      </c>
      <c r="L242" t="s">
        <v>26</v>
      </c>
      <c r="N242" t="s">
        <v>24</v>
      </c>
    </row>
    <row r="243" spans="1:14" x14ac:dyDescent="0.25">
      <c r="A243" t="s">
        <v>665</v>
      </c>
      <c r="B243" t="s">
        <v>666</v>
      </c>
      <c r="C243" t="s">
        <v>29</v>
      </c>
      <c r="D243" t="s">
        <v>21</v>
      </c>
      <c r="E243">
        <v>21237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43704</v>
      </c>
      <c r="L243" t="s">
        <v>26</v>
      </c>
      <c r="N243" t="s">
        <v>24</v>
      </c>
    </row>
    <row r="244" spans="1:14" x14ac:dyDescent="0.25">
      <c r="A244" t="s">
        <v>667</v>
      </c>
      <c r="B244" t="s">
        <v>668</v>
      </c>
      <c r="C244" t="s">
        <v>669</v>
      </c>
      <c r="D244" t="s">
        <v>21</v>
      </c>
      <c r="E244">
        <v>21237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43704</v>
      </c>
      <c r="L244" t="s">
        <v>26</v>
      </c>
      <c r="N244" t="s">
        <v>24</v>
      </c>
    </row>
    <row r="245" spans="1:14" x14ac:dyDescent="0.25">
      <c r="A245" t="s">
        <v>87</v>
      </c>
      <c r="B245" t="s">
        <v>670</v>
      </c>
      <c r="C245" t="s">
        <v>414</v>
      </c>
      <c r="D245" t="s">
        <v>21</v>
      </c>
      <c r="E245">
        <v>21222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43704</v>
      </c>
      <c r="L245" t="s">
        <v>26</v>
      </c>
      <c r="N245" t="s">
        <v>24</v>
      </c>
    </row>
    <row r="246" spans="1:14" x14ac:dyDescent="0.25">
      <c r="A246" t="s">
        <v>87</v>
      </c>
      <c r="B246" t="s">
        <v>671</v>
      </c>
      <c r="C246" t="s">
        <v>669</v>
      </c>
      <c r="D246" t="s">
        <v>21</v>
      </c>
      <c r="E246">
        <v>21237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43704</v>
      </c>
      <c r="L246" t="s">
        <v>26</v>
      </c>
      <c r="N246" t="s">
        <v>24</v>
      </c>
    </row>
    <row r="247" spans="1:14" x14ac:dyDescent="0.25">
      <c r="A247" t="s">
        <v>672</v>
      </c>
      <c r="B247" t="s">
        <v>673</v>
      </c>
      <c r="C247" t="s">
        <v>487</v>
      </c>
      <c r="D247" t="s">
        <v>21</v>
      </c>
      <c r="E247">
        <v>20784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43704</v>
      </c>
      <c r="L247" t="s">
        <v>26</v>
      </c>
      <c r="N247" t="s">
        <v>24</v>
      </c>
    </row>
    <row r="248" spans="1:14" x14ac:dyDescent="0.25">
      <c r="A248" t="s">
        <v>674</v>
      </c>
      <c r="B248" t="s">
        <v>675</v>
      </c>
      <c r="C248" t="s">
        <v>29</v>
      </c>
      <c r="D248" t="s">
        <v>21</v>
      </c>
      <c r="E248">
        <v>21237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43704</v>
      </c>
      <c r="L248" t="s">
        <v>26</v>
      </c>
      <c r="N248" t="s">
        <v>24</v>
      </c>
    </row>
    <row r="249" spans="1:14" x14ac:dyDescent="0.25">
      <c r="A249" t="s">
        <v>676</v>
      </c>
      <c r="B249" t="s">
        <v>677</v>
      </c>
      <c r="C249" t="s">
        <v>664</v>
      </c>
      <c r="D249" t="s">
        <v>21</v>
      </c>
      <c r="E249">
        <v>21758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43704</v>
      </c>
      <c r="L249" t="s">
        <v>26</v>
      </c>
      <c r="N249" t="s">
        <v>24</v>
      </c>
    </row>
    <row r="250" spans="1:14" x14ac:dyDescent="0.25">
      <c r="A250" t="s">
        <v>678</v>
      </c>
      <c r="B250" t="s">
        <v>679</v>
      </c>
      <c r="C250" t="s">
        <v>29</v>
      </c>
      <c r="D250" t="s">
        <v>21</v>
      </c>
      <c r="E250">
        <v>21237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43704</v>
      </c>
      <c r="L250" t="s">
        <v>26</v>
      </c>
      <c r="N250" t="s">
        <v>24</v>
      </c>
    </row>
    <row r="251" spans="1:14" x14ac:dyDescent="0.25">
      <c r="A251" t="s">
        <v>680</v>
      </c>
      <c r="B251" t="s">
        <v>681</v>
      </c>
      <c r="C251" t="s">
        <v>414</v>
      </c>
      <c r="D251" t="s">
        <v>21</v>
      </c>
      <c r="E251">
        <v>21222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43704</v>
      </c>
      <c r="L251" t="s">
        <v>26</v>
      </c>
      <c r="N251" t="s">
        <v>24</v>
      </c>
    </row>
    <row r="252" spans="1:14" x14ac:dyDescent="0.25">
      <c r="A252" t="s">
        <v>430</v>
      </c>
      <c r="B252" t="s">
        <v>682</v>
      </c>
      <c r="C252" t="s">
        <v>683</v>
      </c>
      <c r="D252" t="s">
        <v>21</v>
      </c>
      <c r="E252">
        <v>21716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43704</v>
      </c>
      <c r="L252" t="s">
        <v>26</v>
      </c>
      <c r="N252" t="s">
        <v>24</v>
      </c>
    </row>
    <row r="253" spans="1:14" x14ac:dyDescent="0.25">
      <c r="A253" t="s">
        <v>201</v>
      </c>
      <c r="B253" t="s">
        <v>684</v>
      </c>
      <c r="C253" t="s">
        <v>29</v>
      </c>
      <c r="D253" t="s">
        <v>21</v>
      </c>
      <c r="E253">
        <v>21237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43704</v>
      </c>
      <c r="L253" t="s">
        <v>26</v>
      </c>
      <c r="N253" t="s">
        <v>24</v>
      </c>
    </row>
    <row r="254" spans="1:14" x14ac:dyDescent="0.25">
      <c r="A254" t="s">
        <v>152</v>
      </c>
      <c r="B254" t="s">
        <v>685</v>
      </c>
      <c r="C254" t="s">
        <v>669</v>
      </c>
      <c r="D254" t="s">
        <v>21</v>
      </c>
      <c r="E254">
        <v>21237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43704</v>
      </c>
      <c r="L254" t="s">
        <v>26</v>
      </c>
      <c r="N254" t="s">
        <v>24</v>
      </c>
    </row>
    <row r="255" spans="1:14" x14ac:dyDescent="0.25">
      <c r="A255" t="s">
        <v>93</v>
      </c>
      <c r="B255" t="s">
        <v>686</v>
      </c>
      <c r="C255" t="s">
        <v>687</v>
      </c>
      <c r="D255" t="s">
        <v>21</v>
      </c>
      <c r="E255">
        <v>20747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43704</v>
      </c>
      <c r="L255" t="s">
        <v>26</v>
      </c>
      <c r="N255" t="s">
        <v>24</v>
      </c>
    </row>
    <row r="256" spans="1:14" x14ac:dyDescent="0.25">
      <c r="A256" t="s">
        <v>688</v>
      </c>
      <c r="B256" t="s">
        <v>689</v>
      </c>
      <c r="C256" t="s">
        <v>291</v>
      </c>
      <c r="D256" t="s">
        <v>21</v>
      </c>
      <c r="E256">
        <v>21702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43703</v>
      </c>
      <c r="L256" t="s">
        <v>26</v>
      </c>
      <c r="N256" t="s">
        <v>24</v>
      </c>
    </row>
    <row r="257" spans="1:14" x14ac:dyDescent="0.25">
      <c r="A257" t="s">
        <v>690</v>
      </c>
      <c r="B257" t="s">
        <v>691</v>
      </c>
      <c r="C257" t="s">
        <v>29</v>
      </c>
      <c r="D257" t="s">
        <v>21</v>
      </c>
      <c r="E257">
        <v>21214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43703</v>
      </c>
      <c r="L257" t="s">
        <v>26</v>
      </c>
      <c r="N257" t="s">
        <v>24</v>
      </c>
    </row>
    <row r="258" spans="1:14" x14ac:dyDescent="0.25">
      <c r="A258" t="s">
        <v>155</v>
      </c>
      <c r="B258" t="s">
        <v>694</v>
      </c>
      <c r="C258" t="s">
        <v>487</v>
      </c>
      <c r="D258" t="s">
        <v>21</v>
      </c>
      <c r="E258">
        <v>20785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43703</v>
      </c>
      <c r="L258" t="s">
        <v>26</v>
      </c>
      <c r="N258" t="s">
        <v>24</v>
      </c>
    </row>
    <row r="259" spans="1:14" x14ac:dyDescent="0.25">
      <c r="A259" t="s">
        <v>155</v>
      </c>
      <c r="B259" t="s">
        <v>695</v>
      </c>
      <c r="C259" t="s">
        <v>190</v>
      </c>
      <c r="D259" t="s">
        <v>21</v>
      </c>
      <c r="E259">
        <v>20851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43703</v>
      </c>
      <c r="L259" t="s">
        <v>26</v>
      </c>
      <c r="N259" t="s">
        <v>24</v>
      </c>
    </row>
    <row r="260" spans="1:14" x14ac:dyDescent="0.25">
      <c r="A260" t="s">
        <v>696</v>
      </c>
      <c r="B260" t="s">
        <v>697</v>
      </c>
      <c r="C260" t="s">
        <v>487</v>
      </c>
      <c r="D260" t="s">
        <v>21</v>
      </c>
      <c r="E260">
        <v>20781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43703</v>
      </c>
      <c r="L260" t="s">
        <v>26</v>
      </c>
      <c r="N260" t="s">
        <v>24</v>
      </c>
    </row>
    <row r="261" spans="1:14" x14ac:dyDescent="0.25">
      <c r="A261" t="s">
        <v>698</v>
      </c>
      <c r="B261" t="s">
        <v>699</v>
      </c>
      <c r="C261" t="s">
        <v>29</v>
      </c>
      <c r="D261" t="s">
        <v>21</v>
      </c>
      <c r="E261">
        <v>21239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43703</v>
      </c>
      <c r="L261" t="s">
        <v>26</v>
      </c>
      <c r="N261" t="s">
        <v>24</v>
      </c>
    </row>
    <row r="262" spans="1:14" x14ac:dyDescent="0.25">
      <c r="A262" t="s">
        <v>700</v>
      </c>
      <c r="B262" t="s">
        <v>701</v>
      </c>
      <c r="C262" t="s">
        <v>702</v>
      </c>
      <c r="D262" t="s">
        <v>21</v>
      </c>
      <c r="E262">
        <v>20876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43703</v>
      </c>
      <c r="L262" t="s">
        <v>26</v>
      </c>
      <c r="N262" t="s">
        <v>24</v>
      </c>
    </row>
    <row r="263" spans="1:14" x14ac:dyDescent="0.25">
      <c r="A263" t="s">
        <v>703</v>
      </c>
      <c r="B263" t="s">
        <v>704</v>
      </c>
      <c r="C263" t="s">
        <v>254</v>
      </c>
      <c r="D263" t="s">
        <v>21</v>
      </c>
      <c r="E263">
        <v>21204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43703</v>
      </c>
      <c r="L263" t="s">
        <v>26</v>
      </c>
      <c r="N263" t="s">
        <v>24</v>
      </c>
    </row>
    <row r="264" spans="1:14" x14ac:dyDescent="0.25">
      <c r="A264" t="s">
        <v>705</v>
      </c>
      <c r="B264" t="s">
        <v>706</v>
      </c>
      <c r="C264" t="s">
        <v>707</v>
      </c>
      <c r="D264" t="s">
        <v>21</v>
      </c>
      <c r="E264">
        <v>21755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43703</v>
      </c>
      <c r="L264" t="s">
        <v>26</v>
      </c>
      <c r="N264" t="s">
        <v>24</v>
      </c>
    </row>
    <row r="265" spans="1:14" x14ac:dyDescent="0.25">
      <c r="A265" t="s">
        <v>708</v>
      </c>
      <c r="B265" t="s">
        <v>709</v>
      </c>
      <c r="C265" t="s">
        <v>29</v>
      </c>
      <c r="D265" t="s">
        <v>21</v>
      </c>
      <c r="E265">
        <v>21239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43703</v>
      </c>
      <c r="L265" t="s">
        <v>26</v>
      </c>
      <c r="N265" t="s">
        <v>24</v>
      </c>
    </row>
    <row r="266" spans="1:14" x14ac:dyDescent="0.25">
      <c r="A266" t="s">
        <v>710</v>
      </c>
      <c r="B266" t="s">
        <v>711</v>
      </c>
      <c r="C266" t="s">
        <v>29</v>
      </c>
      <c r="D266" t="s">
        <v>21</v>
      </c>
      <c r="E266">
        <v>21239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43703</v>
      </c>
      <c r="L266" t="s">
        <v>26</v>
      </c>
      <c r="N266" t="s">
        <v>24</v>
      </c>
    </row>
    <row r="267" spans="1:14" x14ac:dyDescent="0.25">
      <c r="A267" t="s">
        <v>712</v>
      </c>
      <c r="B267" t="s">
        <v>713</v>
      </c>
      <c r="C267" t="s">
        <v>29</v>
      </c>
      <c r="D267" t="s">
        <v>21</v>
      </c>
      <c r="E267">
        <v>21239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43703</v>
      </c>
      <c r="L267" t="s">
        <v>26</v>
      </c>
      <c r="N267" t="s">
        <v>24</v>
      </c>
    </row>
    <row r="268" spans="1:14" x14ac:dyDescent="0.25">
      <c r="A268" t="s">
        <v>714</v>
      </c>
      <c r="B268" t="s">
        <v>715</v>
      </c>
      <c r="C268" t="s">
        <v>487</v>
      </c>
      <c r="D268" t="s">
        <v>21</v>
      </c>
      <c r="E268">
        <v>20785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43703</v>
      </c>
      <c r="L268" t="s">
        <v>26</v>
      </c>
      <c r="N268" t="s">
        <v>24</v>
      </c>
    </row>
    <row r="269" spans="1:14" x14ac:dyDescent="0.25">
      <c r="A269" t="s">
        <v>716</v>
      </c>
      <c r="B269" t="s">
        <v>717</v>
      </c>
      <c r="C269" t="s">
        <v>173</v>
      </c>
      <c r="D269" t="s">
        <v>21</v>
      </c>
      <c r="E269">
        <v>20745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43703</v>
      </c>
      <c r="L269" t="s">
        <v>26</v>
      </c>
      <c r="N269" t="s">
        <v>24</v>
      </c>
    </row>
    <row r="270" spans="1:14" x14ac:dyDescent="0.25">
      <c r="A270" t="s">
        <v>718</v>
      </c>
      <c r="B270" t="s">
        <v>719</v>
      </c>
      <c r="C270" t="s">
        <v>29</v>
      </c>
      <c r="D270" t="s">
        <v>21</v>
      </c>
      <c r="E270">
        <v>21239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43703</v>
      </c>
      <c r="L270" t="s">
        <v>26</v>
      </c>
      <c r="N270" t="s">
        <v>24</v>
      </c>
    </row>
    <row r="271" spans="1:14" x14ac:dyDescent="0.25">
      <c r="A271" t="s">
        <v>720</v>
      </c>
      <c r="B271" t="s">
        <v>721</v>
      </c>
      <c r="C271" t="s">
        <v>173</v>
      </c>
      <c r="D271" t="s">
        <v>21</v>
      </c>
      <c r="E271">
        <v>20745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43703</v>
      </c>
      <c r="L271" t="s">
        <v>26</v>
      </c>
      <c r="N271" t="s">
        <v>24</v>
      </c>
    </row>
    <row r="272" spans="1:14" x14ac:dyDescent="0.25">
      <c r="A272" t="s">
        <v>722</v>
      </c>
      <c r="B272" t="s">
        <v>723</v>
      </c>
      <c r="C272" t="s">
        <v>173</v>
      </c>
      <c r="D272" t="s">
        <v>21</v>
      </c>
      <c r="E272">
        <v>20745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43703</v>
      </c>
      <c r="L272" t="s">
        <v>26</v>
      </c>
      <c r="N272" t="s">
        <v>24</v>
      </c>
    </row>
    <row r="273" spans="1:14" x14ac:dyDescent="0.25">
      <c r="A273" t="s">
        <v>726</v>
      </c>
      <c r="B273" t="s">
        <v>727</v>
      </c>
      <c r="C273" t="s">
        <v>29</v>
      </c>
      <c r="D273" t="s">
        <v>21</v>
      </c>
      <c r="E273">
        <v>21229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43700</v>
      </c>
      <c r="L273" t="s">
        <v>26</v>
      </c>
      <c r="N273" t="s">
        <v>24</v>
      </c>
    </row>
    <row r="274" spans="1:14" x14ac:dyDescent="0.25">
      <c r="A274" t="s">
        <v>155</v>
      </c>
      <c r="B274" t="s">
        <v>728</v>
      </c>
      <c r="C274" t="s">
        <v>392</v>
      </c>
      <c r="D274" t="s">
        <v>21</v>
      </c>
      <c r="E274">
        <v>21903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43700</v>
      </c>
      <c r="L274" t="s">
        <v>26</v>
      </c>
      <c r="N274" t="s">
        <v>24</v>
      </c>
    </row>
    <row r="275" spans="1:14" x14ac:dyDescent="0.25">
      <c r="A275" t="s">
        <v>729</v>
      </c>
      <c r="B275" t="s">
        <v>730</v>
      </c>
      <c r="C275" t="s">
        <v>392</v>
      </c>
      <c r="D275" t="s">
        <v>21</v>
      </c>
      <c r="E275">
        <v>21901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43700</v>
      </c>
      <c r="L275" t="s">
        <v>26</v>
      </c>
      <c r="N275" t="s">
        <v>24</v>
      </c>
    </row>
    <row r="276" spans="1:14" x14ac:dyDescent="0.25">
      <c r="A276" t="s">
        <v>733</v>
      </c>
      <c r="B276" t="s">
        <v>734</v>
      </c>
      <c r="C276" t="s">
        <v>735</v>
      </c>
      <c r="D276" t="s">
        <v>21</v>
      </c>
      <c r="E276">
        <v>20770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43700</v>
      </c>
      <c r="L276" t="s">
        <v>26</v>
      </c>
      <c r="N276" t="s">
        <v>24</v>
      </c>
    </row>
    <row r="277" spans="1:14" x14ac:dyDescent="0.25">
      <c r="A277" t="s">
        <v>736</v>
      </c>
      <c r="B277" t="s">
        <v>737</v>
      </c>
      <c r="C277" t="s">
        <v>392</v>
      </c>
      <c r="D277" t="s">
        <v>21</v>
      </c>
      <c r="E277">
        <v>21903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43700</v>
      </c>
      <c r="L277" t="s">
        <v>26</v>
      </c>
      <c r="N277" t="s">
        <v>24</v>
      </c>
    </row>
    <row r="278" spans="1:14" x14ac:dyDescent="0.25">
      <c r="A278" t="s">
        <v>738</v>
      </c>
      <c r="B278" t="s">
        <v>739</v>
      </c>
      <c r="C278" t="s">
        <v>487</v>
      </c>
      <c r="D278" t="s">
        <v>21</v>
      </c>
      <c r="E278">
        <v>20785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43700</v>
      </c>
      <c r="L278" t="s">
        <v>26</v>
      </c>
      <c r="N278" t="s">
        <v>24</v>
      </c>
    </row>
    <row r="279" spans="1:14" x14ac:dyDescent="0.25">
      <c r="A279" t="s">
        <v>740</v>
      </c>
      <c r="B279" t="s">
        <v>741</v>
      </c>
      <c r="C279" t="s">
        <v>369</v>
      </c>
      <c r="D279" t="s">
        <v>21</v>
      </c>
      <c r="E279">
        <v>21040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43700</v>
      </c>
      <c r="L279" t="s">
        <v>26</v>
      </c>
      <c r="N279" t="s">
        <v>24</v>
      </c>
    </row>
    <row r="280" spans="1:14" x14ac:dyDescent="0.25">
      <c r="A280" t="s">
        <v>87</v>
      </c>
      <c r="B280" t="s">
        <v>742</v>
      </c>
      <c r="C280" t="s">
        <v>392</v>
      </c>
      <c r="D280" t="s">
        <v>21</v>
      </c>
      <c r="E280">
        <v>21903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43700</v>
      </c>
      <c r="L280" t="s">
        <v>26</v>
      </c>
      <c r="N280" t="s">
        <v>24</v>
      </c>
    </row>
    <row r="281" spans="1:14" x14ac:dyDescent="0.25">
      <c r="A281" t="s">
        <v>743</v>
      </c>
      <c r="B281" t="s">
        <v>744</v>
      </c>
      <c r="C281" t="s">
        <v>745</v>
      </c>
      <c r="D281" t="s">
        <v>21</v>
      </c>
      <c r="E281">
        <v>21001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43700</v>
      </c>
      <c r="L281" t="s">
        <v>26</v>
      </c>
      <c r="N281" t="s">
        <v>24</v>
      </c>
    </row>
    <row r="282" spans="1:14" x14ac:dyDescent="0.25">
      <c r="A282" t="s">
        <v>748</v>
      </c>
      <c r="B282" t="s">
        <v>749</v>
      </c>
      <c r="C282" t="s">
        <v>750</v>
      </c>
      <c r="D282" t="s">
        <v>21</v>
      </c>
      <c r="E282">
        <v>21901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43700</v>
      </c>
      <c r="L282" t="s">
        <v>26</v>
      </c>
      <c r="N282" t="s">
        <v>24</v>
      </c>
    </row>
    <row r="283" spans="1:14" x14ac:dyDescent="0.25">
      <c r="A283" t="s">
        <v>751</v>
      </c>
      <c r="B283" t="s">
        <v>752</v>
      </c>
      <c r="C283" t="s">
        <v>392</v>
      </c>
      <c r="D283" t="s">
        <v>21</v>
      </c>
      <c r="E283">
        <v>21903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43700</v>
      </c>
      <c r="L283" t="s">
        <v>26</v>
      </c>
      <c r="N283" t="s">
        <v>24</v>
      </c>
    </row>
    <row r="284" spans="1:14" x14ac:dyDescent="0.25">
      <c r="A284" t="s">
        <v>753</v>
      </c>
      <c r="B284" t="s">
        <v>754</v>
      </c>
      <c r="C284" t="s">
        <v>755</v>
      </c>
      <c r="D284" t="s">
        <v>21</v>
      </c>
      <c r="E284">
        <v>21901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43700</v>
      </c>
      <c r="L284" t="s">
        <v>26</v>
      </c>
      <c r="N284" t="s">
        <v>24</v>
      </c>
    </row>
    <row r="285" spans="1:14" x14ac:dyDescent="0.25">
      <c r="A285" t="s">
        <v>294</v>
      </c>
      <c r="B285" t="s">
        <v>756</v>
      </c>
      <c r="C285" t="s">
        <v>757</v>
      </c>
      <c r="D285" t="s">
        <v>21</v>
      </c>
      <c r="E285">
        <v>20740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43700</v>
      </c>
      <c r="L285" t="s">
        <v>26</v>
      </c>
      <c r="N285" t="s">
        <v>24</v>
      </c>
    </row>
    <row r="286" spans="1:14" x14ac:dyDescent="0.25">
      <c r="A286" t="s">
        <v>758</v>
      </c>
      <c r="B286" t="s">
        <v>759</v>
      </c>
      <c r="C286" t="s">
        <v>487</v>
      </c>
      <c r="D286" t="s">
        <v>21</v>
      </c>
      <c r="E286">
        <v>20781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43700</v>
      </c>
      <c r="L286" t="s">
        <v>26</v>
      </c>
      <c r="N286" t="s">
        <v>24</v>
      </c>
    </row>
    <row r="287" spans="1:14" x14ac:dyDescent="0.25">
      <c r="A287" t="s">
        <v>93</v>
      </c>
      <c r="B287" t="s">
        <v>760</v>
      </c>
      <c r="C287" t="s">
        <v>761</v>
      </c>
      <c r="D287" t="s">
        <v>21</v>
      </c>
      <c r="E287">
        <v>20912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43700</v>
      </c>
      <c r="L287" t="s">
        <v>26</v>
      </c>
      <c r="N287" t="s">
        <v>24</v>
      </c>
    </row>
    <row r="288" spans="1:14" x14ac:dyDescent="0.25">
      <c r="A288" t="s">
        <v>97</v>
      </c>
      <c r="B288" t="s">
        <v>762</v>
      </c>
      <c r="C288" t="s">
        <v>392</v>
      </c>
      <c r="D288" t="s">
        <v>21</v>
      </c>
      <c r="E288">
        <v>21903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43700</v>
      </c>
      <c r="L288" t="s">
        <v>26</v>
      </c>
      <c r="N288" t="s">
        <v>24</v>
      </c>
    </row>
    <row r="289" spans="1:14" x14ac:dyDescent="0.25">
      <c r="A289" t="s">
        <v>766</v>
      </c>
      <c r="B289" t="s">
        <v>767</v>
      </c>
      <c r="C289" t="s">
        <v>29</v>
      </c>
      <c r="D289" t="s">
        <v>21</v>
      </c>
      <c r="E289">
        <v>21215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43699</v>
      </c>
      <c r="L289" t="s">
        <v>26</v>
      </c>
      <c r="N289" t="s">
        <v>24</v>
      </c>
    </row>
    <row r="290" spans="1:14" x14ac:dyDescent="0.25">
      <c r="A290" t="s">
        <v>771</v>
      </c>
      <c r="B290" t="s">
        <v>772</v>
      </c>
      <c r="C290" t="s">
        <v>29</v>
      </c>
      <c r="D290" t="s">
        <v>21</v>
      </c>
      <c r="E290">
        <v>21215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43699</v>
      </c>
      <c r="L290" t="s">
        <v>26</v>
      </c>
      <c r="N290" t="s">
        <v>24</v>
      </c>
    </row>
    <row r="291" spans="1:14" x14ac:dyDescent="0.25">
      <c r="A291" t="s">
        <v>779</v>
      </c>
      <c r="B291" t="s">
        <v>780</v>
      </c>
      <c r="C291" t="s">
        <v>29</v>
      </c>
      <c r="D291" t="s">
        <v>21</v>
      </c>
      <c r="E291">
        <v>21215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43699</v>
      </c>
      <c r="L291" t="s">
        <v>26</v>
      </c>
      <c r="N291" t="s">
        <v>24</v>
      </c>
    </row>
    <row r="292" spans="1:14" x14ac:dyDescent="0.25">
      <c r="A292" t="s">
        <v>783</v>
      </c>
      <c r="B292" t="s">
        <v>784</v>
      </c>
      <c r="C292" t="s">
        <v>29</v>
      </c>
      <c r="D292" t="s">
        <v>21</v>
      </c>
      <c r="E292">
        <v>21215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43699</v>
      </c>
      <c r="L292" t="s">
        <v>26</v>
      </c>
      <c r="N292" t="s">
        <v>24</v>
      </c>
    </row>
    <row r="293" spans="1:14" x14ac:dyDescent="0.25">
      <c r="A293" t="s">
        <v>785</v>
      </c>
      <c r="B293" t="s">
        <v>786</v>
      </c>
      <c r="C293" t="s">
        <v>29</v>
      </c>
      <c r="D293" t="s">
        <v>21</v>
      </c>
      <c r="E293">
        <v>21215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43699</v>
      </c>
      <c r="L293" t="s">
        <v>26</v>
      </c>
      <c r="N293" t="s">
        <v>24</v>
      </c>
    </row>
    <row r="294" spans="1:14" x14ac:dyDescent="0.25">
      <c r="A294" t="s">
        <v>788</v>
      </c>
      <c r="B294" t="s">
        <v>789</v>
      </c>
      <c r="C294" t="s">
        <v>790</v>
      </c>
      <c r="D294" t="s">
        <v>21</v>
      </c>
      <c r="E294">
        <v>21550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43698</v>
      </c>
      <c r="L294" t="s">
        <v>26</v>
      </c>
      <c r="N294" t="s">
        <v>24</v>
      </c>
    </row>
    <row r="295" spans="1:14" x14ac:dyDescent="0.25">
      <c r="A295" t="s">
        <v>791</v>
      </c>
      <c r="B295" t="s">
        <v>792</v>
      </c>
      <c r="C295" t="s">
        <v>378</v>
      </c>
      <c r="D295" t="s">
        <v>21</v>
      </c>
      <c r="E295">
        <v>21536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43698</v>
      </c>
      <c r="L295" t="s">
        <v>26</v>
      </c>
      <c r="N295" t="s">
        <v>24</v>
      </c>
    </row>
    <row r="296" spans="1:14" x14ac:dyDescent="0.25">
      <c r="A296" t="s">
        <v>793</v>
      </c>
      <c r="B296" t="s">
        <v>794</v>
      </c>
      <c r="C296" t="s">
        <v>70</v>
      </c>
      <c r="D296" t="s">
        <v>21</v>
      </c>
      <c r="E296">
        <v>21401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43698</v>
      </c>
      <c r="L296" t="s">
        <v>26</v>
      </c>
      <c r="N296" t="s">
        <v>24</v>
      </c>
    </row>
    <row r="297" spans="1:14" x14ac:dyDescent="0.25">
      <c r="A297" t="s">
        <v>795</v>
      </c>
      <c r="B297" t="s">
        <v>796</v>
      </c>
      <c r="C297" t="s">
        <v>70</v>
      </c>
      <c r="D297" t="s">
        <v>21</v>
      </c>
      <c r="E297">
        <v>21401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43698</v>
      </c>
      <c r="L297" t="s">
        <v>26</v>
      </c>
      <c r="N297" t="s">
        <v>24</v>
      </c>
    </row>
    <row r="298" spans="1:14" x14ac:dyDescent="0.25">
      <c r="A298" t="s">
        <v>797</v>
      </c>
      <c r="B298" t="s">
        <v>798</v>
      </c>
      <c r="C298" t="s">
        <v>190</v>
      </c>
      <c r="D298" t="s">
        <v>21</v>
      </c>
      <c r="E298">
        <v>20852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43698</v>
      </c>
      <c r="L298" t="s">
        <v>26</v>
      </c>
      <c r="N298" t="s">
        <v>24</v>
      </c>
    </row>
    <row r="299" spans="1:14" x14ac:dyDescent="0.25">
      <c r="A299" t="s">
        <v>799</v>
      </c>
      <c r="B299" t="s">
        <v>800</v>
      </c>
      <c r="C299" t="s">
        <v>801</v>
      </c>
      <c r="D299" t="s">
        <v>21</v>
      </c>
      <c r="E299">
        <v>20743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43698</v>
      </c>
      <c r="L299" t="s">
        <v>26</v>
      </c>
      <c r="N299" t="s">
        <v>24</v>
      </c>
    </row>
    <row r="300" spans="1:14" x14ac:dyDescent="0.25">
      <c r="A300" t="s">
        <v>802</v>
      </c>
      <c r="B300" t="s">
        <v>803</v>
      </c>
      <c r="C300" t="s">
        <v>804</v>
      </c>
      <c r="D300" t="s">
        <v>21</v>
      </c>
      <c r="E300">
        <v>20816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43698</v>
      </c>
      <c r="L300" t="s">
        <v>26</v>
      </c>
      <c r="N300" t="s">
        <v>24</v>
      </c>
    </row>
    <row r="301" spans="1:14" x14ac:dyDescent="0.25">
      <c r="A301" t="s">
        <v>805</v>
      </c>
      <c r="B301" t="s">
        <v>806</v>
      </c>
      <c r="C301" t="s">
        <v>190</v>
      </c>
      <c r="D301" t="s">
        <v>21</v>
      </c>
      <c r="E301">
        <v>20852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43698</v>
      </c>
      <c r="L301" t="s">
        <v>26</v>
      </c>
      <c r="N301" t="s">
        <v>24</v>
      </c>
    </row>
    <row r="302" spans="1:14" x14ac:dyDescent="0.25">
      <c r="A302" t="s">
        <v>807</v>
      </c>
      <c r="B302" t="s">
        <v>808</v>
      </c>
      <c r="C302" t="s">
        <v>70</v>
      </c>
      <c r="D302" t="s">
        <v>21</v>
      </c>
      <c r="E302">
        <v>21401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43698</v>
      </c>
      <c r="L302" t="s">
        <v>26</v>
      </c>
      <c r="N302" t="s">
        <v>24</v>
      </c>
    </row>
    <row r="303" spans="1:14" x14ac:dyDescent="0.25">
      <c r="A303" t="s">
        <v>809</v>
      </c>
      <c r="B303" t="s">
        <v>810</v>
      </c>
      <c r="C303" t="s">
        <v>254</v>
      </c>
      <c r="D303" t="s">
        <v>21</v>
      </c>
      <c r="E303">
        <v>21204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43698</v>
      </c>
      <c r="L303" t="s">
        <v>26</v>
      </c>
      <c r="N303" t="s">
        <v>24</v>
      </c>
    </row>
    <row r="304" spans="1:14" x14ac:dyDescent="0.25">
      <c r="A304" t="s">
        <v>811</v>
      </c>
      <c r="B304" t="s">
        <v>812</v>
      </c>
      <c r="C304" t="s">
        <v>414</v>
      </c>
      <c r="D304" t="s">
        <v>21</v>
      </c>
      <c r="E304">
        <v>21222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43698</v>
      </c>
      <c r="L304" t="s">
        <v>26</v>
      </c>
      <c r="N304" t="s">
        <v>24</v>
      </c>
    </row>
    <row r="305" spans="1:14" x14ac:dyDescent="0.25">
      <c r="A305" t="s">
        <v>813</v>
      </c>
      <c r="B305" t="s">
        <v>814</v>
      </c>
      <c r="C305" t="s">
        <v>414</v>
      </c>
      <c r="D305" t="s">
        <v>21</v>
      </c>
      <c r="E305">
        <v>21222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43698</v>
      </c>
      <c r="L305" t="s">
        <v>26</v>
      </c>
      <c r="N305" t="s">
        <v>24</v>
      </c>
    </row>
    <row r="306" spans="1:14" x14ac:dyDescent="0.25">
      <c r="A306" t="s">
        <v>815</v>
      </c>
      <c r="B306" t="s">
        <v>816</v>
      </c>
      <c r="C306" t="s">
        <v>190</v>
      </c>
      <c r="D306" t="s">
        <v>21</v>
      </c>
      <c r="E306">
        <v>20850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43698</v>
      </c>
      <c r="L306" t="s">
        <v>26</v>
      </c>
      <c r="N306" t="s">
        <v>24</v>
      </c>
    </row>
    <row r="307" spans="1:14" x14ac:dyDescent="0.25">
      <c r="A307" t="s">
        <v>817</v>
      </c>
      <c r="B307" t="s">
        <v>818</v>
      </c>
      <c r="C307" t="s">
        <v>29</v>
      </c>
      <c r="D307" t="s">
        <v>21</v>
      </c>
      <c r="E307">
        <v>21204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43698</v>
      </c>
      <c r="L307" t="s">
        <v>26</v>
      </c>
      <c r="N307" t="s">
        <v>24</v>
      </c>
    </row>
    <row r="308" spans="1:14" x14ac:dyDescent="0.25">
      <c r="A308" t="s">
        <v>819</v>
      </c>
      <c r="B308" t="s">
        <v>820</v>
      </c>
      <c r="C308" t="s">
        <v>790</v>
      </c>
      <c r="D308" t="s">
        <v>21</v>
      </c>
      <c r="E308">
        <v>21550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43698</v>
      </c>
      <c r="L308" t="s">
        <v>26</v>
      </c>
      <c r="N308" t="s">
        <v>24</v>
      </c>
    </row>
    <row r="309" spans="1:14" x14ac:dyDescent="0.25">
      <c r="A309" t="s">
        <v>212</v>
      </c>
      <c r="B309" t="s">
        <v>821</v>
      </c>
      <c r="C309" t="s">
        <v>190</v>
      </c>
      <c r="D309" t="s">
        <v>21</v>
      </c>
      <c r="E309">
        <v>20855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43698</v>
      </c>
      <c r="L309" t="s">
        <v>26</v>
      </c>
      <c r="N309" t="s">
        <v>24</v>
      </c>
    </row>
    <row r="310" spans="1:14" x14ac:dyDescent="0.25">
      <c r="A310" t="s">
        <v>822</v>
      </c>
      <c r="B310" t="s">
        <v>823</v>
      </c>
      <c r="C310" t="s">
        <v>70</v>
      </c>
      <c r="D310" t="s">
        <v>21</v>
      </c>
      <c r="E310">
        <v>21403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43698</v>
      </c>
      <c r="L310" t="s">
        <v>26</v>
      </c>
      <c r="N310" t="s">
        <v>24</v>
      </c>
    </row>
    <row r="311" spans="1:14" x14ac:dyDescent="0.25">
      <c r="A311" t="s">
        <v>824</v>
      </c>
      <c r="B311" t="s">
        <v>825</v>
      </c>
      <c r="C311" t="s">
        <v>801</v>
      </c>
      <c r="D311" t="s">
        <v>21</v>
      </c>
      <c r="E311">
        <v>20743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43698</v>
      </c>
      <c r="L311" t="s">
        <v>26</v>
      </c>
      <c r="N311" t="s">
        <v>24</v>
      </c>
    </row>
    <row r="312" spans="1:14" x14ac:dyDescent="0.25">
      <c r="A312" t="s">
        <v>250</v>
      </c>
      <c r="B312" t="s">
        <v>826</v>
      </c>
      <c r="C312" t="s">
        <v>70</v>
      </c>
      <c r="D312" t="s">
        <v>21</v>
      </c>
      <c r="E312">
        <v>21401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43698</v>
      </c>
      <c r="L312" t="s">
        <v>26</v>
      </c>
      <c r="N312" t="s">
        <v>24</v>
      </c>
    </row>
    <row r="313" spans="1:14" x14ac:dyDescent="0.25">
      <c r="A313" t="s">
        <v>827</v>
      </c>
      <c r="B313" t="s">
        <v>828</v>
      </c>
      <c r="C313" t="s">
        <v>414</v>
      </c>
      <c r="D313" t="s">
        <v>21</v>
      </c>
      <c r="E313">
        <v>21222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43698</v>
      </c>
      <c r="L313" t="s">
        <v>26</v>
      </c>
      <c r="N313" t="s">
        <v>24</v>
      </c>
    </row>
    <row r="314" spans="1:14" x14ac:dyDescent="0.25">
      <c r="A314" t="s">
        <v>829</v>
      </c>
      <c r="B314" t="s">
        <v>830</v>
      </c>
      <c r="C314" t="s">
        <v>254</v>
      </c>
      <c r="D314" t="s">
        <v>21</v>
      </c>
      <c r="E314">
        <v>21204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43698</v>
      </c>
      <c r="L314" t="s">
        <v>26</v>
      </c>
      <c r="N314" t="s">
        <v>24</v>
      </c>
    </row>
    <row r="315" spans="1:14" x14ac:dyDescent="0.25">
      <c r="A315" t="s">
        <v>831</v>
      </c>
      <c r="B315" t="s">
        <v>832</v>
      </c>
      <c r="C315" t="s">
        <v>833</v>
      </c>
      <c r="D315" t="s">
        <v>21</v>
      </c>
      <c r="E315">
        <v>20715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43698</v>
      </c>
      <c r="L315" t="s">
        <v>26</v>
      </c>
      <c r="N315" t="s">
        <v>24</v>
      </c>
    </row>
    <row r="316" spans="1:14" x14ac:dyDescent="0.25">
      <c r="A316" t="s">
        <v>834</v>
      </c>
      <c r="B316" t="s">
        <v>835</v>
      </c>
      <c r="C316" t="s">
        <v>29</v>
      </c>
      <c r="D316" t="s">
        <v>21</v>
      </c>
      <c r="E316">
        <v>21222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43698</v>
      </c>
      <c r="L316" t="s">
        <v>26</v>
      </c>
      <c r="N316" t="s">
        <v>24</v>
      </c>
    </row>
    <row r="317" spans="1:14" x14ac:dyDescent="0.25">
      <c r="A317" t="s">
        <v>836</v>
      </c>
      <c r="B317" t="s">
        <v>837</v>
      </c>
      <c r="C317" t="s">
        <v>254</v>
      </c>
      <c r="D317" t="s">
        <v>21</v>
      </c>
      <c r="E317">
        <v>21204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43698</v>
      </c>
      <c r="L317" t="s">
        <v>26</v>
      </c>
      <c r="N317" t="s">
        <v>24</v>
      </c>
    </row>
    <row r="318" spans="1:14" x14ac:dyDescent="0.25">
      <c r="A318" t="s">
        <v>838</v>
      </c>
      <c r="B318" t="s">
        <v>839</v>
      </c>
      <c r="C318" t="s">
        <v>801</v>
      </c>
      <c r="D318" t="s">
        <v>21</v>
      </c>
      <c r="E318">
        <v>20743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43698</v>
      </c>
      <c r="L318" t="s">
        <v>26</v>
      </c>
      <c r="N318" t="s">
        <v>24</v>
      </c>
    </row>
    <row r="319" spans="1:14" x14ac:dyDescent="0.25">
      <c r="A319" t="s">
        <v>840</v>
      </c>
      <c r="B319" t="s">
        <v>841</v>
      </c>
      <c r="C319" t="s">
        <v>29</v>
      </c>
      <c r="D319" t="s">
        <v>21</v>
      </c>
      <c r="E319">
        <v>21222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43698</v>
      </c>
      <c r="L319" t="s">
        <v>26</v>
      </c>
      <c r="N319" t="s">
        <v>24</v>
      </c>
    </row>
    <row r="320" spans="1:14" x14ac:dyDescent="0.25">
      <c r="A320" t="s">
        <v>260</v>
      </c>
      <c r="B320" t="s">
        <v>842</v>
      </c>
      <c r="C320" t="s">
        <v>578</v>
      </c>
      <c r="D320" t="s">
        <v>21</v>
      </c>
      <c r="E320">
        <v>21144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43698</v>
      </c>
      <c r="L320" t="s">
        <v>26</v>
      </c>
      <c r="N320" t="s">
        <v>24</v>
      </c>
    </row>
    <row r="321" spans="1:14" x14ac:dyDescent="0.25">
      <c r="A321" t="s">
        <v>843</v>
      </c>
      <c r="B321" t="s">
        <v>844</v>
      </c>
      <c r="C321" t="s">
        <v>414</v>
      </c>
      <c r="D321" t="s">
        <v>21</v>
      </c>
      <c r="E321">
        <v>21222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43698</v>
      </c>
      <c r="L321" t="s">
        <v>26</v>
      </c>
      <c r="N321" t="s">
        <v>24</v>
      </c>
    </row>
    <row r="322" spans="1:14" x14ac:dyDescent="0.25">
      <c r="A322" t="s">
        <v>845</v>
      </c>
      <c r="B322" t="s">
        <v>846</v>
      </c>
      <c r="C322" t="s">
        <v>70</v>
      </c>
      <c r="D322" t="s">
        <v>21</v>
      </c>
      <c r="E322">
        <v>21401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43698</v>
      </c>
      <c r="L322" t="s">
        <v>26</v>
      </c>
      <c r="N322" t="s">
        <v>24</v>
      </c>
    </row>
    <row r="323" spans="1:14" x14ac:dyDescent="0.25">
      <c r="A323" t="s">
        <v>221</v>
      </c>
      <c r="B323" t="s">
        <v>847</v>
      </c>
      <c r="C323" t="s">
        <v>70</v>
      </c>
      <c r="D323" t="s">
        <v>21</v>
      </c>
      <c r="E323">
        <v>21401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43698</v>
      </c>
      <c r="L323" t="s">
        <v>26</v>
      </c>
      <c r="N323" t="s">
        <v>24</v>
      </c>
    </row>
    <row r="324" spans="1:14" x14ac:dyDescent="0.25">
      <c r="A324" t="s">
        <v>201</v>
      </c>
      <c r="B324" t="s">
        <v>848</v>
      </c>
      <c r="C324" t="s">
        <v>67</v>
      </c>
      <c r="D324" t="s">
        <v>21</v>
      </c>
      <c r="E324">
        <v>20901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43698</v>
      </c>
      <c r="L324" t="s">
        <v>26</v>
      </c>
      <c r="N324" t="s">
        <v>24</v>
      </c>
    </row>
    <row r="325" spans="1:14" x14ac:dyDescent="0.25">
      <c r="A325" t="s">
        <v>168</v>
      </c>
      <c r="B325" t="s">
        <v>849</v>
      </c>
      <c r="C325" t="s">
        <v>578</v>
      </c>
      <c r="D325" t="s">
        <v>21</v>
      </c>
      <c r="E325">
        <v>21144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43698</v>
      </c>
      <c r="L325" t="s">
        <v>26</v>
      </c>
      <c r="N325" t="s">
        <v>24</v>
      </c>
    </row>
    <row r="326" spans="1:14" x14ac:dyDescent="0.25">
      <c r="A326" t="s">
        <v>850</v>
      </c>
      <c r="B326" t="s">
        <v>851</v>
      </c>
      <c r="C326" t="s">
        <v>254</v>
      </c>
      <c r="D326" t="s">
        <v>21</v>
      </c>
      <c r="E326">
        <v>21204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43698</v>
      </c>
      <c r="L326" t="s">
        <v>26</v>
      </c>
      <c r="N326" t="s">
        <v>24</v>
      </c>
    </row>
    <row r="327" spans="1:14" x14ac:dyDescent="0.25">
      <c r="A327" t="s">
        <v>852</v>
      </c>
      <c r="B327" t="s">
        <v>853</v>
      </c>
      <c r="C327" t="s">
        <v>854</v>
      </c>
      <c r="D327" t="s">
        <v>21</v>
      </c>
      <c r="E327">
        <v>20706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43697</v>
      </c>
      <c r="L327" t="s">
        <v>26</v>
      </c>
      <c r="N327" t="s">
        <v>24</v>
      </c>
    </row>
    <row r="328" spans="1:14" x14ac:dyDescent="0.25">
      <c r="A328" t="s">
        <v>855</v>
      </c>
      <c r="B328" t="s">
        <v>856</v>
      </c>
      <c r="C328" t="s">
        <v>854</v>
      </c>
      <c r="D328" t="s">
        <v>21</v>
      </c>
      <c r="E328">
        <v>20706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43697</v>
      </c>
      <c r="L328" t="s">
        <v>26</v>
      </c>
      <c r="N328" t="s">
        <v>24</v>
      </c>
    </row>
    <row r="329" spans="1:14" x14ac:dyDescent="0.25">
      <c r="A329" t="s">
        <v>155</v>
      </c>
      <c r="B329" t="s">
        <v>857</v>
      </c>
      <c r="C329" t="s">
        <v>317</v>
      </c>
      <c r="D329" t="s">
        <v>21</v>
      </c>
      <c r="E329">
        <v>20735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43697</v>
      </c>
      <c r="L329" t="s">
        <v>26</v>
      </c>
      <c r="N329" t="s">
        <v>24</v>
      </c>
    </row>
    <row r="330" spans="1:14" x14ac:dyDescent="0.25">
      <c r="A330" t="s">
        <v>858</v>
      </c>
      <c r="B330" t="s">
        <v>859</v>
      </c>
      <c r="C330" t="s">
        <v>652</v>
      </c>
      <c r="D330" t="s">
        <v>21</v>
      </c>
      <c r="E330">
        <v>20743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43697</v>
      </c>
      <c r="L330" t="s">
        <v>26</v>
      </c>
      <c r="N330" t="s">
        <v>24</v>
      </c>
    </row>
    <row r="331" spans="1:14" x14ac:dyDescent="0.25">
      <c r="A331" t="s">
        <v>860</v>
      </c>
      <c r="B331" t="s">
        <v>861</v>
      </c>
      <c r="C331" t="s">
        <v>109</v>
      </c>
      <c r="D331" t="s">
        <v>21</v>
      </c>
      <c r="E331">
        <v>21048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43697</v>
      </c>
      <c r="L331" t="s">
        <v>26</v>
      </c>
      <c r="N331" t="s">
        <v>24</v>
      </c>
    </row>
    <row r="332" spans="1:14" x14ac:dyDescent="0.25">
      <c r="A332" t="s">
        <v>862</v>
      </c>
      <c r="B332" t="s">
        <v>863</v>
      </c>
      <c r="C332" t="s">
        <v>864</v>
      </c>
      <c r="D332" t="s">
        <v>21</v>
      </c>
      <c r="E332">
        <v>21784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43697</v>
      </c>
      <c r="L332" t="s">
        <v>26</v>
      </c>
      <c r="N332" t="s">
        <v>24</v>
      </c>
    </row>
    <row r="333" spans="1:14" x14ac:dyDescent="0.25">
      <c r="A333" t="s">
        <v>177</v>
      </c>
      <c r="B333" t="s">
        <v>865</v>
      </c>
      <c r="C333" t="s">
        <v>652</v>
      </c>
      <c r="D333" t="s">
        <v>21</v>
      </c>
      <c r="E333">
        <v>20743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43697</v>
      </c>
      <c r="L333" t="s">
        <v>26</v>
      </c>
      <c r="N333" t="s">
        <v>24</v>
      </c>
    </row>
    <row r="334" spans="1:14" x14ac:dyDescent="0.25">
      <c r="A334" t="s">
        <v>126</v>
      </c>
      <c r="B334" t="s">
        <v>866</v>
      </c>
      <c r="C334" t="s">
        <v>109</v>
      </c>
      <c r="D334" t="s">
        <v>21</v>
      </c>
      <c r="E334">
        <v>21048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43697</v>
      </c>
      <c r="L334" t="s">
        <v>26</v>
      </c>
      <c r="N334" t="s">
        <v>24</v>
      </c>
    </row>
    <row r="335" spans="1:14" x14ac:dyDescent="0.25">
      <c r="A335" t="s">
        <v>867</v>
      </c>
      <c r="B335" t="s">
        <v>868</v>
      </c>
      <c r="C335" t="s">
        <v>109</v>
      </c>
      <c r="D335" t="s">
        <v>21</v>
      </c>
      <c r="E335">
        <v>21048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43697</v>
      </c>
      <c r="L335" t="s">
        <v>26</v>
      </c>
      <c r="N335" t="s">
        <v>24</v>
      </c>
    </row>
    <row r="336" spans="1:14" x14ac:dyDescent="0.25">
      <c r="A336" t="s">
        <v>869</v>
      </c>
      <c r="B336" t="s">
        <v>870</v>
      </c>
      <c r="C336" t="s">
        <v>67</v>
      </c>
      <c r="D336" t="s">
        <v>21</v>
      </c>
      <c r="E336">
        <v>20906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43697</v>
      </c>
      <c r="L336" t="s">
        <v>26</v>
      </c>
      <c r="N336" t="s">
        <v>24</v>
      </c>
    </row>
    <row r="337" spans="1:14" x14ac:dyDescent="0.25">
      <c r="A337" t="s">
        <v>871</v>
      </c>
      <c r="B337" t="s">
        <v>872</v>
      </c>
      <c r="C337" t="s">
        <v>29</v>
      </c>
      <c r="D337" t="s">
        <v>21</v>
      </c>
      <c r="E337">
        <v>21204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43697</v>
      </c>
      <c r="L337" t="s">
        <v>26</v>
      </c>
      <c r="N337" t="s">
        <v>24</v>
      </c>
    </row>
    <row r="338" spans="1:14" x14ac:dyDescent="0.25">
      <c r="A338" t="s">
        <v>873</v>
      </c>
      <c r="B338" t="s">
        <v>874</v>
      </c>
      <c r="C338" t="s">
        <v>67</v>
      </c>
      <c r="D338" t="s">
        <v>21</v>
      </c>
      <c r="E338">
        <v>20906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43697</v>
      </c>
      <c r="L338" t="s">
        <v>26</v>
      </c>
      <c r="N338" t="s">
        <v>24</v>
      </c>
    </row>
    <row r="339" spans="1:14" x14ac:dyDescent="0.25">
      <c r="A339" t="s">
        <v>875</v>
      </c>
      <c r="B339" t="s">
        <v>876</v>
      </c>
      <c r="C339" t="s">
        <v>652</v>
      </c>
      <c r="D339" t="s">
        <v>21</v>
      </c>
      <c r="E339">
        <v>20743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43697</v>
      </c>
      <c r="L339" t="s">
        <v>26</v>
      </c>
      <c r="N339" t="s">
        <v>24</v>
      </c>
    </row>
    <row r="340" spans="1:14" x14ac:dyDescent="0.25">
      <c r="A340" t="s">
        <v>877</v>
      </c>
      <c r="B340" t="s">
        <v>878</v>
      </c>
      <c r="C340" t="s">
        <v>864</v>
      </c>
      <c r="D340" t="s">
        <v>21</v>
      </c>
      <c r="E340">
        <v>21784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43697</v>
      </c>
      <c r="L340" t="s">
        <v>26</v>
      </c>
      <c r="N340" t="s">
        <v>24</v>
      </c>
    </row>
    <row r="341" spans="1:14" x14ac:dyDescent="0.25">
      <c r="A341" t="s">
        <v>97</v>
      </c>
      <c r="B341" t="s">
        <v>879</v>
      </c>
      <c r="C341" t="s">
        <v>880</v>
      </c>
      <c r="D341" t="s">
        <v>21</v>
      </c>
      <c r="E341">
        <v>21784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43697</v>
      </c>
      <c r="L341" t="s">
        <v>26</v>
      </c>
      <c r="N341" t="s">
        <v>24</v>
      </c>
    </row>
    <row r="342" spans="1:14" x14ac:dyDescent="0.25">
      <c r="A342" t="s">
        <v>881</v>
      </c>
      <c r="B342" t="s">
        <v>882</v>
      </c>
      <c r="C342" t="s">
        <v>854</v>
      </c>
      <c r="D342" t="s">
        <v>21</v>
      </c>
      <c r="E342">
        <v>20706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43696</v>
      </c>
      <c r="L342" t="s">
        <v>26</v>
      </c>
      <c r="N342" t="s">
        <v>24</v>
      </c>
    </row>
    <row r="343" spans="1:14" x14ac:dyDescent="0.25">
      <c r="A343" t="s">
        <v>196</v>
      </c>
      <c r="B343" t="s">
        <v>883</v>
      </c>
      <c r="C343" t="s">
        <v>854</v>
      </c>
      <c r="D343" t="s">
        <v>21</v>
      </c>
      <c r="E343">
        <v>20706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43696</v>
      </c>
      <c r="L343" t="s">
        <v>26</v>
      </c>
      <c r="N343" t="s">
        <v>24</v>
      </c>
    </row>
    <row r="344" spans="1:14" x14ac:dyDescent="0.25">
      <c r="A344" t="s">
        <v>294</v>
      </c>
      <c r="B344" t="s">
        <v>884</v>
      </c>
      <c r="C344" t="s">
        <v>854</v>
      </c>
      <c r="D344" t="s">
        <v>21</v>
      </c>
      <c r="E344">
        <v>20706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43696</v>
      </c>
      <c r="L344" t="s">
        <v>26</v>
      </c>
      <c r="N344" t="s">
        <v>24</v>
      </c>
    </row>
    <row r="345" spans="1:14" x14ac:dyDescent="0.25">
      <c r="A345" t="s">
        <v>887</v>
      </c>
      <c r="B345" t="s">
        <v>888</v>
      </c>
      <c r="C345" t="s">
        <v>432</v>
      </c>
      <c r="D345" t="s">
        <v>21</v>
      </c>
      <c r="E345">
        <v>21502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43695</v>
      </c>
      <c r="L345" t="s">
        <v>26</v>
      </c>
      <c r="N345" t="s">
        <v>24</v>
      </c>
    </row>
    <row r="346" spans="1:14" x14ac:dyDescent="0.25">
      <c r="A346" t="s">
        <v>484</v>
      </c>
      <c r="B346" t="s">
        <v>889</v>
      </c>
      <c r="C346" t="s">
        <v>54</v>
      </c>
      <c r="D346" t="s">
        <v>21</v>
      </c>
      <c r="E346">
        <v>21060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43693</v>
      </c>
      <c r="L346" t="s">
        <v>26</v>
      </c>
      <c r="N346" t="s">
        <v>24</v>
      </c>
    </row>
    <row r="347" spans="1:14" x14ac:dyDescent="0.25">
      <c r="A347" t="s">
        <v>890</v>
      </c>
      <c r="B347" t="s">
        <v>891</v>
      </c>
      <c r="C347" t="s">
        <v>519</v>
      </c>
      <c r="D347" t="s">
        <v>21</v>
      </c>
      <c r="E347">
        <v>21122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43693</v>
      </c>
      <c r="L347" t="s">
        <v>26</v>
      </c>
      <c r="N347" t="s">
        <v>24</v>
      </c>
    </row>
    <row r="348" spans="1:14" x14ac:dyDescent="0.25">
      <c r="A348" t="s">
        <v>892</v>
      </c>
      <c r="B348" t="s">
        <v>893</v>
      </c>
      <c r="C348" t="s">
        <v>519</v>
      </c>
      <c r="D348" t="s">
        <v>21</v>
      </c>
      <c r="E348">
        <v>21122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43693</v>
      </c>
      <c r="L348" t="s">
        <v>26</v>
      </c>
      <c r="N348" t="s">
        <v>24</v>
      </c>
    </row>
    <row r="349" spans="1:14" x14ac:dyDescent="0.25">
      <c r="A349" t="s">
        <v>894</v>
      </c>
      <c r="B349" t="s">
        <v>895</v>
      </c>
      <c r="C349" t="s">
        <v>775</v>
      </c>
      <c r="D349" t="s">
        <v>21</v>
      </c>
      <c r="E349">
        <v>21015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43692</v>
      </c>
      <c r="L349" t="s">
        <v>26</v>
      </c>
      <c r="N349" t="s">
        <v>24</v>
      </c>
    </row>
    <row r="350" spans="1:14" x14ac:dyDescent="0.25">
      <c r="A350" t="s">
        <v>896</v>
      </c>
      <c r="B350" t="s">
        <v>897</v>
      </c>
      <c r="C350" t="s">
        <v>898</v>
      </c>
      <c r="D350" t="s">
        <v>21</v>
      </c>
      <c r="E350">
        <v>21601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43692</v>
      </c>
      <c r="L350" t="s">
        <v>26</v>
      </c>
      <c r="N350" t="s">
        <v>24</v>
      </c>
    </row>
    <row r="351" spans="1:14" x14ac:dyDescent="0.25">
      <c r="A351" t="s">
        <v>155</v>
      </c>
      <c r="B351" t="s">
        <v>899</v>
      </c>
      <c r="C351" t="s">
        <v>898</v>
      </c>
      <c r="D351" t="s">
        <v>21</v>
      </c>
      <c r="E351">
        <v>21601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43692</v>
      </c>
      <c r="L351" t="s">
        <v>26</v>
      </c>
      <c r="N351" t="s">
        <v>24</v>
      </c>
    </row>
    <row r="352" spans="1:14" x14ac:dyDescent="0.25">
      <c r="A352" t="s">
        <v>902</v>
      </c>
      <c r="B352" t="s">
        <v>903</v>
      </c>
      <c r="C352" t="s">
        <v>898</v>
      </c>
      <c r="D352" t="s">
        <v>21</v>
      </c>
      <c r="E352">
        <v>21601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43692</v>
      </c>
      <c r="L352" t="s">
        <v>26</v>
      </c>
      <c r="N352" t="s">
        <v>24</v>
      </c>
    </row>
    <row r="353" spans="1:14" x14ac:dyDescent="0.25">
      <c r="A353" t="s">
        <v>336</v>
      </c>
      <c r="B353" t="s">
        <v>904</v>
      </c>
      <c r="C353" t="s">
        <v>432</v>
      </c>
      <c r="D353" t="s">
        <v>21</v>
      </c>
      <c r="E353">
        <v>21502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43692</v>
      </c>
      <c r="L353" t="s">
        <v>26</v>
      </c>
      <c r="N353" t="s">
        <v>24</v>
      </c>
    </row>
    <row r="354" spans="1:14" x14ac:dyDescent="0.25">
      <c r="A354" t="s">
        <v>905</v>
      </c>
      <c r="B354" t="s">
        <v>906</v>
      </c>
      <c r="C354" t="s">
        <v>775</v>
      </c>
      <c r="D354" t="s">
        <v>21</v>
      </c>
      <c r="E354">
        <v>21015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43692</v>
      </c>
      <c r="L354" t="s">
        <v>26</v>
      </c>
      <c r="N354" t="s">
        <v>24</v>
      </c>
    </row>
    <row r="355" spans="1:14" x14ac:dyDescent="0.25">
      <c r="A355" t="s">
        <v>87</v>
      </c>
      <c r="B355" t="s">
        <v>907</v>
      </c>
      <c r="C355" t="s">
        <v>898</v>
      </c>
      <c r="D355" t="s">
        <v>21</v>
      </c>
      <c r="E355">
        <v>21601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43692</v>
      </c>
      <c r="L355" t="s">
        <v>26</v>
      </c>
      <c r="N355" t="s">
        <v>24</v>
      </c>
    </row>
    <row r="356" spans="1:14" x14ac:dyDescent="0.25">
      <c r="A356" t="s">
        <v>451</v>
      </c>
      <c r="B356" t="s">
        <v>915</v>
      </c>
      <c r="C356" t="s">
        <v>775</v>
      </c>
      <c r="D356" t="s">
        <v>21</v>
      </c>
      <c r="E356">
        <v>21015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43692</v>
      </c>
      <c r="L356" t="s">
        <v>26</v>
      </c>
      <c r="N356" t="s">
        <v>24</v>
      </c>
    </row>
    <row r="357" spans="1:14" x14ac:dyDescent="0.25">
      <c r="A357" t="s">
        <v>921</v>
      </c>
      <c r="B357" t="s">
        <v>922</v>
      </c>
      <c r="C357" t="s">
        <v>898</v>
      </c>
      <c r="D357" t="s">
        <v>21</v>
      </c>
      <c r="E357">
        <v>21601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43691</v>
      </c>
      <c r="L357" t="s">
        <v>26</v>
      </c>
      <c r="N357" t="s">
        <v>24</v>
      </c>
    </row>
    <row r="358" spans="1:14" x14ac:dyDescent="0.25">
      <c r="A358" t="s">
        <v>588</v>
      </c>
      <c r="B358" t="s">
        <v>923</v>
      </c>
      <c r="C358" t="s">
        <v>898</v>
      </c>
      <c r="D358" t="s">
        <v>21</v>
      </c>
      <c r="E358">
        <v>21601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43691</v>
      </c>
      <c r="L358" t="s">
        <v>26</v>
      </c>
      <c r="N358" t="s">
        <v>24</v>
      </c>
    </row>
    <row r="359" spans="1:14" x14ac:dyDescent="0.25">
      <c r="A359" t="s">
        <v>924</v>
      </c>
      <c r="B359" t="s">
        <v>925</v>
      </c>
      <c r="C359" t="s">
        <v>926</v>
      </c>
      <c r="D359" t="s">
        <v>21</v>
      </c>
      <c r="E359">
        <v>21655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43691</v>
      </c>
      <c r="L359" t="s">
        <v>26</v>
      </c>
      <c r="N359" t="s">
        <v>24</v>
      </c>
    </row>
    <row r="360" spans="1:14" x14ac:dyDescent="0.25">
      <c r="A360" t="s">
        <v>927</v>
      </c>
      <c r="B360" t="s">
        <v>928</v>
      </c>
      <c r="C360" t="s">
        <v>898</v>
      </c>
      <c r="D360" t="s">
        <v>21</v>
      </c>
      <c r="E360">
        <v>21601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43691</v>
      </c>
      <c r="L360" t="s">
        <v>26</v>
      </c>
      <c r="N360" t="s">
        <v>24</v>
      </c>
    </row>
    <row r="361" spans="1:14" x14ac:dyDescent="0.25">
      <c r="A361" t="s">
        <v>929</v>
      </c>
      <c r="B361" t="s">
        <v>930</v>
      </c>
      <c r="C361" t="s">
        <v>931</v>
      </c>
      <c r="D361" t="s">
        <v>21</v>
      </c>
      <c r="E361">
        <v>21617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43691</v>
      </c>
      <c r="L361" t="s">
        <v>26</v>
      </c>
      <c r="N361" t="s">
        <v>24</v>
      </c>
    </row>
    <row r="362" spans="1:14" x14ac:dyDescent="0.25">
      <c r="A362" t="s">
        <v>196</v>
      </c>
      <c r="B362" t="s">
        <v>932</v>
      </c>
      <c r="C362" t="s">
        <v>933</v>
      </c>
      <c r="D362" t="s">
        <v>21</v>
      </c>
      <c r="E362">
        <v>21619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43691</v>
      </c>
      <c r="L362" t="s">
        <v>26</v>
      </c>
      <c r="N362" t="s">
        <v>24</v>
      </c>
    </row>
    <row r="363" spans="1:14" x14ac:dyDescent="0.25">
      <c r="A363" t="s">
        <v>934</v>
      </c>
      <c r="B363" t="s">
        <v>935</v>
      </c>
      <c r="C363" t="s">
        <v>291</v>
      </c>
      <c r="D363" t="s">
        <v>21</v>
      </c>
      <c r="E363">
        <v>21701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43691</v>
      </c>
      <c r="L363" t="s">
        <v>26</v>
      </c>
      <c r="N363" t="s">
        <v>24</v>
      </c>
    </row>
    <row r="364" spans="1:14" x14ac:dyDescent="0.25">
      <c r="A364" t="s">
        <v>87</v>
      </c>
      <c r="B364" t="s">
        <v>936</v>
      </c>
      <c r="C364" t="s">
        <v>937</v>
      </c>
      <c r="D364" t="s">
        <v>21</v>
      </c>
      <c r="E364">
        <v>21657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43691</v>
      </c>
      <c r="L364" t="s">
        <v>26</v>
      </c>
      <c r="N364" t="s">
        <v>24</v>
      </c>
    </row>
    <row r="365" spans="1:14" x14ac:dyDescent="0.25">
      <c r="A365" t="s">
        <v>938</v>
      </c>
      <c r="B365" t="s">
        <v>939</v>
      </c>
      <c r="C365" t="s">
        <v>291</v>
      </c>
      <c r="D365" t="s">
        <v>21</v>
      </c>
      <c r="E365">
        <v>21704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43691</v>
      </c>
      <c r="L365" t="s">
        <v>26</v>
      </c>
      <c r="N365" t="s">
        <v>24</v>
      </c>
    </row>
    <row r="366" spans="1:14" x14ac:dyDescent="0.25">
      <c r="A366" t="s">
        <v>940</v>
      </c>
      <c r="B366" t="s">
        <v>941</v>
      </c>
      <c r="C366" t="s">
        <v>931</v>
      </c>
      <c r="D366" t="s">
        <v>21</v>
      </c>
      <c r="E366">
        <v>21617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43691</v>
      </c>
      <c r="L366" t="s">
        <v>26</v>
      </c>
      <c r="N366" t="s">
        <v>24</v>
      </c>
    </row>
    <row r="367" spans="1:14" x14ac:dyDescent="0.25">
      <c r="A367" t="s">
        <v>940</v>
      </c>
      <c r="B367" t="s">
        <v>942</v>
      </c>
      <c r="C367" t="s">
        <v>182</v>
      </c>
      <c r="D367" t="s">
        <v>21</v>
      </c>
      <c r="E367">
        <v>21666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43691</v>
      </c>
      <c r="L367" t="s">
        <v>26</v>
      </c>
      <c r="N367" t="s">
        <v>24</v>
      </c>
    </row>
    <row r="368" spans="1:14" x14ac:dyDescent="0.25">
      <c r="A368" t="s">
        <v>288</v>
      </c>
      <c r="B368" t="s">
        <v>943</v>
      </c>
      <c r="C368" t="s">
        <v>898</v>
      </c>
      <c r="D368" t="s">
        <v>21</v>
      </c>
      <c r="E368">
        <v>21601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43691</v>
      </c>
      <c r="L368" t="s">
        <v>26</v>
      </c>
      <c r="N368" t="s">
        <v>24</v>
      </c>
    </row>
    <row r="369" spans="1:14" x14ac:dyDescent="0.25">
      <c r="A369" t="s">
        <v>944</v>
      </c>
      <c r="B369" t="s">
        <v>945</v>
      </c>
      <c r="C369" t="s">
        <v>937</v>
      </c>
      <c r="D369" t="s">
        <v>21</v>
      </c>
      <c r="E369">
        <v>21657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43691</v>
      </c>
      <c r="L369" t="s">
        <v>26</v>
      </c>
      <c r="N369" t="s">
        <v>24</v>
      </c>
    </row>
    <row r="370" spans="1:14" x14ac:dyDescent="0.25">
      <c r="A370" t="s">
        <v>97</v>
      </c>
      <c r="B370" t="s">
        <v>946</v>
      </c>
      <c r="C370" t="s">
        <v>931</v>
      </c>
      <c r="D370" t="s">
        <v>21</v>
      </c>
      <c r="E370">
        <v>21617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43691</v>
      </c>
      <c r="L370" t="s">
        <v>26</v>
      </c>
      <c r="N370" t="s">
        <v>24</v>
      </c>
    </row>
    <row r="371" spans="1:14" x14ac:dyDescent="0.25">
      <c r="A371" t="s">
        <v>947</v>
      </c>
      <c r="B371" t="s">
        <v>948</v>
      </c>
      <c r="C371" t="s">
        <v>949</v>
      </c>
      <c r="D371" t="s">
        <v>21</v>
      </c>
      <c r="E371">
        <v>21620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43690</v>
      </c>
      <c r="L371" t="s">
        <v>26</v>
      </c>
      <c r="N371" t="s">
        <v>24</v>
      </c>
    </row>
    <row r="372" spans="1:14" x14ac:dyDescent="0.25">
      <c r="A372" t="s">
        <v>708</v>
      </c>
      <c r="B372" t="s">
        <v>950</v>
      </c>
      <c r="C372" t="s">
        <v>949</v>
      </c>
      <c r="D372" t="s">
        <v>21</v>
      </c>
      <c r="E372">
        <v>21620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43690</v>
      </c>
      <c r="L372" t="s">
        <v>26</v>
      </c>
      <c r="N372" t="s">
        <v>24</v>
      </c>
    </row>
    <row r="373" spans="1:14" x14ac:dyDescent="0.25">
      <c r="A373" t="s">
        <v>336</v>
      </c>
      <c r="B373" t="s">
        <v>951</v>
      </c>
      <c r="C373" t="s">
        <v>949</v>
      </c>
      <c r="D373" t="s">
        <v>21</v>
      </c>
      <c r="E373">
        <v>21620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43690</v>
      </c>
      <c r="L373" t="s">
        <v>26</v>
      </c>
      <c r="N373" t="s">
        <v>24</v>
      </c>
    </row>
    <row r="374" spans="1:14" x14ac:dyDescent="0.25">
      <c r="A374" t="s">
        <v>952</v>
      </c>
      <c r="B374" t="s">
        <v>953</v>
      </c>
      <c r="C374" t="s">
        <v>931</v>
      </c>
      <c r="D374" t="s">
        <v>21</v>
      </c>
      <c r="E374">
        <v>21617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43690</v>
      </c>
      <c r="L374" t="s">
        <v>26</v>
      </c>
      <c r="N374" t="s">
        <v>24</v>
      </c>
    </row>
    <row r="375" spans="1:14" x14ac:dyDescent="0.25">
      <c r="A375" t="s">
        <v>921</v>
      </c>
      <c r="B375" t="s">
        <v>954</v>
      </c>
      <c r="C375" t="s">
        <v>949</v>
      </c>
      <c r="D375" t="s">
        <v>21</v>
      </c>
      <c r="E375">
        <v>21620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43689</v>
      </c>
      <c r="L375" t="s">
        <v>26</v>
      </c>
      <c r="N375" t="s">
        <v>24</v>
      </c>
    </row>
    <row r="376" spans="1:14" x14ac:dyDescent="0.25">
      <c r="A376" t="s">
        <v>955</v>
      </c>
      <c r="B376" t="s">
        <v>956</v>
      </c>
      <c r="C376" t="s">
        <v>949</v>
      </c>
      <c r="D376" t="s">
        <v>21</v>
      </c>
      <c r="E376">
        <v>21620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43689</v>
      </c>
      <c r="L376" t="s">
        <v>26</v>
      </c>
      <c r="N376" t="s">
        <v>24</v>
      </c>
    </row>
    <row r="377" spans="1:14" x14ac:dyDescent="0.25">
      <c r="A377" t="s">
        <v>76</v>
      </c>
      <c r="B377" t="s">
        <v>957</v>
      </c>
      <c r="C377" t="s">
        <v>958</v>
      </c>
      <c r="D377" t="s">
        <v>21</v>
      </c>
      <c r="E377">
        <v>21113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43689</v>
      </c>
      <c r="L377" t="s">
        <v>26</v>
      </c>
      <c r="N377" t="s">
        <v>24</v>
      </c>
    </row>
    <row r="378" spans="1:14" x14ac:dyDescent="0.25">
      <c r="A378" t="s">
        <v>959</v>
      </c>
      <c r="B378" t="s">
        <v>960</v>
      </c>
      <c r="C378" t="s">
        <v>949</v>
      </c>
      <c r="D378" t="s">
        <v>21</v>
      </c>
      <c r="E378">
        <v>21620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43689</v>
      </c>
      <c r="L378" t="s">
        <v>26</v>
      </c>
      <c r="N378" t="s">
        <v>24</v>
      </c>
    </row>
    <row r="379" spans="1:14" x14ac:dyDescent="0.25">
      <c r="A379" t="s">
        <v>961</v>
      </c>
      <c r="B379" t="s">
        <v>962</v>
      </c>
      <c r="C379" t="s">
        <v>949</v>
      </c>
      <c r="D379" t="s">
        <v>21</v>
      </c>
      <c r="E379">
        <v>21620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43689</v>
      </c>
      <c r="L379" t="s">
        <v>26</v>
      </c>
      <c r="N379" t="s">
        <v>24</v>
      </c>
    </row>
    <row r="380" spans="1:14" x14ac:dyDescent="0.25">
      <c r="A380" t="s">
        <v>963</v>
      </c>
      <c r="B380" t="s">
        <v>964</v>
      </c>
      <c r="C380" t="s">
        <v>949</v>
      </c>
      <c r="D380" t="s">
        <v>21</v>
      </c>
      <c r="E380">
        <v>21620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43689</v>
      </c>
      <c r="L380" t="s">
        <v>26</v>
      </c>
      <c r="N380" t="s">
        <v>24</v>
      </c>
    </row>
    <row r="381" spans="1:14" x14ac:dyDescent="0.25">
      <c r="A381" t="s">
        <v>97</v>
      </c>
      <c r="B381" t="s">
        <v>965</v>
      </c>
      <c r="C381" t="s">
        <v>949</v>
      </c>
      <c r="D381" t="s">
        <v>21</v>
      </c>
      <c r="E381">
        <v>21620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43689</v>
      </c>
      <c r="L381" t="s">
        <v>26</v>
      </c>
      <c r="N381" t="s">
        <v>24</v>
      </c>
    </row>
    <row r="382" spans="1:14" x14ac:dyDescent="0.25">
      <c r="A382" t="s">
        <v>966</v>
      </c>
      <c r="B382" t="s">
        <v>967</v>
      </c>
      <c r="C382" t="s">
        <v>968</v>
      </c>
      <c r="D382" t="s">
        <v>21</v>
      </c>
      <c r="E382">
        <v>21225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43686</v>
      </c>
      <c r="L382" t="s">
        <v>26</v>
      </c>
      <c r="N382" t="s">
        <v>24</v>
      </c>
    </row>
    <row r="383" spans="1:14" x14ac:dyDescent="0.25">
      <c r="A383" t="s">
        <v>969</v>
      </c>
      <c r="B383" t="s">
        <v>970</v>
      </c>
      <c r="C383" t="s">
        <v>29</v>
      </c>
      <c r="D383" t="s">
        <v>21</v>
      </c>
      <c r="E383">
        <v>21216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43686</v>
      </c>
      <c r="L383" t="s">
        <v>26</v>
      </c>
      <c r="N383" t="s">
        <v>24</v>
      </c>
    </row>
    <row r="384" spans="1:14" x14ac:dyDescent="0.25">
      <c r="A384" t="s">
        <v>971</v>
      </c>
      <c r="B384" t="s">
        <v>972</v>
      </c>
      <c r="C384" t="s">
        <v>29</v>
      </c>
      <c r="D384" t="s">
        <v>21</v>
      </c>
      <c r="E384">
        <v>21224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43686</v>
      </c>
      <c r="L384" t="s">
        <v>26</v>
      </c>
      <c r="N384" t="s">
        <v>24</v>
      </c>
    </row>
    <row r="385" spans="1:14" x14ac:dyDescent="0.25">
      <c r="A385" t="s">
        <v>973</v>
      </c>
      <c r="B385" t="s">
        <v>974</v>
      </c>
      <c r="C385" t="s">
        <v>29</v>
      </c>
      <c r="D385" t="s">
        <v>21</v>
      </c>
      <c r="E385">
        <v>21217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43686</v>
      </c>
      <c r="L385" t="s">
        <v>26</v>
      </c>
      <c r="N385" t="s">
        <v>24</v>
      </c>
    </row>
    <row r="386" spans="1:14" x14ac:dyDescent="0.25">
      <c r="A386" t="s">
        <v>975</v>
      </c>
      <c r="B386" t="s">
        <v>976</v>
      </c>
      <c r="C386" t="s">
        <v>29</v>
      </c>
      <c r="D386" t="s">
        <v>21</v>
      </c>
      <c r="E386">
        <v>21217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43686</v>
      </c>
      <c r="L386" t="s">
        <v>26</v>
      </c>
      <c r="N386" t="s">
        <v>24</v>
      </c>
    </row>
    <row r="387" spans="1:14" x14ac:dyDescent="0.25">
      <c r="A387" t="s">
        <v>977</v>
      </c>
      <c r="B387" t="s">
        <v>978</v>
      </c>
      <c r="C387" t="s">
        <v>29</v>
      </c>
      <c r="D387" t="s">
        <v>21</v>
      </c>
      <c r="E387">
        <v>21216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43686</v>
      </c>
      <c r="L387" t="s">
        <v>26</v>
      </c>
      <c r="N387" t="s">
        <v>24</v>
      </c>
    </row>
    <row r="388" spans="1:14" x14ac:dyDescent="0.25">
      <c r="A388" t="s">
        <v>146</v>
      </c>
      <c r="B388" t="s">
        <v>979</v>
      </c>
      <c r="C388" t="s">
        <v>29</v>
      </c>
      <c r="D388" t="s">
        <v>21</v>
      </c>
      <c r="E388">
        <v>21229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43686</v>
      </c>
      <c r="L388" t="s">
        <v>26</v>
      </c>
      <c r="N388" t="s">
        <v>24</v>
      </c>
    </row>
    <row r="389" spans="1:14" x14ac:dyDescent="0.25">
      <c r="A389" t="s">
        <v>155</v>
      </c>
      <c r="B389" t="s">
        <v>986</v>
      </c>
      <c r="C389" t="s">
        <v>987</v>
      </c>
      <c r="D389" t="s">
        <v>21</v>
      </c>
      <c r="E389">
        <v>21090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43685</v>
      </c>
      <c r="L389" t="s">
        <v>26</v>
      </c>
      <c r="N389" t="s">
        <v>24</v>
      </c>
    </row>
    <row r="390" spans="1:14" x14ac:dyDescent="0.25">
      <c r="A390" t="s">
        <v>988</v>
      </c>
      <c r="B390" t="s">
        <v>989</v>
      </c>
      <c r="C390" t="s">
        <v>990</v>
      </c>
      <c r="D390" t="s">
        <v>21</v>
      </c>
      <c r="E390">
        <v>21737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43685</v>
      </c>
      <c r="L390" t="s">
        <v>26</v>
      </c>
      <c r="N390" t="s">
        <v>24</v>
      </c>
    </row>
    <row r="391" spans="1:14" x14ac:dyDescent="0.25">
      <c r="A391" t="s">
        <v>993</v>
      </c>
      <c r="B391" t="s">
        <v>994</v>
      </c>
      <c r="C391" t="s">
        <v>683</v>
      </c>
      <c r="D391" t="s">
        <v>21</v>
      </c>
      <c r="E391">
        <v>21716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43685</v>
      </c>
      <c r="L391" t="s">
        <v>26</v>
      </c>
      <c r="N391" t="s">
        <v>24</v>
      </c>
    </row>
    <row r="392" spans="1:14" x14ac:dyDescent="0.25">
      <c r="A392" t="s">
        <v>995</v>
      </c>
      <c r="B392" t="s">
        <v>996</v>
      </c>
      <c r="C392" t="s">
        <v>424</v>
      </c>
      <c r="D392" t="s">
        <v>21</v>
      </c>
      <c r="E392">
        <v>21042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43685</v>
      </c>
      <c r="L392" t="s">
        <v>26</v>
      </c>
      <c r="N392" t="s">
        <v>24</v>
      </c>
    </row>
    <row r="393" spans="1:14" x14ac:dyDescent="0.25">
      <c r="A393" t="s">
        <v>997</v>
      </c>
      <c r="B393" t="s">
        <v>998</v>
      </c>
      <c r="C393" t="s">
        <v>999</v>
      </c>
      <c r="D393" t="s">
        <v>21</v>
      </c>
      <c r="E393">
        <v>21782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43685</v>
      </c>
      <c r="L393" t="s">
        <v>26</v>
      </c>
      <c r="N393" t="s">
        <v>24</v>
      </c>
    </row>
    <row r="394" spans="1:14" x14ac:dyDescent="0.25">
      <c r="A394" t="s">
        <v>1000</v>
      </c>
      <c r="B394" t="s">
        <v>1001</v>
      </c>
      <c r="C394" t="s">
        <v>683</v>
      </c>
      <c r="D394" t="s">
        <v>21</v>
      </c>
      <c r="E394">
        <v>21716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43685</v>
      </c>
      <c r="L394" t="s">
        <v>26</v>
      </c>
      <c r="N394" t="s">
        <v>24</v>
      </c>
    </row>
    <row r="395" spans="1:14" x14ac:dyDescent="0.25">
      <c r="A395" t="s">
        <v>1004</v>
      </c>
      <c r="B395" t="s">
        <v>1005</v>
      </c>
      <c r="C395" t="s">
        <v>51</v>
      </c>
      <c r="D395" t="s">
        <v>21</v>
      </c>
      <c r="E395">
        <v>21136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43685</v>
      </c>
      <c r="L395" t="s">
        <v>26</v>
      </c>
      <c r="N395" t="s">
        <v>24</v>
      </c>
    </row>
    <row r="396" spans="1:14" x14ac:dyDescent="0.25">
      <c r="A396" t="s">
        <v>1009</v>
      </c>
      <c r="B396" t="s">
        <v>1010</v>
      </c>
      <c r="C396" t="s">
        <v>1011</v>
      </c>
      <c r="D396" t="s">
        <v>21</v>
      </c>
      <c r="E396">
        <v>21090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43685</v>
      </c>
      <c r="L396" t="s">
        <v>26</v>
      </c>
      <c r="N396" t="s">
        <v>24</v>
      </c>
    </row>
    <row r="397" spans="1:14" x14ac:dyDescent="0.25">
      <c r="A397" t="s">
        <v>196</v>
      </c>
      <c r="B397" t="s">
        <v>1012</v>
      </c>
      <c r="C397" t="s">
        <v>1013</v>
      </c>
      <c r="D397" t="s">
        <v>21</v>
      </c>
      <c r="E397">
        <v>21029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43685</v>
      </c>
      <c r="L397" t="s">
        <v>26</v>
      </c>
      <c r="N397" t="s">
        <v>24</v>
      </c>
    </row>
    <row r="398" spans="1:14" x14ac:dyDescent="0.25">
      <c r="A398" t="s">
        <v>1014</v>
      </c>
      <c r="B398" t="s">
        <v>1015</v>
      </c>
      <c r="C398" t="s">
        <v>424</v>
      </c>
      <c r="D398" t="s">
        <v>21</v>
      </c>
      <c r="E398">
        <v>21042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43685</v>
      </c>
      <c r="L398" t="s">
        <v>26</v>
      </c>
      <c r="N398" t="s">
        <v>24</v>
      </c>
    </row>
    <row r="399" spans="1:14" x14ac:dyDescent="0.25">
      <c r="A399" t="s">
        <v>212</v>
      </c>
      <c r="B399" t="s">
        <v>1016</v>
      </c>
      <c r="C399" t="s">
        <v>29</v>
      </c>
      <c r="D399" t="s">
        <v>21</v>
      </c>
      <c r="E399">
        <v>21215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43685</v>
      </c>
      <c r="L399" t="s">
        <v>26</v>
      </c>
      <c r="N399" t="s">
        <v>24</v>
      </c>
    </row>
    <row r="400" spans="1:14" x14ac:dyDescent="0.25">
      <c r="A400" t="s">
        <v>87</v>
      </c>
      <c r="B400" t="s">
        <v>1017</v>
      </c>
      <c r="C400" t="s">
        <v>990</v>
      </c>
      <c r="D400" t="s">
        <v>21</v>
      </c>
      <c r="E400">
        <v>21737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43685</v>
      </c>
      <c r="L400" t="s">
        <v>26</v>
      </c>
      <c r="N400" t="s">
        <v>24</v>
      </c>
    </row>
    <row r="401" spans="1:14" x14ac:dyDescent="0.25">
      <c r="A401" t="s">
        <v>746</v>
      </c>
      <c r="B401" t="s">
        <v>1023</v>
      </c>
      <c r="C401" t="s">
        <v>1013</v>
      </c>
      <c r="D401" t="s">
        <v>21</v>
      </c>
      <c r="E401">
        <v>21029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43685</v>
      </c>
      <c r="L401" t="s">
        <v>26</v>
      </c>
      <c r="N401" t="s">
        <v>24</v>
      </c>
    </row>
    <row r="402" spans="1:14" x14ac:dyDescent="0.25">
      <c r="A402" t="s">
        <v>250</v>
      </c>
      <c r="B402" t="s">
        <v>1024</v>
      </c>
      <c r="C402" t="s">
        <v>424</v>
      </c>
      <c r="D402" t="s">
        <v>21</v>
      </c>
      <c r="E402">
        <v>21043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43685</v>
      </c>
      <c r="L402" t="s">
        <v>26</v>
      </c>
      <c r="N402" t="s">
        <v>24</v>
      </c>
    </row>
    <row r="403" spans="1:14" x14ac:dyDescent="0.25">
      <c r="A403" t="s">
        <v>1025</v>
      </c>
      <c r="B403" t="s">
        <v>1026</v>
      </c>
      <c r="C403" t="s">
        <v>424</v>
      </c>
      <c r="D403" t="s">
        <v>21</v>
      </c>
      <c r="E403">
        <v>21043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43685</v>
      </c>
      <c r="L403" t="s">
        <v>26</v>
      </c>
      <c r="N403" t="s">
        <v>24</v>
      </c>
    </row>
    <row r="404" spans="1:14" x14ac:dyDescent="0.25">
      <c r="A404" t="s">
        <v>1027</v>
      </c>
      <c r="B404" t="s">
        <v>1028</v>
      </c>
      <c r="C404" t="s">
        <v>424</v>
      </c>
      <c r="D404" t="s">
        <v>21</v>
      </c>
      <c r="E404">
        <v>21042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43685</v>
      </c>
      <c r="L404" t="s">
        <v>26</v>
      </c>
      <c r="N404" t="s">
        <v>24</v>
      </c>
    </row>
    <row r="405" spans="1:14" x14ac:dyDescent="0.25">
      <c r="A405" t="s">
        <v>1029</v>
      </c>
      <c r="B405" t="s">
        <v>1030</v>
      </c>
      <c r="C405" t="s">
        <v>990</v>
      </c>
      <c r="D405" t="s">
        <v>21</v>
      </c>
      <c r="E405">
        <v>21737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43685</v>
      </c>
      <c r="L405" t="s">
        <v>26</v>
      </c>
      <c r="N405" t="s">
        <v>24</v>
      </c>
    </row>
    <row r="406" spans="1:14" x14ac:dyDescent="0.25">
      <c r="A406" t="s">
        <v>1031</v>
      </c>
      <c r="B406" t="s">
        <v>1032</v>
      </c>
      <c r="C406" t="s">
        <v>424</v>
      </c>
      <c r="D406" t="s">
        <v>21</v>
      </c>
      <c r="E406">
        <v>21043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43685</v>
      </c>
      <c r="L406" t="s">
        <v>26</v>
      </c>
      <c r="N406" t="s">
        <v>24</v>
      </c>
    </row>
    <row r="407" spans="1:14" x14ac:dyDescent="0.25">
      <c r="A407" t="s">
        <v>1033</v>
      </c>
      <c r="B407" t="s">
        <v>1034</v>
      </c>
      <c r="C407" t="s">
        <v>958</v>
      </c>
      <c r="D407" t="s">
        <v>21</v>
      </c>
      <c r="E407">
        <v>21113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43685</v>
      </c>
      <c r="L407" t="s">
        <v>26</v>
      </c>
      <c r="N407" t="s">
        <v>24</v>
      </c>
    </row>
    <row r="408" spans="1:14" x14ac:dyDescent="0.25">
      <c r="A408" t="s">
        <v>1035</v>
      </c>
      <c r="B408" t="s">
        <v>1036</v>
      </c>
      <c r="C408" t="s">
        <v>424</v>
      </c>
      <c r="D408" t="s">
        <v>21</v>
      </c>
      <c r="E408">
        <v>21042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43685</v>
      </c>
      <c r="L408" t="s">
        <v>26</v>
      </c>
      <c r="N408" t="s">
        <v>24</v>
      </c>
    </row>
    <row r="409" spans="1:14" x14ac:dyDescent="0.25">
      <c r="A409" t="s">
        <v>1035</v>
      </c>
      <c r="B409" t="s">
        <v>1037</v>
      </c>
      <c r="C409" t="s">
        <v>29</v>
      </c>
      <c r="D409" t="s">
        <v>21</v>
      </c>
      <c r="E409">
        <v>21207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43685</v>
      </c>
      <c r="L409" t="s">
        <v>26</v>
      </c>
      <c r="N409" t="s">
        <v>24</v>
      </c>
    </row>
    <row r="410" spans="1:14" x14ac:dyDescent="0.25">
      <c r="A410" t="s">
        <v>1038</v>
      </c>
      <c r="B410" t="s">
        <v>1039</v>
      </c>
      <c r="C410" t="s">
        <v>1040</v>
      </c>
      <c r="D410" t="s">
        <v>21</v>
      </c>
      <c r="E410">
        <v>21793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43684</v>
      </c>
      <c r="L410" t="s">
        <v>26</v>
      </c>
      <c r="N410" t="s">
        <v>24</v>
      </c>
    </row>
    <row r="411" spans="1:14" x14ac:dyDescent="0.25">
      <c r="A411" t="s">
        <v>995</v>
      </c>
      <c r="B411" t="s">
        <v>1041</v>
      </c>
      <c r="C411" t="s">
        <v>29</v>
      </c>
      <c r="D411" t="s">
        <v>21</v>
      </c>
      <c r="E411">
        <v>21236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43684</v>
      </c>
      <c r="L411" t="s">
        <v>26</v>
      </c>
      <c r="N411" t="s">
        <v>24</v>
      </c>
    </row>
    <row r="412" spans="1:14" x14ac:dyDescent="0.25">
      <c r="A412" t="s">
        <v>1042</v>
      </c>
      <c r="B412" t="s">
        <v>1043</v>
      </c>
      <c r="C412" t="s">
        <v>390</v>
      </c>
      <c r="D412" t="s">
        <v>21</v>
      </c>
      <c r="E412">
        <v>21613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43684</v>
      </c>
      <c r="L412" t="s">
        <v>26</v>
      </c>
      <c r="N412" t="s">
        <v>24</v>
      </c>
    </row>
    <row r="413" spans="1:14" x14ac:dyDescent="0.25">
      <c r="A413" t="s">
        <v>1045</v>
      </c>
      <c r="B413" t="s">
        <v>1046</v>
      </c>
      <c r="C413" t="s">
        <v>1047</v>
      </c>
      <c r="D413" t="s">
        <v>21</v>
      </c>
      <c r="E413">
        <v>21236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43684</v>
      </c>
      <c r="L413" t="s">
        <v>26</v>
      </c>
      <c r="N413" t="s">
        <v>24</v>
      </c>
    </row>
    <row r="414" spans="1:14" x14ac:dyDescent="0.25">
      <c r="A414" t="s">
        <v>1048</v>
      </c>
      <c r="B414" t="s">
        <v>1049</v>
      </c>
      <c r="C414" t="s">
        <v>1040</v>
      </c>
      <c r="D414" t="s">
        <v>21</v>
      </c>
      <c r="E414">
        <v>21793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43684</v>
      </c>
      <c r="L414" t="s">
        <v>26</v>
      </c>
      <c r="N414" t="s">
        <v>24</v>
      </c>
    </row>
    <row r="415" spans="1:14" x14ac:dyDescent="0.25">
      <c r="A415" t="s">
        <v>1050</v>
      </c>
      <c r="B415" t="s">
        <v>1051</v>
      </c>
      <c r="C415" t="s">
        <v>1052</v>
      </c>
      <c r="D415" t="s">
        <v>21</v>
      </c>
      <c r="E415">
        <v>21632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43684</v>
      </c>
      <c r="L415" t="s">
        <v>26</v>
      </c>
      <c r="N415" t="s">
        <v>24</v>
      </c>
    </row>
    <row r="416" spans="1:14" x14ac:dyDescent="0.25">
      <c r="A416" t="s">
        <v>1053</v>
      </c>
      <c r="B416" t="s">
        <v>1054</v>
      </c>
      <c r="C416" t="s">
        <v>564</v>
      </c>
      <c r="D416" t="s">
        <v>21</v>
      </c>
      <c r="E416">
        <v>21629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43684</v>
      </c>
      <c r="L416" t="s">
        <v>26</v>
      </c>
      <c r="N416" t="s">
        <v>24</v>
      </c>
    </row>
    <row r="417" spans="1:14" x14ac:dyDescent="0.25">
      <c r="A417" t="s">
        <v>336</v>
      </c>
      <c r="B417" t="s">
        <v>1055</v>
      </c>
      <c r="C417" t="s">
        <v>580</v>
      </c>
      <c r="D417" t="s">
        <v>21</v>
      </c>
      <c r="E417">
        <v>21783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43684</v>
      </c>
      <c r="L417" t="s">
        <v>26</v>
      </c>
      <c r="N417" t="s">
        <v>24</v>
      </c>
    </row>
    <row r="418" spans="1:14" x14ac:dyDescent="0.25">
      <c r="A418" t="s">
        <v>1056</v>
      </c>
      <c r="B418" t="s">
        <v>1057</v>
      </c>
      <c r="C418" t="s">
        <v>1047</v>
      </c>
      <c r="D418" t="s">
        <v>21</v>
      </c>
      <c r="E418">
        <v>21236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43684</v>
      </c>
      <c r="L418" t="s">
        <v>26</v>
      </c>
      <c r="N418" t="s">
        <v>24</v>
      </c>
    </row>
    <row r="419" spans="1:14" x14ac:dyDescent="0.25">
      <c r="A419" t="s">
        <v>196</v>
      </c>
      <c r="B419" t="s">
        <v>1058</v>
      </c>
      <c r="C419" t="s">
        <v>390</v>
      </c>
      <c r="D419" t="s">
        <v>21</v>
      </c>
      <c r="E419">
        <v>21613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43684</v>
      </c>
      <c r="L419" t="s">
        <v>26</v>
      </c>
      <c r="N419" t="s">
        <v>24</v>
      </c>
    </row>
    <row r="420" spans="1:14" x14ac:dyDescent="0.25">
      <c r="A420" t="s">
        <v>87</v>
      </c>
      <c r="B420" t="s">
        <v>1059</v>
      </c>
      <c r="C420" t="s">
        <v>564</v>
      </c>
      <c r="D420" t="s">
        <v>21</v>
      </c>
      <c r="E420">
        <v>21629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43684</v>
      </c>
      <c r="L420" t="s">
        <v>26</v>
      </c>
      <c r="N420" t="s">
        <v>24</v>
      </c>
    </row>
    <row r="421" spans="1:14" x14ac:dyDescent="0.25">
      <c r="A421" t="s">
        <v>87</v>
      </c>
      <c r="B421" t="s">
        <v>1060</v>
      </c>
      <c r="C421" t="s">
        <v>390</v>
      </c>
      <c r="D421" t="s">
        <v>21</v>
      </c>
      <c r="E421">
        <v>21613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43684</v>
      </c>
      <c r="L421" t="s">
        <v>26</v>
      </c>
      <c r="N421" t="s">
        <v>24</v>
      </c>
    </row>
    <row r="422" spans="1:14" x14ac:dyDescent="0.25">
      <c r="A422" t="s">
        <v>87</v>
      </c>
      <c r="B422" t="s">
        <v>1061</v>
      </c>
      <c r="C422" t="s">
        <v>564</v>
      </c>
      <c r="D422" t="s">
        <v>21</v>
      </c>
      <c r="E422">
        <v>21629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43684</v>
      </c>
      <c r="L422" t="s">
        <v>26</v>
      </c>
      <c r="N422" t="s">
        <v>24</v>
      </c>
    </row>
    <row r="423" spans="1:14" x14ac:dyDescent="0.25">
      <c r="A423" t="s">
        <v>940</v>
      </c>
      <c r="B423" t="s">
        <v>1062</v>
      </c>
      <c r="C423" t="s">
        <v>390</v>
      </c>
      <c r="D423" t="s">
        <v>21</v>
      </c>
      <c r="E423">
        <v>21613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43684</v>
      </c>
      <c r="L423" t="s">
        <v>26</v>
      </c>
      <c r="N423" t="s">
        <v>24</v>
      </c>
    </row>
    <row r="424" spans="1:14" x14ac:dyDescent="0.25">
      <c r="A424" t="s">
        <v>940</v>
      </c>
      <c r="B424" t="s">
        <v>1063</v>
      </c>
      <c r="C424" t="s">
        <v>564</v>
      </c>
      <c r="D424" t="s">
        <v>21</v>
      </c>
      <c r="E424">
        <v>21629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43684</v>
      </c>
      <c r="L424" t="s">
        <v>26</v>
      </c>
      <c r="N424" t="s">
        <v>24</v>
      </c>
    </row>
    <row r="425" spans="1:14" x14ac:dyDescent="0.25">
      <c r="A425" t="s">
        <v>1064</v>
      </c>
      <c r="B425" t="s">
        <v>1065</v>
      </c>
      <c r="C425" t="s">
        <v>29</v>
      </c>
      <c r="D425" t="s">
        <v>21</v>
      </c>
      <c r="E425">
        <v>21206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43684</v>
      </c>
      <c r="L425" t="s">
        <v>26</v>
      </c>
      <c r="N425" t="s">
        <v>24</v>
      </c>
    </row>
    <row r="426" spans="1:14" x14ac:dyDescent="0.25">
      <c r="A426" t="s">
        <v>940</v>
      </c>
      <c r="B426" t="s">
        <v>1066</v>
      </c>
      <c r="C426" t="s">
        <v>29</v>
      </c>
      <c r="D426" t="s">
        <v>21</v>
      </c>
      <c r="E426">
        <v>21236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43684</v>
      </c>
      <c r="L426" t="s">
        <v>26</v>
      </c>
      <c r="N426" t="s">
        <v>24</v>
      </c>
    </row>
    <row r="427" spans="1:14" x14ac:dyDescent="0.25">
      <c r="A427" t="s">
        <v>250</v>
      </c>
      <c r="B427" t="s">
        <v>1067</v>
      </c>
      <c r="C427" t="s">
        <v>29</v>
      </c>
      <c r="D427" t="s">
        <v>21</v>
      </c>
      <c r="E427">
        <v>21236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43684</v>
      </c>
      <c r="L427" t="s">
        <v>26</v>
      </c>
      <c r="N427" t="s">
        <v>24</v>
      </c>
    </row>
    <row r="428" spans="1:14" x14ac:dyDescent="0.25">
      <c r="A428" t="s">
        <v>1068</v>
      </c>
      <c r="B428" t="s">
        <v>1069</v>
      </c>
      <c r="C428" t="s">
        <v>580</v>
      </c>
      <c r="D428" t="s">
        <v>21</v>
      </c>
      <c r="E428">
        <v>21783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43684</v>
      </c>
      <c r="L428" t="s">
        <v>26</v>
      </c>
      <c r="N428" t="s">
        <v>24</v>
      </c>
    </row>
    <row r="429" spans="1:14" x14ac:dyDescent="0.25">
      <c r="A429" t="s">
        <v>260</v>
      </c>
      <c r="B429" t="s">
        <v>1070</v>
      </c>
      <c r="C429" t="s">
        <v>390</v>
      </c>
      <c r="D429" t="s">
        <v>21</v>
      </c>
      <c r="E429">
        <v>21613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43684</v>
      </c>
      <c r="L429" t="s">
        <v>26</v>
      </c>
      <c r="N429" t="s">
        <v>24</v>
      </c>
    </row>
    <row r="430" spans="1:14" x14ac:dyDescent="0.25">
      <c r="A430" t="s">
        <v>1071</v>
      </c>
      <c r="B430" t="s">
        <v>1072</v>
      </c>
      <c r="C430" t="s">
        <v>1047</v>
      </c>
      <c r="D430" t="s">
        <v>21</v>
      </c>
      <c r="E430">
        <v>21236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43684</v>
      </c>
      <c r="L430" t="s">
        <v>26</v>
      </c>
      <c r="N430" t="s">
        <v>24</v>
      </c>
    </row>
    <row r="431" spans="1:14" x14ac:dyDescent="0.25">
      <c r="A431" t="s">
        <v>152</v>
      </c>
      <c r="B431" t="s">
        <v>1073</v>
      </c>
      <c r="C431" t="s">
        <v>29</v>
      </c>
      <c r="D431" t="s">
        <v>21</v>
      </c>
      <c r="E431">
        <v>21236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43684</v>
      </c>
      <c r="L431" t="s">
        <v>26</v>
      </c>
      <c r="N431" t="s">
        <v>24</v>
      </c>
    </row>
    <row r="432" spans="1:14" x14ac:dyDescent="0.25">
      <c r="A432" t="s">
        <v>97</v>
      </c>
      <c r="B432" t="s">
        <v>1074</v>
      </c>
      <c r="C432" t="s">
        <v>29</v>
      </c>
      <c r="D432" t="s">
        <v>21</v>
      </c>
      <c r="E432">
        <v>21236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43684</v>
      </c>
      <c r="L432" t="s">
        <v>26</v>
      </c>
      <c r="N432" t="s">
        <v>24</v>
      </c>
    </row>
    <row r="433" spans="1:14" x14ac:dyDescent="0.25">
      <c r="A433" t="s">
        <v>588</v>
      </c>
      <c r="B433" t="s">
        <v>1075</v>
      </c>
      <c r="C433" t="s">
        <v>70</v>
      </c>
      <c r="D433" t="s">
        <v>21</v>
      </c>
      <c r="E433">
        <v>21401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43683</v>
      </c>
      <c r="L433" t="s">
        <v>26</v>
      </c>
      <c r="N433" t="s">
        <v>24</v>
      </c>
    </row>
    <row r="434" spans="1:14" x14ac:dyDescent="0.25">
      <c r="A434" t="s">
        <v>1076</v>
      </c>
      <c r="B434" t="s">
        <v>1077</v>
      </c>
      <c r="C434" t="s">
        <v>70</v>
      </c>
      <c r="D434" t="s">
        <v>21</v>
      </c>
      <c r="E434">
        <v>21401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43683</v>
      </c>
      <c r="L434" t="s">
        <v>26</v>
      </c>
      <c r="N434" t="s">
        <v>24</v>
      </c>
    </row>
    <row r="435" spans="1:14" x14ac:dyDescent="0.25">
      <c r="A435" t="s">
        <v>1080</v>
      </c>
      <c r="B435" t="s">
        <v>1081</v>
      </c>
      <c r="C435" t="s">
        <v>70</v>
      </c>
      <c r="D435" t="s">
        <v>21</v>
      </c>
      <c r="E435">
        <v>21403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43683</v>
      </c>
      <c r="L435" t="s">
        <v>26</v>
      </c>
      <c r="N435" t="s">
        <v>24</v>
      </c>
    </row>
    <row r="436" spans="1:14" x14ac:dyDescent="0.25">
      <c r="A436" t="s">
        <v>1082</v>
      </c>
      <c r="B436" t="s">
        <v>1083</v>
      </c>
      <c r="C436" t="s">
        <v>54</v>
      </c>
      <c r="D436" t="s">
        <v>21</v>
      </c>
      <c r="E436">
        <v>21061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43683</v>
      </c>
      <c r="L436" t="s">
        <v>26</v>
      </c>
      <c r="N436" t="s">
        <v>24</v>
      </c>
    </row>
    <row r="437" spans="1:14" x14ac:dyDescent="0.25">
      <c r="A437" t="s">
        <v>1084</v>
      </c>
      <c r="B437" t="s">
        <v>1085</v>
      </c>
      <c r="C437" t="s">
        <v>551</v>
      </c>
      <c r="D437" t="s">
        <v>21</v>
      </c>
      <c r="E437">
        <v>21801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43683</v>
      </c>
      <c r="L437" t="s">
        <v>26</v>
      </c>
      <c r="N437" t="s">
        <v>24</v>
      </c>
    </row>
    <row r="438" spans="1:14" x14ac:dyDescent="0.25">
      <c r="A438" t="s">
        <v>212</v>
      </c>
      <c r="B438" t="s">
        <v>1086</v>
      </c>
      <c r="C438" t="s">
        <v>551</v>
      </c>
      <c r="D438" t="s">
        <v>21</v>
      </c>
      <c r="E438">
        <v>21801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43683</v>
      </c>
      <c r="L438" t="s">
        <v>26</v>
      </c>
      <c r="N438" t="s">
        <v>24</v>
      </c>
    </row>
    <row r="439" spans="1:14" x14ac:dyDescent="0.25">
      <c r="A439" t="s">
        <v>87</v>
      </c>
      <c r="B439" t="s">
        <v>1087</v>
      </c>
      <c r="C439" t="s">
        <v>551</v>
      </c>
      <c r="D439" t="s">
        <v>21</v>
      </c>
      <c r="E439">
        <v>21804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43683</v>
      </c>
      <c r="L439" t="s">
        <v>26</v>
      </c>
      <c r="N439" t="s">
        <v>24</v>
      </c>
    </row>
    <row r="440" spans="1:14" x14ac:dyDescent="0.25">
      <c r="A440" t="s">
        <v>87</v>
      </c>
      <c r="B440" t="s">
        <v>1088</v>
      </c>
      <c r="C440" t="s">
        <v>1089</v>
      </c>
      <c r="D440" t="s">
        <v>21</v>
      </c>
      <c r="E440">
        <v>21108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43683</v>
      </c>
      <c r="L440" t="s">
        <v>26</v>
      </c>
      <c r="N440" t="s">
        <v>24</v>
      </c>
    </row>
    <row r="441" spans="1:14" x14ac:dyDescent="0.25">
      <c r="A441" t="s">
        <v>940</v>
      </c>
      <c r="B441" t="s">
        <v>1090</v>
      </c>
      <c r="C441" t="s">
        <v>551</v>
      </c>
      <c r="D441" t="s">
        <v>21</v>
      </c>
      <c r="E441">
        <v>21804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43683</v>
      </c>
      <c r="L441" t="s">
        <v>26</v>
      </c>
      <c r="N441" t="s">
        <v>24</v>
      </c>
    </row>
    <row r="442" spans="1:14" x14ac:dyDescent="0.25">
      <c r="A442" t="s">
        <v>1093</v>
      </c>
      <c r="B442" t="s">
        <v>1094</v>
      </c>
      <c r="C442" t="s">
        <v>154</v>
      </c>
      <c r="D442" t="s">
        <v>21</v>
      </c>
      <c r="E442">
        <v>20707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43683</v>
      </c>
      <c r="L442" t="s">
        <v>26</v>
      </c>
      <c r="N442" t="s">
        <v>24</v>
      </c>
    </row>
    <row r="443" spans="1:14" x14ac:dyDescent="0.25">
      <c r="A443" t="s">
        <v>1095</v>
      </c>
      <c r="B443" t="s">
        <v>1096</v>
      </c>
      <c r="C443" t="s">
        <v>70</v>
      </c>
      <c r="D443" t="s">
        <v>21</v>
      </c>
      <c r="E443">
        <v>21401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43683</v>
      </c>
      <c r="L443" t="s">
        <v>26</v>
      </c>
      <c r="N443" t="s">
        <v>24</v>
      </c>
    </row>
    <row r="444" spans="1:14" x14ac:dyDescent="0.25">
      <c r="A444" t="s">
        <v>260</v>
      </c>
      <c r="B444" t="s">
        <v>1097</v>
      </c>
      <c r="C444" t="s">
        <v>551</v>
      </c>
      <c r="D444" t="s">
        <v>21</v>
      </c>
      <c r="E444">
        <v>21804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43683</v>
      </c>
      <c r="L444" t="s">
        <v>26</v>
      </c>
      <c r="N444" t="s">
        <v>24</v>
      </c>
    </row>
    <row r="445" spans="1:14" x14ac:dyDescent="0.25">
      <c r="A445" t="s">
        <v>201</v>
      </c>
      <c r="B445" t="s">
        <v>1098</v>
      </c>
      <c r="C445" t="s">
        <v>70</v>
      </c>
      <c r="D445" t="s">
        <v>21</v>
      </c>
      <c r="E445">
        <v>21403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43683</v>
      </c>
      <c r="L445" t="s">
        <v>26</v>
      </c>
      <c r="N445" t="s">
        <v>24</v>
      </c>
    </row>
    <row r="446" spans="1:14" x14ac:dyDescent="0.25">
      <c r="A446" t="s">
        <v>1099</v>
      </c>
      <c r="B446" t="s">
        <v>1100</v>
      </c>
      <c r="C446" t="s">
        <v>154</v>
      </c>
      <c r="D446" t="s">
        <v>21</v>
      </c>
      <c r="E446">
        <v>20723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43683</v>
      </c>
      <c r="L446" t="s">
        <v>26</v>
      </c>
      <c r="N446" t="s">
        <v>24</v>
      </c>
    </row>
    <row r="447" spans="1:14" x14ac:dyDescent="0.25">
      <c r="A447" t="s">
        <v>1101</v>
      </c>
      <c r="B447" t="s">
        <v>1102</v>
      </c>
      <c r="C447" t="s">
        <v>1103</v>
      </c>
      <c r="D447" t="s">
        <v>21</v>
      </c>
      <c r="E447">
        <v>21811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43682</v>
      </c>
      <c r="L447" t="s">
        <v>26</v>
      </c>
      <c r="N447" t="s">
        <v>24</v>
      </c>
    </row>
    <row r="448" spans="1:14" x14ac:dyDescent="0.25">
      <c r="A448" t="s">
        <v>1104</v>
      </c>
      <c r="B448" t="s">
        <v>1105</v>
      </c>
      <c r="C448" t="s">
        <v>551</v>
      </c>
      <c r="D448" t="s">
        <v>21</v>
      </c>
      <c r="E448">
        <v>21801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43682</v>
      </c>
      <c r="L448" t="s">
        <v>26</v>
      </c>
      <c r="N448" t="s">
        <v>24</v>
      </c>
    </row>
    <row r="449" spans="1:14" x14ac:dyDescent="0.25">
      <c r="A449" t="s">
        <v>126</v>
      </c>
      <c r="B449" t="s">
        <v>1106</v>
      </c>
      <c r="C449" t="s">
        <v>154</v>
      </c>
      <c r="D449" t="s">
        <v>21</v>
      </c>
      <c r="E449">
        <v>20707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43682</v>
      </c>
      <c r="L449" t="s">
        <v>26</v>
      </c>
      <c r="N449" t="s">
        <v>24</v>
      </c>
    </row>
    <row r="450" spans="1:14" x14ac:dyDescent="0.25">
      <c r="A450" t="s">
        <v>1107</v>
      </c>
      <c r="B450" t="s">
        <v>1108</v>
      </c>
      <c r="C450" t="s">
        <v>154</v>
      </c>
      <c r="D450" t="s">
        <v>21</v>
      </c>
      <c r="E450">
        <v>20707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43682</v>
      </c>
      <c r="L450" t="s">
        <v>26</v>
      </c>
      <c r="N450" t="s">
        <v>24</v>
      </c>
    </row>
    <row r="451" spans="1:14" x14ac:dyDescent="0.25">
      <c r="A451" t="s">
        <v>196</v>
      </c>
      <c r="B451" t="s">
        <v>1109</v>
      </c>
      <c r="C451" t="s">
        <v>804</v>
      </c>
      <c r="D451" t="s">
        <v>21</v>
      </c>
      <c r="E451">
        <v>20814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43682</v>
      </c>
      <c r="L451" t="s">
        <v>26</v>
      </c>
      <c r="N451" t="s">
        <v>24</v>
      </c>
    </row>
    <row r="452" spans="1:14" x14ac:dyDescent="0.25">
      <c r="A452" t="s">
        <v>869</v>
      </c>
      <c r="B452" t="s">
        <v>1110</v>
      </c>
      <c r="C452" t="s">
        <v>551</v>
      </c>
      <c r="D452" t="s">
        <v>21</v>
      </c>
      <c r="E452">
        <v>21801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43682</v>
      </c>
      <c r="L452" t="s">
        <v>26</v>
      </c>
      <c r="N452" t="s">
        <v>24</v>
      </c>
    </row>
    <row r="453" spans="1:14" x14ac:dyDescent="0.25">
      <c r="A453" t="s">
        <v>940</v>
      </c>
      <c r="B453" t="s">
        <v>1111</v>
      </c>
      <c r="C453" t="s">
        <v>551</v>
      </c>
      <c r="D453" t="s">
        <v>21</v>
      </c>
      <c r="E453">
        <v>21801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43682</v>
      </c>
      <c r="L453" t="s">
        <v>26</v>
      </c>
      <c r="N453" t="s">
        <v>24</v>
      </c>
    </row>
    <row r="454" spans="1:14" x14ac:dyDescent="0.25">
      <c r="A454" t="s">
        <v>1112</v>
      </c>
      <c r="B454" t="s">
        <v>1113</v>
      </c>
      <c r="C454" t="s">
        <v>551</v>
      </c>
      <c r="D454" t="s">
        <v>21</v>
      </c>
      <c r="E454">
        <v>21804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43682</v>
      </c>
      <c r="L454" t="s">
        <v>26</v>
      </c>
      <c r="N454" t="s">
        <v>24</v>
      </c>
    </row>
    <row r="455" spans="1:14" x14ac:dyDescent="0.25">
      <c r="A455" t="s">
        <v>1114</v>
      </c>
      <c r="B455" t="s">
        <v>1115</v>
      </c>
      <c r="C455" t="s">
        <v>1116</v>
      </c>
      <c r="D455" t="s">
        <v>21</v>
      </c>
      <c r="E455">
        <v>20748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43679</v>
      </c>
      <c r="L455" t="s">
        <v>26</v>
      </c>
      <c r="N455" t="s">
        <v>24</v>
      </c>
    </row>
    <row r="456" spans="1:14" x14ac:dyDescent="0.25">
      <c r="A456" t="s">
        <v>1117</v>
      </c>
      <c r="B456" t="s">
        <v>1118</v>
      </c>
      <c r="C456" t="s">
        <v>198</v>
      </c>
      <c r="D456" t="s">
        <v>21</v>
      </c>
      <c r="E456">
        <v>20746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43679</v>
      </c>
      <c r="L456" t="s">
        <v>26</v>
      </c>
      <c r="N456" t="s">
        <v>24</v>
      </c>
    </row>
    <row r="457" spans="1:14" x14ac:dyDescent="0.25">
      <c r="A457" t="s">
        <v>155</v>
      </c>
      <c r="B457" t="s">
        <v>1119</v>
      </c>
      <c r="C457" t="s">
        <v>29</v>
      </c>
      <c r="D457" t="s">
        <v>21</v>
      </c>
      <c r="E457">
        <v>21224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43679</v>
      </c>
      <c r="L457" t="s">
        <v>26</v>
      </c>
      <c r="N457" t="s">
        <v>24</v>
      </c>
    </row>
    <row r="458" spans="1:14" x14ac:dyDescent="0.25">
      <c r="A458" t="s">
        <v>1120</v>
      </c>
      <c r="B458" t="s">
        <v>1121</v>
      </c>
      <c r="C458" t="s">
        <v>1122</v>
      </c>
      <c r="D458" t="s">
        <v>21</v>
      </c>
      <c r="E458">
        <v>20815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43679</v>
      </c>
      <c r="L458" t="s">
        <v>26</v>
      </c>
      <c r="N458" t="s">
        <v>24</v>
      </c>
    </row>
    <row r="459" spans="1:14" x14ac:dyDescent="0.25">
      <c r="A459" t="s">
        <v>1123</v>
      </c>
      <c r="B459" t="s">
        <v>1124</v>
      </c>
      <c r="C459" t="s">
        <v>1125</v>
      </c>
      <c r="D459" t="s">
        <v>21</v>
      </c>
      <c r="E459">
        <v>21221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43679</v>
      </c>
      <c r="L459" t="s">
        <v>26</v>
      </c>
      <c r="N459" t="s">
        <v>24</v>
      </c>
    </row>
    <row r="460" spans="1:14" x14ac:dyDescent="0.25">
      <c r="A460" t="s">
        <v>196</v>
      </c>
      <c r="B460" t="s">
        <v>1126</v>
      </c>
      <c r="C460" t="s">
        <v>67</v>
      </c>
      <c r="D460" t="s">
        <v>21</v>
      </c>
      <c r="E460">
        <v>20910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43679</v>
      </c>
      <c r="L460" t="s">
        <v>26</v>
      </c>
      <c r="N460" t="s">
        <v>24</v>
      </c>
    </row>
    <row r="461" spans="1:14" x14ac:dyDescent="0.25">
      <c r="A461" t="s">
        <v>87</v>
      </c>
      <c r="B461" t="s">
        <v>1127</v>
      </c>
      <c r="C461" t="s">
        <v>29</v>
      </c>
      <c r="D461" t="s">
        <v>21</v>
      </c>
      <c r="E461">
        <v>21221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43679</v>
      </c>
      <c r="L461" t="s">
        <v>26</v>
      </c>
      <c r="N461" t="s">
        <v>24</v>
      </c>
    </row>
    <row r="462" spans="1:14" x14ac:dyDescent="0.25">
      <c r="A462" t="s">
        <v>146</v>
      </c>
      <c r="B462" t="s">
        <v>1128</v>
      </c>
      <c r="C462" t="s">
        <v>29</v>
      </c>
      <c r="D462" t="s">
        <v>21</v>
      </c>
      <c r="E462">
        <v>21223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43679</v>
      </c>
      <c r="L462" t="s">
        <v>26</v>
      </c>
      <c r="N462" t="s">
        <v>24</v>
      </c>
    </row>
    <row r="463" spans="1:14" x14ac:dyDescent="0.25">
      <c r="A463" t="s">
        <v>1129</v>
      </c>
      <c r="B463" t="s">
        <v>1130</v>
      </c>
      <c r="C463" t="s">
        <v>138</v>
      </c>
      <c r="D463" t="s">
        <v>21</v>
      </c>
      <c r="E463">
        <v>21220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43679</v>
      </c>
      <c r="L463" t="s">
        <v>26</v>
      </c>
      <c r="N463" t="s">
        <v>24</v>
      </c>
    </row>
    <row r="464" spans="1:14" x14ac:dyDescent="0.25">
      <c r="A464" t="s">
        <v>201</v>
      </c>
      <c r="B464" t="s">
        <v>1131</v>
      </c>
      <c r="C464" t="s">
        <v>652</v>
      </c>
      <c r="D464" t="s">
        <v>21</v>
      </c>
      <c r="E464">
        <v>20743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43679</v>
      </c>
      <c r="L464" t="s">
        <v>26</v>
      </c>
      <c r="N464" t="s">
        <v>24</v>
      </c>
    </row>
    <row r="465" spans="1:14" x14ac:dyDescent="0.25">
      <c r="A465" t="s">
        <v>1132</v>
      </c>
      <c r="B465" t="s">
        <v>1133</v>
      </c>
      <c r="C465" t="s">
        <v>29</v>
      </c>
      <c r="D465" t="s">
        <v>21</v>
      </c>
      <c r="E465">
        <v>21207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43678</v>
      </c>
      <c r="L465" t="s">
        <v>26</v>
      </c>
      <c r="N465" t="s">
        <v>24</v>
      </c>
    </row>
    <row r="466" spans="1:14" x14ac:dyDescent="0.25">
      <c r="A466" t="s">
        <v>367</v>
      </c>
      <c r="B466" t="s">
        <v>1134</v>
      </c>
      <c r="C466" t="s">
        <v>29</v>
      </c>
      <c r="D466" t="s">
        <v>21</v>
      </c>
      <c r="E466">
        <v>21207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43678</v>
      </c>
      <c r="L466" t="s">
        <v>26</v>
      </c>
      <c r="N466" t="s">
        <v>24</v>
      </c>
    </row>
    <row r="467" spans="1:14" x14ac:dyDescent="0.25">
      <c r="A467" t="s">
        <v>76</v>
      </c>
      <c r="B467" t="s">
        <v>1135</v>
      </c>
      <c r="C467" t="s">
        <v>29</v>
      </c>
      <c r="D467" t="s">
        <v>21</v>
      </c>
      <c r="E467">
        <v>21286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43678</v>
      </c>
      <c r="L467" t="s">
        <v>26</v>
      </c>
      <c r="N467" t="s">
        <v>24</v>
      </c>
    </row>
    <row r="468" spans="1:14" x14ac:dyDescent="0.25">
      <c r="A468" t="s">
        <v>1141</v>
      </c>
      <c r="B468" t="s">
        <v>1142</v>
      </c>
      <c r="C468" t="s">
        <v>29</v>
      </c>
      <c r="D468" t="s">
        <v>21</v>
      </c>
      <c r="E468">
        <v>21206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43678</v>
      </c>
      <c r="L468" t="s">
        <v>26</v>
      </c>
      <c r="N468" t="s">
        <v>24</v>
      </c>
    </row>
    <row r="469" spans="1:14" x14ac:dyDescent="0.25">
      <c r="A469" t="s">
        <v>1143</v>
      </c>
      <c r="B469" t="s">
        <v>1144</v>
      </c>
      <c r="C469" t="s">
        <v>254</v>
      </c>
      <c r="D469" t="s">
        <v>21</v>
      </c>
      <c r="E469">
        <v>21286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43678</v>
      </c>
      <c r="L469" t="s">
        <v>26</v>
      </c>
      <c r="N469" t="s">
        <v>24</v>
      </c>
    </row>
    <row r="470" spans="1:14" x14ac:dyDescent="0.25">
      <c r="A470" t="s">
        <v>1145</v>
      </c>
      <c r="B470" t="s">
        <v>1146</v>
      </c>
      <c r="C470" t="s">
        <v>73</v>
      </c>
      <c r="D470" t="s">
        <v>21</v>
      </c>
      <c r="E470">
        <v>21207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43678</v>
      </c>
      <c r="L470" t="s">
        <v>26</v>
      </c>
      <c r="N470" t="s">
        <v>24</v>
      </c>
    </row>
    <row r="471" spans="1:14" x14ac:dyDescent="0.25">
      <c r="A471" t="s">
        <v>1147</v>
      </c>
      <c r="B471" t="s">
        <v>1148</v>
      </c>
      <c r="C471" t="s">
        <v>29</v>
      </c>
      <c r="D471" t="s">
        <v>21</v>
      </c>
      <c r="E471">
        <v>21207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43678</v>
      </c>
      <c r="L471" t="s">
        <v>26</v>
      </c>
      <c r="N471" t="s">
        <v>24</v>
      </c>
    </row>
    <row r="472" spans="1:14" x14ac:dyDescent="0.25">
      <c r="A472" t="s">
        <v>1149</v>
      </c>
      <c r="B472" t="s">
        <v>1150</v>
      </c>
      <c r="C472" t="s">
        <v>29</v>
      </c>
      <c r="D472" t="s">
        <v>21</v>
      </c>
      <c r="E472">
        <v>21206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43678</v>
      </c>
      <c r="L472" t="s">
        <v>26</v>
      </c>
      <c r="N472" t="s">
        <v>24</v>
      </c>
    </row>
    <row r="473" spans="1:14" x14ac:dyDescent="0.25">
      <c r="A473" t="s">
        <v>1152</v>
      </c>
      <c r="B473" t="s">
        <v>1153</v>
      </c>
      <c r="C473" t="s">
        <v>29</v>
      </c>
      <c r="D473" t="s">
        <v>21</v>
      </c>
      <c r="E473">
        <v>21223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43678</v>
      </c>
      <c r="L473" t="s">
        <v>26</v>
      </c>
      <c r="N473" t="s">
        <v>24</v>
      </c>
    </row>
    <row r="474" spans="1:14" x14ac:dyDescent="0.25">
      <c r="A474" t="s">
        <v>146</v>
      </c>
      <c r="B474" t="s">
        <v>1154</v>
      </c>
      <c r="C474" t="s">
        <v>254</v>
      </c>
      <c r="D474" t="s">
        <v>21</v>
      </c>
      <c r="E474">
        <v>21286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43678</v>
      </c>
      <c r="L474" t="s">
        <v>26</v>
      </c>
      <c r="N474" t="s">
        <v>24</v>
      </c>
    </row>
    <row r="475" spans="1:14" x14ac:dyDescent="0.25">
      <c r="A475" t="s">
        <v>260</v>
      </c>
      <c r="B475" t="s">
        <v>1155</v>
      </c>
      <c r="C475" t="s">
        <v>254</v>
      </c>
      <c r="D475" t="s">
        <v>21</v>
      </c>
      <c r="E475">
        <v>21286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43678</v>
      </c>
      <c r="L475" t="s">
        <v>26</v>
      </c>
      <c r="N475" t="s">
        <v>24</v>
      </c>
    </row>
    <row r="476" spans="1:14" x14ac:dyDescent="0.25">
      <c r="A476" t="s">
        <v>456</v>
      </c>
      <c r="B476" t="s">
        <v>1156</v>
      </c>
      <c r="C476" t="s">
        <v>254</v>
      </c>
      <c r="D476" t="s">
        <v>21</v>
      </c>
      <c r="E476">
        <v>21286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43678</v>
      </c>
      <c r="L476" t="s">
        <v>26</v>
      </c>
      <c r="N476" t="s">
        <v>24</v>
      </c>
    </row>
    <row r="477" spans="1:14" x14ac:dyDescent="0.25">
      <c r="A477" t="s">
        <v>1157</v>
      </c>
      <c r="B477" t="s">
        <v>1158</v>
      </c>
      <c r="C477" t="s">
        <v>176</v>
      </c>
      <c r="D477" t="s">
        <v>21</v>
      </c>
      <c r="E477">
        <v>21740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43677</v>
      </c>
      <c r="L477" t="s">
        <v>26</v>
      </c>
      <c r="N477" t="s">
        <v>24</v>
      </c>
    </row>
    <row r="478" spans="1:14" x14ac:dyDescent="0.25">
      <c r="A478" t="s">
        <v>1161</v>
      </c>
      <c r="B478" t="s">
        <v>1162</v>
      </c>
      <c r="C478" t="s">
        <v>29</v>
      </c>
      <c r="D478" t="s">
        <v>21</v>
      </c>
      <c r="E478">
        <v>21212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43677</v>
      </c>
      <c r="L478" t="s">
        <v>26</v>
      </c>
      <c r="N478" t="s">
        <v>24</v>
      </c>
    </row>
    <row r="479" spans="1:14" x14ac:dyDescent="0.25">
      <c r="A479" t="s">
        <v>1163</v>
      </c>
      <c r="B479" t="s">
        <v>1164</v>
      </c>
      <c r="C479" t="s">
        <v>775</v>
      </c>
      <c r="D479" t="s">
        <v>21</v>
      </c>
      <c r="E479">
        <v>21015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43677</v>
      </c>
      <c r="L479" t="s">
        <v>26</v>
      </c>
      <c r="N479" t="s">
        <v>24</v>
      </c>
    </row>
    <row r="480" spans="1:14" x14ac:dyDescent="0.25">
      <c r="A480" t="s">
        <v>1165</v>
      </c>
      <c r="B480" t="s">
        <v>1166</v>
      </c>
      <c r="C480" t="s">
        <v>176</v>
      </c>
      <c r="D480" t="s">
        <v>21</v>
      </c>
      <c r="E480">
        <v>21742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43677</v>
      </c>
      <c r="L480" t="s">
        <v>26</v>
      </c>
      <c r="N480" t="s">
        <v>24</v>
      </c>
    </row>
    <row r="481" spans="1:14" x14ac:dyDescent="0.25">
      <c r="A481" t="s">
        <v>1167</v>
      </c>
      <c r="B481" t="s">
        <v>1168</v>
      </c>
      <c r="C481" t="s">
        <v>745</v>
      </c>
      <c r="D481" t="s">
        <v>21</v>
      </c>
      <c r="E481">
        <v>21001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43676</v>
      </c>
      <c r="L481" t="s">
        <v>26</v>
      </c>
      <c r="N481" t="s">
        <v>24</v>
      </c>
    </row>
    <row r="482" spans="1:14" x14ac:dyDescent="0.25">
      <c r="A482" t="s">
        <v>1169</v>
      </c>
      <c r="B482" t="s">
        <v>1170</v>
      </c>
      <c r="C482" t="s">
        <v>1171</v>
      </c>
      <c r="D482" t="s">
        <v>21</v>
      </c>
      <c r="E482">
        <v>20705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43676</v>
      </c>
      <c r="L482" t="s">
        <v>26</v>
      </c>
      <c r="N482" t="s">
        <v>24</v>
      </c>
    </row>
    <row r="483" spans="1:14" x14ac:dyDescent="0.25">
      <c r="A483" t="s">
        <v>1172</v>
      </c>
      <c r="B483" t="s">
        <v>1173</v>
      </c>
      <c r="C483" t="s">
        <v>29</v>
      </c>
      <c r="D483" t="s">
        <v>21</v>
      </c>
      <c r="E483">
        <v>21212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43676</v>
      </c>
      <c r="L483" t="s">
        <v>26</v>
      </c>
      <c r="N483" t="s">
        <v>24</v>
      </c>
    </row>
    <row r="484" spans="1:14" x14ac:dyDescent="0.25">
      <c r="A484" t="s">
        <v>1174</v>
      </c>
      <c r="B484" t="s">
        <v>1175</v>
      </c>
      <c r="C484" t="s">
        <v>190</v>
      </c>
      <c r="D484" t="s">
        <v>21</v>
      </c>
      <c r="E484">
        <v>20850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43676</v>
      </c>
      <c r="L484" t="s">
        <v>26</v>
      </c>
      <c r="N484" t="s">
        <v>24</v>
      </c>
    </row>
    <row r="485" spans="1:14" x14ac:dyDescent="0.25">
      <c r="A485" t="s">
        <v>196</v>
      </c>
      <c r="B485" t="s">
        <v>1176</v>
      </c>
      <c r="C485" t="s">
        <v>745</v>
      </c>
      <c r="D485" t="s">
        <v>21</v>
      </c>
      <c r="E485">
        <v>21001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43676</v>
      </c>
      <c r="L485" t="s">
        <v>26</v>
      </c>
      <c r="N485" t="s">
        <v>24</v>
      </c>
    </row>
    <row r="486" spans="1:14" x14ac:dyDescent="0.25">
      <c r="A486" t="s">
        <v>1177</v>
      </c>
      <c r="B486" t="s">
        <v>1178</v>
      </c>
      <c r="C486" t="s">
        <v>190</v>
      </c>
      <c r="D486" t="s">
        <v>21</v>
      </c>
      <c r="E486">
        <v>20850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43676</v>
      </c>
      <c r="L486" t="s">
        <v>26</v>
      </c>
      <c r="N486" t="s">
        <v>24</v>
      </c>
    </row>
    <row r="487" spans="1:14" x14ac:dyDescent="0.25">
      <c r="A487" t="s">
        <v>1179</v>
      </c>
      <c r="B487" t="s">
        <v>1180</v>
      </c>
      <c r="C487" t="s">
        <v>369</v>
      </c>
      <c r="D487" t="s">
        <v>21</v>
      </c>
      <c r="E487">
        <v>21040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43676</v>
      </c>
      <c r="L487" t="s">
        <v>26</v>
      </c>
      <c r="N487" t="s">
        <v>24</v>
      </c>
    </row>
    <row r="488" spans="1:14" x14ac:dyDescent="0.25">
      <c r="A488" t="s">
        <v>1181</v>
      </c>
      <c r="B488" t="s">
        <v>1182</v>
      </c>
      <c r="C488" t="s">
        <v>775</v>
      </c>
      <c r="D488" t="s">
        <v>21</v>
      </c>
      <c r="E488">
        <v>21015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43676</v>
      </c>
      <c r="L488" t="s">
        <v>26</v>
      </c>
      <c r="N488" t="s">
        <v>24</v>
      </c>
    </row>
    <row r="489" spans="1:14" x14ac:dyDescent="0.25">
      <c r="A489" t="s">
        <v>1183</v>
      </c>
      <c r="B489" t="s">
        <v>1184</v>
      </c>
      <c r="C489" t="s">
        <v>29</v>
      </c>
      <c r="D489" t="s">
        <v>21</v>
      </c>
      <c r="E489">
        <v>21212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43676</v>
      </c>
      <c r="L489" t="s">
        <v>26</v>
      </c>
      <c r="N489" t="s">
        <v>24</v>
      </c>
    </row>
    <row r="490" spans="1:14" x14ac:dyDescent="0.25">
      <c r="A490" t="s">
        <v>146</v>
      </c>
      <c r="B490" t="s">
        <v>1185</v>
      </c>
      <c r="C490" t="s">
        <v>29</v>
      </c>
      <c r="D490" t="s">
        <v>21</v>
      </c>
      <c r="E490">
        <v>21218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43676</v>
      </c>
      <c r="L490" t="s">
        <v>26</v>
      </c>
      <c r="N490" t="s">
        <v>24</v>
      </c>
    </row>
    <row r="491" spans="1:14" x14ac:dyDescent="0.25">
      <c r="A491" t="s">
        <v>146</v>
      </c>
      <c r="B491" t="s">
        <v>1186</v>
      </c>
      <c r="C491" t="s">
        <v>29</v>
      </c>
      <c r="D491" t="s">
        <v>21</v>
      </c>
      <c r="E491">
        <v>21212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43676</v>
      </c>
      <c r="L491" t="s">
        <v>26</v>
      </c>
      <c r="N491" t="s">
        <v>24</v>
      </c>
    </row>
    <row r="492" spans="1:14" x14ac:dyDescent="0.25">
      <c r="A492" t="s">
        <v>1187</v>
      </c>
      <c r="B492" t="s">
        <v>1188</v>
      </c>
      <c r="C492" t="s">
        <v>190</v>
      </c>
      <c r="D492" t="s">
        <v>21</v>
      </c>
      <c r="E492">
        <v>20853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43676</v>
      </c>
      <c r="L492" t="s">
        <v>26</v>
      </c>
      <c r="N492" t="s">
        <v>24</v>
      </c>
    </row>
    <row r="493" spans="1:14" x14ac:dyDescent="0.25">
      <c r="A493" t="s">
        <v>201</v>
      </c>
      <c r="B493" t="s">
        <v>1189</v>
      </c>
      <c r="C493" t="s">
        <v>1171</v>
      </c>
      <c r="D493" t="s">
        <v>21</v>
      </c>
      <c r="E493">
        <v>20705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43676</v>
      </c>
      <c r="L493" t="s">
        <v>26</v>
      </c>
      <c r="N493" t="s">
        <v>24</v>
      </c>
    </row>
    <row r="494" spans="1:14" x14ac:dyDescent="0.25">
      <c r="A494" t="s">
        <v>1190</v>
      </c>
      <c r="B494" t="s">
        <v>1191</v>
      </c>
      <c r="C494" t="s">
        <v>67</v>
      </c>
      <c r="D494" t="s">
        <v>21</v>
      </c>
      <c r="E494">
        <v>20903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43676</v>
      </c>
      <c r="L494" t="s">
        <v>26</v>
      </c>
      <c r="N494" t="s">
        <v>24</v>
      </c>
    </row>
    <row r="495" spans="1:14" x14ac:dyDescent="0.25">
      <c r="A495" t="s">
        <v>1192</v>
      </c>
      <c r="B495" t="s">
        <v>1193</v>
      </c>
      <c r="C495" t="s">
        <v>291</v>
      </c>
      <c r="D495" t="s">
        <v>21</v>
      </c>
      <c r="E495">
        <v>21701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43675</v>
      </c>
      <c r="L495" t="s">
        <v>26</v>
      </c>
      <c r="N495" t="s">
        <v>24</v>
      </c>
    </row>
    <row r="496" spans="1:14" x14ac:dyDescent="0.25">
      <c r="A496" t="s">
        <v>1194</v>
      </c>
      <c r="B496" t="s">
        <v>1195</v>
      </c>
      <c r="C496" t="s">
        <v>291</v>
      </c>
      <c r="D496" t="s">
        <v>21</v>
      </c>
      <c r="E496">
        <v>21702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43675</v>
      </c>
      <c r="L496" t="s">
        <v>26</v>
      </c>
      <c r="N496" t="s">
        <v>24</v>
      </c>
    </row>
    <row r="497" spans="1:14" x14ac:dyDescent="0.25">
      <c r="A497" t="s">
        <v>1196</v>
      </c>
      <c r="B497" t="s">
        <v>1197</v>
      </c>
      <c r="C497" t="s">
        <v>1198</v>
      </c>
      <c r="D497" t="s">
        <v>21</v>
      </c>
      <c r="E497">
        <v>21226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43675</v>
      </c>
      <c r="L497" t="s">
        <v>26</v>
      </c>
      <c r="N497" t="s">
        <v>24</v>
      </c>
    </row>
    <row r="498" spans="1:14" x14ac:dyDescent="0.25">
      <c r="A498" t="s">
        <v>1199</v>
      </c>
      <c r="B498" t="s">
        <v>1200</v>
      </c>
      <c r="C498" t="s">
        <v>29</v>
      </c>
      <c r="D498" t="s">
        <v>21</v>
      </c>
      <c r="E498">
        <v>21215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43675</v>
      </c>
      <c r="L498" t="s">
        <v>26</v>
      </c>
      <c r="N498" t="s">
        <v>24</v>
      </c>
    </row>
    <row r="499" spans="1:14" x14ac:dyDescent="0.25">
      <c r="A499" t="s">
        <v>1201</v>
      </c>
      <c r="B499" t="s">
        <v>1202</v>
      </c>
      <c r="C499" t="s">
        <v>1203</v>
      </c>
      <c r="D499" t="s">
        <v>21</v>
      </c>
      <c r="E499">
        <v>21777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43675</v>
      </c>
      <c r="L499" t="s">
        <v>26</v>
      </c>
      <c r="N499" t="s">
        <v>24</v>
      </c>
    </row>
    <row r="500" spans="1:14" x14ac:dyDescent="0.25">
      <c r="A500" t="s">
        <v>30</v>
      </c>
      <c r="B500" t="s">
        <v>1204</v>
      </c>
      <c r="C500" t="s">
        <v>59</v>
      </c>
      <c r="D500" t="s">
        <v>21</v>
      </c>
      <c r="E500">
        <v>21133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43675</v>
      </c>
      <c r="L500" t="s">
        <v>26</v>
      </c>
      <c r="N500" t="s">
        <v>24</v>
      </c>
    </row>
    <row r="501" spans="1:14" x14ac:dyDescent="0.25">
      <c r="A501" t="s">
        <v>196</v>
      </c>
      <c r="B501" t="s">
        <v>1205</v>
      </c>
      <c r="C501" t="s">
        <v>29</v>
      </c>
      <c r="D501" t="s">
        <v>21</v>
      </c>
      <c r="E501">
        <v>21212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43675</v>
      </c>
      <c r="L501" t="s">
        <v>26</v>
      </c>
      <c r="N501" t="s">
        <v>24</v>
      </c>
    </row>
    <row r="502" spans="1:14" x14ac:dyDescent="0.25">
      <c r="A502" t="s">
        <v>405</v>
      </c>
      <c r="B502" t="s">
        <v>1206</v>
      </c>
      <c r="C502" t="s">
        <v>51</v>
      </c>
      <c r="D502" t="s">
        <v>21</v>
      </c>
      <c r="E502">
        <v>21136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43675</v>
      </c>
      <c r="L502" t="s">
        <v>26</v>
      </c>
      <c r="N502" t="s">
        <v>24</v>
      </c>
    </row>
    <row r="503" spans="1:14" x14ac:dyDescent="0.25">
      <c r="A503" t="s">
        <v>1207</v>
      </c>
      <c r="B503" t="s">
        <v>1208</v>
      </c>
      <c r="C503" t="s">
        <v>1209</v>
      </c>
      <c r="D503" t="s">
        <v>21</v>
      </c>
      <c r="E503">
        <v>21244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43675</v>
      </c>
      <c r="L503" t="s">
        <v>26</v>
      </c>
      <c r="N503" t="s">
        <v>24</v>
      </c>
    </row>
    <row r="504" spans="1:14" x14ac:dyDescent="0.25">
      <c r="A504" t="s">
        <v>155</v>
      </c>
      <c r="B504" t="s">
        <v>1210</v>
      </c>
      <c r="C504" t="s">
        <v>624</v>
      </c>
      <c r="D504" t="s">
        <v>21</v>
      </c>
      <c r="E504">
        <v>20678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43673</v>
      </c>
      <c r="L504" t="s">
        <v>26</v>
      </c>
      <c r="N504" t="s">
        <v>24</v>
      </c>
    </row>
    <row r="505" spans="1:14" x14ac:dyDescent="0.25">
      <c r="A505" t="s">
        <v>1211</v>
      </c>
      <c r="B505" t="s">
        <v>1212</v>
      </c>
      <c r="C505" t="s">
        <v>765</v>
      </c>
      <c r="D505" t="s">
        <v>21</v>
      </c>
      <c r="E505">
        <v>20639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43673</v>
      </c>
      <c r="L505" t="s">
        <v>26</v>
      </c>
      <c r="N505" t="s">
        <v>24</v>
      </c>
    </row>
    <row r="506" spans="1:14" x14ac:dyDescent="0.25">
      <c r="A506" t="s">
        <v>1213</v>
      </c>
      <c r="B506" t="s">
        <v>1214</v>
      </c>
      <c r="C506" t="s">
        <v>624</v>
      </c>
      <c r="D506" t="s">
        <v>21</v>
      </c>
      <c r="E506">
        <v>20678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43673</v>
      </c>
      <c r="L506" t="s">
        <v>26</v>
      </c>
      <c r="N506" t="s">
        <v>24</v>
      </c>
    </row>
    <row r="507" spans="1:14" x14ac:dyDescent="0.25">
      <c r="A507" t="s">
        <v>708</v>
      </c>
      <c r="B507" t="s">
        <v>1215</v>
      </c>
      <c r="C507" t="s">
        <v>624</v>
      </c>
      <c r="D507" t="s">
        <v>21</v>
      </c>
      <c r="E507">
        <v>20678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43673</v>
      </c>
      <c r="L507" t="s">
        <v>26</v>
      </c>
      <c r="N507" t="s">
        <v>24</v>
      </c>
    </row>
    <row r="508" spans="1:14" x14ac:dyDescent="0.25">
      <c r="A508" t="s">
        <v>1216</v>
      </c>
      <c r="B508" t="s">
        <v>1217</v>
      </c>
      <c r="C508" t="s">
        <v>624</v>
      </c>
      <c r="D508" t="s">
        <v>21</v>
      </c>
      <c r="E508">
        <v>20678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43673</v>
      </c>
      <c r="L508" t="s">
        <v>26</v>
      </c>
      <c r="N508" t="s">
        <v>24</v>
      </c>
    </row>
    <row r="509" spans="1:14" x14ac:dyDescent="0.25">
      <c r="A509" t="s">
        <v>250</v>
      </c>
      <c r="B509" t="s">
        <v>1218</v>
      </c>
      <c r="C509" t="s">
        <v>624</v>
      </c>
      <c r="D509" t="s">
        <v>21</v>
      </c>
      <c r="E509">
        <v>20678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43673</v>
      </c>
      <c r="L509" t="s">
        <v>26</v>
      </c>
      <c r="N509" t="s">
        <v>24</v>
      </c>
    </row>
    <row r="510" spans="1:14" x14ac:dyDescent="0.25">
      <c r="A510" t="s">
        <v>1219</v>
      </c>
      <c r="B510" t="s">
        <v>1220</v>
      </c>
      <c r="C510" t="s">
        <v>1221</v>
      </c>
      <c r="D510" t="s">
        <v>21</v>
      </c>
      <c r="E510">
        <v>21054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43672</v>
      </c>
      <c r="L510" t="s">
        <v>26</v>
      </c>
      <c r="N510" t="s">
        <v>24</v>
      </c>
    </row>
    <row r="511" spans="1:14" x14ac:dyDescent="0.25">
      <c r="A511" t="s">
        <v>1222</v>
      </c>
      <c r="B511" t="s">
        <v>1223</v>
      </c>
      <c r="C511" t="s">
        <v>770</v>
      </c>
      <c r="D511" t="s">
        <v>21</v>
      </c>
      <c r="E511">
        <v>20653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43672</v>
      </c>
      <c r="L511" t="s">
        <v>26</v>
      </c>
      <c r="N511" t="s">
        <v>24</v>
      </c>
    </row>
    <row r="512" spans="1:14" x14ac:dyDescent="0.25">
      <c r="A512" t="s">
        <v>1224</v>
      </c>
      <c r="B512" t="s">
        <v>1225</v>
      </c>
      <c r="C512" t="s">
        <v>1226</v>
      </c>
      <c r="D512" t="s">
        <v>21</v>
      </c>
      <c r="E512">
        <v>20650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43672</v>
      </c>
      <c r="L512" t="s">
        <v>26</v>
      </c>
      <c r="N512" t="s">
        <v>24</v>
      </c>
    </row>
    <row r="513" spans="1:14" x14ac:dyDescent="0.25">
      <c r="A513" t="s">
        <v>1227</v>
      </c>
      <c r="B513" t="s">
        <v>1228</v>
      </c>
      <c r="C513" t="s">
        <v>1011</v>
      </c>
      <c r="D513" t="s">
        <v>21</v>
      </c>
      <c r="E513">
        <v>21090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43672</v>
      </c>
      <c r="L513" t="s">
        <v>26</v>
      </c>
      <c r="N513" t="s">
        <v>24</v>
      </c>
    </row>
    <row r="514" spans="1:14" x14ac:dyDescent="0.25">
      <c r="A514" t="s">
        <v>76</v>
      </c>
      <c r="B514" t="s">
        <v>1229</v>
      </c>
      <c r="C514" t="s">
        <v>987</v>
      </c>
      <c r="D514" t="s">
        <v>21</v>
      </c>
      <c r="E514">
        <v>21090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43672</v>
      </c>
      <c r="L514" t="s">
        <v>26</v>
      </c>
      <c r="N514" t="s">
        <v>24</v>
      </c>
    </row>
    <row r="515" spans="1:14" x14ac:dyDescent="0.25">
      <c r="A515" t="s">
        <v>76</v>
      </c>
      <c r="B515" t="s">
        <v>1230</v>
      </c>
      <c r="C515" t="s">
        <v>1011</v>
      </c>
      <c r="D515" t="s">
        <v>21</v>
      </c>
      <c r="E515">
        <v>21090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43672</v>
      </c>
      <c r="L515" t="s">
        <v>26</v>
      </c>
      <c r="N515" t="s">
        <v>24</v>
      </c>
    </row>
    <row r="516" spans="1:14" x14ac:dyDescent="0.25">
      <c r="A516" t="s">
        <v>657</v>
      </c>
      <c r="B516" t="s">
        <v>1231</v>
      </c>
      <c r="C516" t="s">
        <v>86</v>
      </c>
      <c r="D516" t="s">
        <v>21</v>
      </c>
      <c r="E516">
        <v>21225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43672</v>
      </c>
      <c r="L516" t="s">
        <v>26</v>
      </c>
      <c r="N516" t="s">
        <v>24</v>
      </c>
    </row>
    <row r="517" spans="1:14" x14ac:dyDescent="0.25">
      <c r="A517" t="s">
        <v>1232</v>
      </c>
      <c r="B517" t="s">
        <v>1233</v>
      </c>
      <c r="C517" t="s">
        <v>54</v>
      </c>
      <c r="D517" t="s">
        <v>21</v>
      </c>
      <c r="E517">
        <v>21061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43672</v>
      </c>
      <c r="L517" t="s">
        <v>26</v>
      </c>
      <c r="N517" t="s">
        <v>24</v>
      </c>
    </row>
    <row r="518" spans="1:14" x14ac:dyDescent="0.25">
      <c r="A518" t="s">
        <v>345</v>
      </c>
      <c r="B518" t="s">
        <v>1234</v>
      </c>
      <c r="C518" t="s">
        <v>1226</v>
      </c>
      <c r="D518" t="s">
        <v>21</v>
      </c>
      <c r="E518">
        <v>20650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43672</v>
      </c>
      <c r="L518" t="s">
        <v>26</v>
      </c>
      <c r="N518" t="s">
        <v>24</v>
      </c>
    </row>
    <row r="519" spans="1:14" x14ac:dyDescent="0.25">
      <c r="A519" t="s">
        <v>1235</v>
      </c>
      <c r="B519" t="s">
        <v>1236</v>
      </c>
      <c r="C519" t="s">
        <v>29</v>
      </c>
      <c r="D519" t="s">
        <v>21</v>
      </c>
      <c r="E519">
        <v>21229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43672</v>
      </c>
      <c r="L519" t="s">
        <v>26</v>
      </c>
      <c r="N519" t="s">
        <v>24</v>
      </c>
    </row>
    <row r="520" spans="1:14" x14ac:dyDescent="0.25">
      <c r="A520" t="s">
        <v>1238</v>
      </c>
      <c r="B520" t="s">
        <v>1239</v>
      </c>
      <c r="C520" t="s">
        <v>1226</v>
      </c>
      <c r="D520" t="s">
        <v>21</v>
      </c>
      <c r="E520">
        <v>20650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43672</v>
      </c>
      <c r="L520" t="s">
        <v>26</v>
      </c>
      <c r="N520" t="s">
        <v>24</v>
      </c>
    </row>
    <row r="521" spans="1:14" x14ac:dyDescent="0.25">
      <c r="A521" t="s">
        <v>87</v>
      </c>
      <c r="B521" t="s">
        <v>1240</v>
      </c>
      <c r="C521" t="s">
        <v>1011</v>
      </c>
      <c r="D521" t="s">
        <v>21</v>
      </c>
      <c r="E521">
        <v>21090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43672</v>
      </c>
      <c r="L521" t="s">
        <v>26</v>
      </c>
      <c r="N521" t="s">
        <v>24</v>
      </c>
    </row>
    <row r="522" spans="1:14" x14ac:dyDescent="0.25">
      <c r="A522" t="s">
        <v>1241</v>
      </c>
      <c r="B522" t="s">
        <v>1242</v>
      </c>
      <c r="C522" t="s">
        <v>1243</v>
      </c>
      <c r="D522" t="s">
        <v>21</v>
      </c>
      <c r="E522">
        <v>20653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43672</v>
      </c>
      <c r="L522" t="s">
        <v>26</v>
      </c>
      <c r="N522" t="s">
        <v>24</v>
      </c>
    </row>
    <row r="523" spans="1:14" x14ac:dyDescent="0.25">
      <c r="A523" t="s">
        <v>511</v>
      </c>
      <c r="B523" t="s">
        <v>1244</v>
      </c>
      <c r="C523" t="s">
        <v>958</v>
      </c>
      <c r="D523" t="s">
        <v>21</v>
      </c>
      <c r="E523">
        <v>21113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43672</v>
      </c>
      <c r="L523" t="s">
        <v>26</v>
      </c>
      <c r="N523" t="s">
        <v>24</v>
      </c>
    </row>
    <row r="524" spans="1:14" x14ac:dyDescent="0.25">
      <c r="A524" t="s">
        <v>1245</v>
      </c>
      <c r="B524" t="s">
        <v>1246</v>
      </c>
      <c r="C524" t="s">
        <v>29</v>
      </c>
      <c r="D524" t="s">
        <v>21</v>
      </c>
      <c r="E524">
        <v>21230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43672</v>
      </c>
      <c r="L524" t="s">
        <v>26</v>
      </c>
      <c r="N524" t="s">
        <v>24</v>
      </c>
    </row>
    <row r="525" spans="1:14" x14ac:dyDescent="0.25">
      <c r="A525" t="s">
        <v>1247</v>
      </c>
      <c r="B525" t="s">
        <v>1248</v>
      </c>
      <c r="C525" t="s">
        <v>1226</v>
      </c>
      <c r="D525" t="s">
        <v>21</v>
      </c>
      <c r="E525">
        <v>20650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43672</v>
      </c>
      <c r="L525" t="s">
        <v>26</v>
      </c>
      <c r="N525" t="s">
        <v>24</v>
      </c>
    </row>
    <row r="526" spans="1:14" x14ac:dyDescent="0.25">
      <c r="A526" t="s">
        <v>1249</v>
      </c>
      <c r="B526" t="s">
        <v>1250</v>
      </c>
      <c r="C526" t="s">
        <v>1011</v>
      </c>
      <c r="D526" t="s">
        <v>21</v>
      </c>
      <c r="E526">
        <v>21090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43672</v>
      </c>
      <c r="L526" t="s">
        <v>26</v>
      </c>
      <c r="N526" t="s">
        <v>24</v>
      </c>
    </row>
    <row r="527" spans="1:14" x14ac:dyDescent="0.25">
      <c r="A527" t="s">
        <v>1251</v>
      </c>
      <c r="B527" t="s">
        <v>1252</v>
      </c>
      <c r="C527" t="s">
        <v>770</v>
      </c>
      <c r="D527" t="s">
        <v>21</v>
      </c>
      <c r="E527">
        <v>20653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43672</v>
      </c>
      <c r="L527" t="s">
        <v>26</v>
      </c>
      <c r="N527" t="s">
        <v>24</v>
      </c>
    </row>
    <row r="528" spans="1:14" x14ac:dyDescent="0.25">
      <c r="A528" t="s">
        <v>152</v>
      </c>
      <c r="B528" t="s">
        <v>1253</v>
      </c>
      <c r="C528" t="s">
        <v>54</v>
      </c>
      <c r="D528" t="s">
        <v>21</v>
      </c>
      <c r="E528">
        <v>21061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43672</v>
      </c>
      <c r="L528" t="s">
        <v>26</v>
      </c>
      <c r="N528" t="s">
        <v>24</v>
      </c>
    </row>
    <row r="529" spans="1:14" x14ac:dyDescent="0.25">
      <c r="A529" t="s">
        <v>93</v>
      </c>
      <c r="B529" t="s">
        <v>1254</v>
      </c>
      <c r="C529" t="s">
        <v>1226</v>
      </c>
      <c r="D529" t="s">
        <v>21</v>
      </c>
      <c r="E529">
        <v>20650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43672</v>
      </c>
      <c r="L529" t="s">
        <v>26</v>
      </c>
      <c r="N529" t="s">
        <v>24</v>
      </c>
    </row>
    <row r="530" spans="1:14" x14ac:dyDescent="0.25">
      <c r="A530" t="s">
        <v>1257</v>
      </c>
      <c r="B530" t="s">
        <v>1258</v>
      </c>
      <c r="C530" t="s">
        <v>778</v>
      </c>
      <c r="D530" t="s">
        <v>21</v>
      </c>
      <c r="E530">
        <v>20601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43671</v>
      </c>
      <c r="L530" t="s">
        <v>26</v>
      </c>
      <c r="N530" t="s">
        <v>24</v>
      </c>
    </row>
    <row r="531" spans="1:14" x14ac:dyDescent="0.25">
      <c r="A531" t="s">
        <v>588</v>
      </c>
      <c r="B531" t="s">
        <v>1259</v>
      </c>
      <c r="C531" t="s">
        <v>1226</v>
      </c>
      <c r="D531" t="s">
        <v>21</v>
      </c>
      <c r="E531">
        <v>20650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43671</v>
      </c>
      <c r="L531" t="s">
        <v>26</v>
      </c>
      <c r="N531" t="s">
        <v>24</v>
      </c>
    </row>
    <row r="532" spans="1:14" x14ac:dyDescent="0.25">
      <c r="A532" t="s">
        <v>1267</v>
      </c>
      <c r="B532" t="s">
        <v>1268</v>
      </c>
      <c r="C532" t="s">
        <v>778</v>
      </c>
      <c r="D532" t="s">
        <v>21</v>
      </c>
      <c r="E532">
        <v>20601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43671</v>
      </c>
      <c r="L532" t="s">
        <v>26</v>
      </c>
      <c r="N532" t="s">
        <v>24</v>
      </c>
    </row>
    <row r="533" spans="1:14" x14ac:dyDescent="0.25">
      <c r="A533" t="s">
        <v>1269</v>
      </c>
      <c r="B533" t="s">
        <v>1270</v>
      </c>
      <c r="C533" t="s">
        <v>775</v>
      </c>
      <c r="D533" t="s">
        <v>21</v>
      </c>
      <c r="E533">
        <v>21014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43671</v>
      </c>
      <c r="L533" t="s">
        <v>26</v>
      </c>
      <c r="N533" t="s">
        <v>24</v>
      </c>
    </row>
    <row r="534" spans="1:14" x14ac:dyDescent="0.25">
      <c r="A534" t="s">
        <v>1271</v>
      </c>
      <c r="B534" t="s">
        <v>1272</v>
      </c>
      <c r="C534" t="s">
        <v>775</v>
      </c>
      <c r="D534" t="s">
        <v>21</v>
      </c>
      <c r="E534">
        <v>21014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43671</v>
      </c>
      <c r="L534" t="s">
        <v>26</v>
      </c>
      <c r="N534" t="s">
        <v>24</v>
      </c>
    </row>
    <row r="535" spans="1:14" x14ac:dyDescent="0.25">
      <c r="A535" t="s">
        <v>1273</v>
      </c>
      <c r="B535" t="s">
        <v>1274</v>
      </c>
      <c r="C535" t="s">
        <v>1226</v>
      </c>
      <c r="D535" t="s">
        <v>21</v>
      </c>
      <c r="E535">
        <v>20650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43671</v>
      </c>
      <c r="L535" t="s">
        <v>26</v>
      </c>
      <c r="N535" t="s">
        <v>24</v>
      </c>
    </row>
    <row r="536" spans="1:14" x14ac:dyDescent="0.25">
      <c r="A536" t="s">
        <v>1275</v>
      </c>
      <c r="B536" t="s">
        <v>1276</v>
      </c>
      <c r="C536" t="s">
        <v>778</v>
      </c>
      <c r="D536" t="s">
        <v>21</v>
      </c>
      <c r="E536">
        <v>20601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43671</v>
      </c>
      <c r="L536" t="s">
        <v>26</v>
      </c>
      <c r="N536" t="s">
        <v>24</v>
      </c>
    </row>
    <row r="537" spans="1:14" x14ac:dyDescent="0.25">
      <c r="A537" t="s">
        <v>1277</v>
      </c>
      <c r="B537" t="s">
        <v>1278</v>
      </c>
      <c r="C537" t="s">
        <v>778</v>
      </c>
      <c r="D537" t="s">
        <v>21</v>
      </c>
      <c r="E537">
        <v>20601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43671</v>
      </c>
      <c r="L537" t="s">
        <v>26</v>
      </c>
      <c r="N537" t="s">
        <v>24</v>
      </c>
    </row>
    <row r="538" spans="1:14" x14ac:dyDescent="0.25">
      <c r="A538" t="s">
        <v>708</v>
      </c>
      <c r="B538" t="s">
        <v>1279</v>
      </c>
      <c r="C538" t="s">
        <v>1226</v>
      </c>
      <c r="D538" t="s">
        <v>21</v>
      </c>
      <c r="E538">
        <v>20650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43671</v>
      </c>
      <c r="L538" t="s">
        <v>26</v>
      </c>
      <c r="N538" t="s">
        <v>24</v>
      </c>
    </row>
    <row r="539" spans="1:14" x14ac:dyDescent="0.25">
      <c r="A539" t="s">
        <v>1280</v>
      </c>
      <c r="B539" t="s">
        <v>1281</v>
      </c>
      <c r="C539" t="s">
        <v>775</v>
      </c>
      <c r="D539" t="s">
        <v>21</v>
      </c>
      <c r="E539">
        <v>21014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43671</v>
      </c>
      <c r="L539" t="s">
        <v>26</v>
      </c>
      <c r="N539" t="s">
        <v>24</v>
      </c>
    </row>
    <row r="540" spans="1:14" x14ac:dyDescent="0.25">
      <c r="A540" t="s">
        <v>940</v>
      </c>
      <c r="B540" t="s">
        <v>1283</v>
      </c>
      <c r="C540" t="s">
        <v>778</v>
      </c>
      <c r="D540" t="s">
        <v>21</v>
      </c>
      <c r="E540">
        <v>20602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43671</v>
      </c>
      <c r="L540" t="s">
        <v>26</v>
      </c>
      <c r="N540" t="s">
        <v>24</v>
      </c>
    </row>
    <row r="541" spans="1:14" x14ac:dyDescent="0.25">
      <c r="A541" t="s">
        <v>940</v>
      </c>
      <c r="B541" t="s">
        <v>1284</v>
      </c>
      <c r="C541" t="s">
        <v>1226</v>
      </c>
      <c r="D541" t="s">
        <v>21</v>
      </c>
      <c r="E541">
        <v>20650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43671</v>
      </c>
      <c r="L541" t="s">
        <v>26</v>
      </c>
      <c r="N541" t="s">
        <v>24</v>
      </c>
    </row>
    <row r="542" spans="1:14" x14ac:dyDescent="0.25">
      <c r="A542" t="s">
        <v>1287</v>
      </c>
      <c r="B542" t="s">
        <v>1288</v>
      </c>
      <c r="C542" t="s">
        <v>778</v>
      </c>
      <c r="D542" t="s">
        <v>21</v>
      </c>
      <c r="E542">
        <v>20601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43671</v>
      </c>
      <c r="L542" t="s">
        <v>26</v>
      </c>
      <c r="N542" t="s">
        <v>24</v>
      </c>
    </row>
    <row r="543" spans="1:14" x14ac:dyDescent="0.25">
      <c r="A543" t="s">
        <v>1289</v>
      </c>
      <c r="B543" t="s">
        <v>1290</v>
      </c>
      <c r="C543" t="s">
        <v>778</v>
      </c>
      <c r="D543" t="s">
        <v>21</v>
      </c>
      <c r="E543">
        <v>20601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43671</v>
      </c>
      <c r="L543" t="s">
        <v>26</v>
      </c>
      <c r="N543" t="s">
        <v>24</v>
      </c>
    </row>
    <row r="544" spans="1:14" x14ac:dyDescent="0.25">
      <c r="A544" t="s">
        <v>221</v>
      </c>
      <c r="B544" t="s">
        <v>1293</v>
      </c>
      <c r="C544" t="s">
        <v>778</v>
      </c>
      <c r="D544" t="s">
        <v>21</v>
      </c>
      <c r="E544">
        <v>20603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43671</v>
      </c>
      <c r="L544" t="s">
        <v>26</v>
      </c>
      <c r="N544" t="s">
        <v>24</v>
      </c>
    </row>
    <row r="545" spans="1:14" x14ac:dyDescent="0.25">
      <c r="A545" t="s">
        <v>201</v>
      </c>
      <c r="B545" t="s">
        <v>1294</v>
      </c>
      <c r="C545" t="s">
        <v>775</v>
      </c>
      <c r="D545" t="s">
        <v>21</v>
      </c>
      <c r="E545">
        <v>21015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43671</v>
      </c>
      <c r="L545" t="s">
        <v>26</v>
      </c>
      <c r="N545" t="s">
        <v>24</v>
      </c>
    </row>
    <row r="546" spans="1:14" x14ac:dyDescent="0.25">
      <c r="A546" t="s">
        <v>456</v>
      </c>
      <c r="B546" t="s">
        <v>1295</v>
      </c>
      <c r="C546" t="s">
        <v>775</v>
      </c>
      <c r="D546" t="s">
        <v>21</v>
      </c>
      <c r="E546">
        <v>21014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43671</v>
      </c>
      <c r="L546" t="s">
        <v>26</v>
      </c>
      <c r="N546" t="s">
        <v>24</v>
      </c>
    </row>
    <row r="547" spans="1:14" x14ac:dyDescent="0.25">
      <c r="A547" t="s">
        <v>1296</v>
      </c>
      <c r="B547" t="s">
        <v>1297</v>
      </c>
      <c r="C547" t="s">
        <v>775</v>
      </c>
      <c r="D547" t="s">
        <v>21</v>
      </c>
      <c r="E547">
        <v>21014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43670</v>
      </c>
      <c r="L547" t="s">
        <v>26</v>
      </c>
      <c r="N547" t="s">
        <v>24</v>
      </c>
    </row>
    <row r="548" spans="1:14" x14ac:dyDescent="0.25">
      <c r="A548" t="s">
        <v>1298</v>
      </c>
      <c r="B548" t="s">
        <v>1299</v>
      </c>
      <c r="C548" t="s">
        <v>775</v>
      </c>
      <c r="D548" t="s">
        <v>21</v>
      </c>
      <c r="E548">
        <v>21014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43670</v>
      </c>
      <c r="L548" t="s">
        <v>26</v>
      </c>
      <c r="N548" t="s">
        <v>24</v>
      </c>
    </row>
    <row r="549" spans="1:14" x14ac:dyDescent="0.25">
      <c r="A549" t="s">
        <v>1300</v>
      </c>
      <c r="B549" t="s">
        <v>1301</v>
      </c>
      <c r="C549" t="s">
        <v>29</v>
      </c>
      <c r="D549" t="s">
        <v>21</v>
      </c>
      <c r="E549">
        <v>21202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43669</v>
      </c>
      <c r="L549" t="s">
        <v>26</v>
      </c>
      <c r="N549" t="s">
        <v>24</v>
      </c>
    </row>
    <row r="550" spans="1:14" x14ac:dyDescent="0.25">
      <c r="A550" t="s">
        <v>1302</v>
      </c>
      <c r="B550" t="s">
        <v>1303</v>
      </c>
      <c r="C550" t="s">
        <v>968</v>
      </c>
      <c r="D550" t="s">
        <v>21</v>
      </c>
      <c r="E550">
        <v>21225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43669</v>
      </c>
      <c r="L550" t="s">
        <v>26</v>
      </c>
      <c r="N550" t="s">
        <v>24</v>
      </c>
    </row>
    <row r="551" spans="1:14" x14ac:dyDescent="0.25">
      <c r="A551" t="s">
        <v>1304</v>
      </c>
      <c r="B551" t="s">
        <v>1305</v>
      </c>
      <c r="C551" t="s">
        <v>29</v>
      </c>
      <c r="D551" t="s">
        <v>21</v>
      </c>
      <c r="E551">
        <v>21225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43669</v>
      </c>
      <c r="L551" t="s">
        <v>26</v>
      </c>
      <c r="N551" t="s">
        <v>24</v>
      </c>
    </row>
    <row r="552" spans="1:14" x14ac:dyDescent="0.25">
      <c r="A552" t="s">
        <v>1306</v>
      </c>
      <c r="B552" t="s">
        <v>1307</v>
      </c>
      <c r="C552" t="s">
        <v>29</v>
      </c>
      <c r="D552" t="s">
        <v>21</v>
      </c>
      <c r="E552">
        <v>21229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43669</v>
      </c>
      <c r="L552" t="s">
        <v>26</v>
      </c>
      <c r="N552" t="s">
        <v>24</v>
      </c>
    </row>
    <row r="553" spans="1:14" x14ac:dyDescent="0.25">
      <c r="A553" t="s">
        <v>1308</v>
      </c>
      <c r="B553" t="s">
        <v>1309</v>
      </c>
      <c r="C553" t="s">
        <v>1310</v>
      </c>
      <c r="D553" t="s">
        <v>21</v>
      </c>
      <c r="E553">
        <v>21750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43668</v>
      </c>
      <c r="L553" t="s">
        <v>26</v>
      </c>
      <c r="N553" t="s">
        <v>24</v>
      </c>
    </row>
    <row r="554" spans="1:14" x14ac:dyDescent="0.25">
      <c r="A554" t="s">
        <v>336</v>
      </c>
      <c r="B554" t="s">
        <v>1311</v>
      </c>
      <c r="C554" t="s">
        <v>1310</v>
      </c>
      <c r="D554" t="s">
        <v>21</v>
      </c>
      <c r="E554">
        <v>21750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43668</v>
      </c>
      <c r="L554" t="s">
        <v>26</v>
      </c>
      <c r="N554" t="s">
        <v>24</v>
      </c>
    </row>
    <row r="555" spans="1:14" x14ac:dyDescent="0.25">
      <c r="A555" t="s">
        <v>708</v>
      </c>
      <c r="B555" t="s">
        <v>1312</v>
      </c>
      <c r="C555" t="s">
        <v>1310</v>
      </c>
      <c r="D555" t="s">
        <v>21</v>
      </c>
      <c r="E555">
        <v>21750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43668</v>
      </c>
      <c r="L555" t="s">
        <v>26</v>
      </c>
      <c r="N555" t="s">
        <v>24</v>
      </c>
    </row>
    <row r="556" spans="1:14" x14ac:dyDescent="0.25">
      <c r="A556" t="s">
        <v>155</v>
      </c>
      <c r="B556" t="s">
        <v>1313</v>
      </c>
      <c r="C556" t="s">
        <v>833</v>
      </c>
      <c r="D556" t="s">
        <v>21</v>
      </c>
      <c r="E556">
        <v>20716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43665</v>
      </c>
      <c r="L556" t="s">
        <v>26</v>
      </c>
      <c r="N556" t="s">
        <v>24</v>
      </c>
    </row>
    <row r="557" spans="1:14" x14ac:dyDescent="0.25">
      <c r="A557" t="s">
        <v>155</v>
      </c>
      <c r="B557" t="s">
        <v>1314</v>
      </c>
      <c r="C557" t="s">
        <v>1315</v>
      </c>
      <c r="D557" t="s">
        <v>21</v>
      </c>
      <c r="E557">
        <v>20712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43665</v>
      </c>
      <c r="L557" t="s">
        <v>26</v>
      </c>
      <c r="N557" t="s">
        <v>24</v>
      </c>
    </row>
    <row r="558" spans="1:14" x14ac:dyDescent="0.25">
      <c r="A558" t="s">
        <v>588</v>
      </c>
      <c r="B558" t="s">
        <v>1316</v>
      </c>
      <c r="C558" t="s">
        <v>775</v>
      </c>
      <c r="D558" t="s">
        <v>21</v>
      </c>
      <c r="E558">
        <v>21015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43665</v>
      </c>
      <c r="L558" t="s">
        <v>26</v>
      </c>
      <c r="N558" t="s">
        <v>24</v>
      </c>
    </row>
    <row r="559" spans="1:14" x14ac:dyDescent="0.25">
      <c r="A559" t="s">
        <v>1317</v>
      </c>
      <c r="B559" t="s">
        <v>1318</v>
      </c>
      <c r="C559" t="s">
        <v>775</v>
      </c>
      <c r="D559" t="s">
        <v>21</v>
      </c>
      <c r="E559">
        <v>21015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43665</v>
      </c>
      <c r="L559" t="s">
        <v>26</v>
      </c>
      <c r="N559" t="s">
        <v>24</v>
      </c>
    </row>
    <row r="560" spans="1:14" x14ac:dyDescent="0.25">
      <c r="A560" t="s">
        <v>1319</v>
      </c>
      <c r="B560" t="s">
        <v>1320</v>
      </c>
      <c r="C560" t="s">
        <v>833</v>
      </c>
      <c r="D560" t="s">
        <v>21</v>
      </c>
      <c r="E560">
        <v>20715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43665</v>
      </c>
      <c r="L560" t="s">
        <v>26</v>
      </c>
      <c r="N560" t="s">
        <v>24</v>
      </c>
    </row>
    <row r="561" spans="1:14" x14ac:dyDescent="0.25">
      <c r="A561" t="s">
        <v>1321</v>
      </c>
      <c r="B561" t="s">
        <v>1322</v>
      </c>
      <c r="C561" t="s">
        <v>775</v>
      </c>
      <c r="D561" t="s">
        <v>21</v>
      </c>
      <c r="E561">
        <v>21015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43665</v>
      </c>
      <c r="L561" t="s">
        <v>26</v>
      </c>
      <c r="N561" t="s">
        <v>24</v>
      </c>
    </row>
    <row r="562" spans="1:14" x14ac:dyDescent="0.25">
      <c r="A562" t="s">
        <v>1323</v>
      </c>
      <c r="B562" t="s">
        <v>1324</v>
      </c>
      <c r="C562" t="s">
        <v>833</v>
      </c>
      <c r="D562" t="s">
        <v>21</v>
      </c>
      <c r="E562">
        <v>20716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43665</v>
      </c>
      <c r="L562" t="s">
        <v>26</v>
      </c>
      <c r="N562" t="s">
        <v>24</v>
      </c>
    </row>
    <row r="563" spans="1:14" x14ac:dyDescent="0.25">
      <c r="A563" t="s">
        <v>1325</v>
      </c>
      <c r="B563" t="s">
        <v>1326</v>
      </c>
      <c r="C563" t="s">
        <v>833</v>
      </c>
      <c r="D563" t="s">
        <v>21</v>
      </c>
      <c r="E563">
        <v>20715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43665</v>
      </c>
      <c r="L563" t="s">
        <v>26</v>
      </c>
      <c r="N563" t="s">
        <v>24</v>
      </c>
    </row>
    <row r="564" spans="1:14" x14ac:dyDescent="0.25">
      <c r="A564" t="s">
        <v>87</v>
      </c>
      <c r="B564" t="s">
        <v>1327</v>
      </c>
      <c r="C564" t="s">
        <v>775</v>
      </c>
      <c r="D564" t="s">
        <v>21</v>
      </c>
      <c r="E564">
        <v>21015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43665</v>
      </c>
      <c r="L564" t="s">
        <v>26</v>
      </c>
      <c r="N564" t="s">
        <v>24</v>
      </c>
    </row>
    <row r="565" spans="1:14" x14ac:dyDescent="0.25">
      <c r="A565" t="s">
        <v>940</v>
      </c>
      <c r="B565" t="s">
        <v>1328</v>
      </c>
      <c r="C565" t="s">
        <v>775</v>
      </c>
      <c r="D565" t="s">
        <v>21</v>
      </c>
      <c r="E565">
        <v>21015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43665</v>
      </c>
      <c r="L565" t="s">
        <v>26</v>
      </c>
      <c r="N565" t="s">
        <v>24</v>
      </c>
    </row>
    <row r="566" spans="1:14" x14ac:dyDescent="0.25">
      <c r="A566" t="s">
        <v>250</v>
      </c>
      <c r="B566" t="s">
        <v>1329</v>
      </c>
      <c r="C566" t="s">
        <v>833</v>
      </c>
      <c r="D566" t="s">
        <v>21</v>
      </c>
      <c r="E566">
        <v>20716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43665</v>
      </c>
      <c r="L566" t="s">
        <v>26</v>
      </c>
      <c r="N566" t="s">
        <v>24</v>
      </c>
    </row>
    <row r="567" spans="1:14" x14ac:dyDescent="0.25">
      <c r="A567" t="s">
        <v>1330</v>
      </c>
      <c r="B567" t="s">
        <v>1331</v>
      </c>
      <c r="C567" t="s">
        <v>775</v>
      </c>
      <c r="D567" t="s">
        <v>21</v>
      </c>
      <c r="E567">
        <v>21014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43665</v>
      </c>
      <c r="L567" t="s">
        <v>26</v>
      </c>
      <c r="N567" t="s">
        <v>24</v>
      </c>
    </row>
    <row r="568" spans="1:14" x14ac:dyDescent="0.25">
      <c r="A568" t="s">
        <v>1332</v>
      </c>
      <c r="B568" t="s">
        <v>1333</v>
      </c>
      <c r="C568" t="s">
        <v>833</v>
      </c>
      <c r="D568" t="s">
        <v>21</v>
      </c>
      <c r="E568">
        <v>20716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43665</v>
      </c>
      <c r="L568" t="s">
        <v>26</v>
      </c>
      <c r="N568" t="s">
        <v>24</v>
      </c>
    </row>
    <row r="569" spans="1:14" x14ac:dyDescent="0.25">
      <c r="A569" t="s">
        <v>221</v>
      </c>
      <c r="B569" t="s">
        <v>1334</v>
      </c>
      <c r="C569" t="s">
        <v>833</v>
      </c>
      <c r="D569" t="s">
        <v>21</v>
      </c>
      <c r="E569">
        <v>20715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43665</v>
      </c>
      <c r="L569" t="s">
        <v>26</v>
      </c>
      <c r="N569" t="s">
        <v>24</v>
      </c>
    </row>
    <row r="570" spans="1:14" x14ac:dyDescent="0.25">
      <c r="A570" t="s">
        <v>221</v>
      </c>
      <c r="B570" t="s">
        <v>1335</v>
      </c>
      <c r="C570" t="s">
        <v>775</v>
      </c>
      <c r="D570" t="s">
        <v>21</v>
      </c>
      <c r="E570">
        <v>21014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43665</v>
      </c>
      <c r="L570" t="s">
        <v>26</v>
      </c>
      <c r="N570" t="s">
        <v>24</v>
      </c>
    </row>
    <row r="571" spans="1:14" x14ac:dyDescent="0.25">
      <c r="A571" t="s">
        <v>1336</v>
      </c>
      <c r="B571" t="s">
        <v>1337</v>
      </c>
      <c r="C571" t="s">
        <v>833</v>
      </c>
      <c r="D571" t="s">
        <v>21</v>
      </c>
      <c r="E571">
        <v>20715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43665</v>
      </c>
      <c r="L571" t="s">
        <v>26</v>
      </c>
      <c r="N571" t="s">
        <v>24</v>
      </c>
    </row>
    <row r="572" spans="1:14" x14ac:dyDescent="0.25">
      <c r="A572" t="s">
        <v>456</v>
      </c>
      <c r="B572" t="s">
        <v>1338</v>
      </c>
      <c r="C572" t="s">
        <v>775</v>
      </c>
      <c r="D572" t="s">
        <v>21</v>
      </c>
      <c r="E572">
        <v>21015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43665</v>
      </c>
      <c r="L572" t="s">
        <v>26</v>
      </c>
      <c r="N572" t="s">
        <v>24</v>
      </c>
    </row>
    <row r="573" spans="1:14" x14ac:dyDescent="0.25">
      <c r="A573" t="s">
        <v>1346</v>
      </c>
      <c r="B573" t="s">
        <v>1347</v>
      </c>
      <c r="C573" t="s">
        <v>436</v>
      </c>
      <c r="D573" t="s">
        <v>21</v>
      </c>
      <c r="E573">
        <v>21075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43664</v>
      </c>
      <c r="L573" t="s">
        <v>26</v>
      </c>
      <c r="N573" t="s">
        <v>24</v>
      </c>
    </row>
    <row r="574" spans="1:14" x14ac:dyDescent="0.25">
      <c r="A574" t="s">
        <v>155</v>
      </c>
      <c r="B574" t="s">
        <v>1348</v>
      </c>
      <c r="C574" t="s">
        <v>436</v>
      </c>
      <c r="D574" t="s">
        <v>21</v>
      </c>
      <c r="E574">
        <v>21075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43664</v>
      </c>
      <c r="L574" t="s">
        <v>26</v>
      </c>
      <c r="N574" t="s">
        <v>24</v>
      </c>
    </row>
    <row r="575" spans="1:14" x14ac:dyDescent="0.25">
      <c r="A575" t="s">
        <v>1351</v>
      </c>
      <c r="B575" t="s">
        <v>1352</v>
      </c>
      <c r="C575" t="s">
        <v>1315</v>
      </c>
      <c r="D575" t="s">
        <v>21</v>
      </c>
      <c r="E575">
        <v>20712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43664</v>
      </c>
      <c r="L575" t="s">
        <v>26</v>
      </c>
      <c r="N575" t="s">
        <v>24</v>
      </c>
    </row>
    <row r="576" spans="1:14" x14ac:dyDescent="0.25">
      <c r="A576" t="s">
        <v>1353</v>
      </c>
      <c r="B576" t="s">
        <v>1354</v>
      </c>
      <c r="C576" t="s">
        <v>436</v>
      </c>
      <c r="D576" t="s">
        <v>21</v>
      </c>
      <c r="E576">
        <v>21075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43664</v>
      </c>
      <c r="L576" t="s">
        <v>26</v>
      </c>
      <c r="N576" t="s">
        <v>24</v>
      </c>
    </row>
    <row r="577" spans="1:14" x14ac:dyDescent="0.25">
      <c r="A577" t="s">
        <v>1355</v>
      </c>
      <c r="B577" t="s">
        <v>1356</v>
      </c>
      <c r="C577" t="s">
        <v>179</v>
      </c>
      <c r="D577" t="s">
        <v>21</v>
      </c>
      <c r="E577">
        <v>20879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43664</v>
      </c>
      <c r="L577" t="s">
        <v>26</v>
      </c>
      <c r="N577" t="s">
        <v>24</v>
      </c>
    </row>
    <row r="578" spans="1:14" x14ac:dyDescent="0.25">
      <c r="A578" t="s">
        <v>600</v>
      </c>
      <c r="B578" t="s">
        <v>1357</v>
      </c>
      <c r="C578" t="s">
        <v>436</v>
      </c>
      <c r="D578" t="s">
        <v>21</v>
      </c>
      <c r="E578">
        <v>21075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43664</v>
      </c>
      <c r="L578" t="s">
        <v>26</v>
      </c>
      <c r="N578" t="s">
        <v>24</v>
      </c>
    </row>
    <row r="579" spans="1:14" x14ac:dyDescent="0.25">
      <c r="A579" t="s">
        <v>1358</v>
      </c>
      <c r="B579" t="s">
        <v>1359</v>
      </c>
      <c r="C579" t="s">
        <v>276</v>
      </c>
      <c r="D579" t="s">
        <v>21</v>
      </c>
      <c r="E579">
        <v>21093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43664</v>
      </c>
      <c r="L579" t="s">
        <v>26</v>
      </c>
      <c r="N579" t="s">
        <v>24</v>
      </c>
    </row>
    <row r="580" spans="1:14" x14ac:dyDescent="0.25">
      <c r="A580" t="s">
        <v>1360</v>
      </c>
      <c r="B580" t="s">
        <v>1361</v>
      </c>
      <c r="C580" t="s">
        <v>179</v>
      </c>
      <c r="D580" t="s">
        <v>21</v>
      </c>
      <c r="E580">
        <v>20877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43664</v>
      </c>
      <c r="L580" t="s">
        <v>26</v>
      </c>
      <c r="N580" t="s">
        <v>24</v>
      </c>
    </row>
    <row r="581" spans="1:14" x14ac:dyDescent="0.25">
      <c r="A581" t="s">
        <v>1362</v>
      </c>
      <c r="B581" t="s">
        <v>1363</v>
      </c>
      <c r="C581" t="s">
        <v>1364</v>
      </c>
      <c r="D581" t="s">
        <v>21</v>
      </c>
      <c r="E581">
        <v>20712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43664</v>
      </c>
      <c r="L581" t="s">
        <v>26</v>
      </c>
      <c r="N581" t="s">
        <v>24</v>
      </c>
    </row>
    <row r="582" spans="1:14" x14ac:dyDescent="0.25">
      <c r="A582" t="s">
        <v>1365</v>
      </c>
      <c r="B582" t="s">
        <v>1366</v>
      </c>
      <c r="C582" t="s">
        <v>436</v>
      </c>
      <c r="D582" t="s">
        <v>21</v>
      </c>
      <c r="E582">
        <v>21075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43664</v>
      </c>
      <c r="L582" t="s">
        <v>26</v>
      </c>
      <c r="N582" t="s">
        <v>24</v>
      </c>
    </row>
    <row r="583" spans="1:14" x14ac:dyDescent="0.25">
      <c r="A583" t="s">
        <v>1367</v>
      </c>
      <c r="B583" t="s">
        <v>1368</v>
      </c>
      <c r="C583" t="s">
        <v>1315</v>
      </c>
      <c r="D583" t="s">
        <v>21</v>
      </c>
      <c r="E583">
        <v>20712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43664</v>
      </c>
      <c r="L583" t="s">
        <v>26</v>
      </c>
      <c r="N583" t="s">
        <v>24</v>
      </c>
    </row>
    <row r="584" spans="1:14" x14ac:dyDescent="0.25">
      <c r="A584" t="s">
        <v>336</v>
      </c>
      <c r="B584" t="s">
        <v>1375</v>
      </c>
      <c r="C584" t="s">
        <v>1315</v>
      </c>
      <c r="D584" t="s">
        <v>21</v>
      </c>
      <c r="E584">
        <v>20712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43664</v>
      </c>
      <c r="L584" t="s">
        <v>26</v>
      </c>
      <c r="N584" t="s">
        <v>24</v>
      </c>
    </row>
    <row r="585" spans="1:14" x14ac:dyDescent="0.25">
      <c r="A585" t="s">
        <v>196</v>
      </c>
      <c r="B585" t="s">
        <v>1376</v>
      </c>
      <c r="C585" t="s">
        <v>179</v>
      </c>
      <c r="D585" t="s">
        <v>21</v>
      </c>
      <c r="E585">
        <v>20878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43664</v>
      </c>
      <c r="L585" t="s">
        <v>26</v>
      </c>
      <c r="N585" t="s">
        <v>24</v>
      </c>
    </row>
    <row r="586" spans="1:14" x14ac:dyDescent="0.25">
      <c r="A586" t="s">
        <v>869</v>
      </c>
      <c r="B586" t="s">
        <v>1377</v>
      </c>
      <c r="C586" t="s">
        <v>436</v>
      </c>
      <c r="D586" t="s">
        <v>21</v>
      </c>
      <c r="E586">
        <v>21075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43664</v>
      </c>
      <c r="L586" t="s">
        <v>26</v>
      </c>
      <c r="N586" t="s">
        <v>24</v>
      </c>
    </row>
    <row r="587" spans="1:14" x14ac:dyDescent="0.25">
      <c r="A587" t="s">
        <v>250</v>
      </c>
      <c r="B587" t="s">
        <v>1380</v>
      </c>
      <c r="C587" t="s">
        <v>179</v>
      </c>
      <c r="D587" t="s">
        <v>21</v>
      </c>
      <c r="E587">
        <v>20879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43664</v>
      </c>
      <c r="L587" t="s">
        <v>26</v>
      </c>
      <c r="N587" t="s">
        <v>24</v>
      </c>
    </row>
    <row r="588" spans="1:14" x14ac:dyDescent="0.25">
      <c r="A588" t="s">
        <v>1383</v>
      </c>
      <c r="B588" t="s">
        <v>1384</v>
      </c>
      <c r="C588" t="s">
        <v>778</v>
      </c>
      <c r="D588" t="s">
        <v>21</v>
      </c>
      <c r="E588">
        <v>20601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43664</v>
      </c>
      <c r="L588" t="s">
        <v>26</v>
      </c>
      <c r="N588" t="s">
        <v>24</v>
      </c>
    </row>
    <row r="589" spans="1:14" x14ac:dyDescent="0.25">
      <c r="A589" t="s">
        <v>451</v>
      </c>
      <c r="B589" t="s">
        <v>1385</v>
      </c>
      <c r="C589" t="s">
        <v>1315</v>
      </c>
      <c r="D589" t="s">
        <v>21</v>
      </c>
      <c r="E589">
        <v>20712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43664</v>
      </c>
      <c r="L589" t="s">
        <v>26</v>
      </c>
      <c r="N589" t="s">
        <v>24</v>
      </c>
    </row>
    <row r="590" spans="1:14" x14ac:dyDescent="0.25">
      <c r="A590" t="s">
        <v>260</v>
      </c>
      <c r="B590" t="s">
        <v>1386</v>
      </c>
      <c r="C590" t="s">
        <v>36</v>
      </c>
      <c r="D590" t="s">
        <v>21</v>
      </c>
      <c r="E590">
        <v>21009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43664</v>
      </c>
      <c r="L590" t="s">
        <v>26</v>
      </c>
      <c r="N590" t="s">
        <v>24</v>
      </c>
    </row>
    <row r="591" spans="1:14" x14ac:dyDescent="0.25">
      <c r="A591" t="s">
        <v>1387</v>
      </c>
      <c r="B591" t="s">
        <v>1388</v>
      </c>
      <c r="C591" t="s">
        <v>912</v>
      </c>
      <c r="D591" t="s">
        <v>21</v>
      </c>
      <c r="E591">
        <v>20637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43664</v>
      </c>
      <c r="L591" t="s">
        <v>26</v>
      </c>
      <c r="N591" t="s">
        <v>24</v>
      </c>
    </row>
    <row r="592" spans="1:14" x14ac:dyDescent="0.25">
      <c r="A592" t="s">
        <v>1392</v>
      </c>
      <c r="B592" t="s">
        <v>1393</v>
      </c>
      <c r="C592" t="s">
        <v>36</v>
      </c>
      <c r="D592" t="s">
        <v>21</v>
      </c>
      <c r="E592">
        <v>21009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43663</v>
      </c>
      <c r="L592" t="s">
        <v>26</v>
      </c>
      <c r="N592" t="s">
        <v>24</v>
      </c>
    </row>
    <row r="593" spans="1:14" x14ac:dyDescent="0.25">
      <c r="A593" t="s">
        <v>1394</v>
      </c>
      <c r="B593" t="s">
        <v>1395</v>
      </c>
      <c r="C593" t="s">
        <v>1396</v>
      </c>
      <c r="D593" t="s">
        <v>21</v>
      </c>
      <c r="E593">
        <v>21742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43663</v>
      </c>
      <c r="L593" t="s">
        <v>26</v>
      </c>
      <c r="N593" t="s">
        <v>24</v>
      </c>
    </row>
    <row r="594" spans="1:14" x14ac:dyDescent="0.25">
      <c r="A594" t="s">
        <v>1397</v>
      </c>
      <c r="B594" t="s">
        <v>1398</v>
      </c>
      <c r="C594" t="s">
        <v>36</v>
      </c>
      <c r="D594" t="s">
        <v>21</v>
      </c>
      <c r="E594">
        <v>21009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43663</v>
      </c>
      <c r="L594" t="s">
        <v>26</v>
      </c>
      <c r="N594" t="s">
        <v>24</v>
      </c>
    </row>
    <row r="595" spans="1:14" x14ac:dyDescent="0.25">
      <c r="A595" t="s">
        <v>1399</v>
      </c>
      <c r="B595" t="s">
        <v>1400</v>
      </c>
      <c r="C595" t="s">
        <v>176</v>
      </c>
      <c r="D595" t="s">
        <v>21</v>
      </c>
      <c r="E595">
        <v>21740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43663</v>
      </c>
      <c r="L595" t="s">
        <v>26</v>
      </c>
      <c r="N595" t="s">
        <v>24</v>
      </c>
    </row>
    <row r="596" spans="1:14" x14ac:dyDescent="0.25">
      <c r="A596" t="s">
        <v>1401</v>
      </c>
      <c r="B596" t="s">
        <v>1402</v>
      </c>
      <c r="C596" t="s">
        <v>173</v>
      </c>
      <c r="D596" t="s">
        <v>21</v>
      </c>
      <c r="E596">
        <v>20745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43663</v>
      </c>
      <c r="L596" t="s">
        <v>26</v>
      </c>
      <c r="N596" t="s">
        <v>24</v>
      </c>
    </row>
    <row r="597" spans="1:14" x14ac:dyDescent="0.25">
      <c r="A597" t="s">
        <v>1403</v>
      </c>
      <c r="B597" t="s">
        <v>1404</v>
      </c>
      <c r="C597" t="s">
        <v>436</v>
      </c>
      <c r="D597" t="s">
        <v>21</v>
      </c>
      <c r="E597">
        <v>21075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43663</v>
      </c>
      <c r="L597" t="s">
        <v>26</v>
      </c>
      <c r="N597" t="s">
        <v>24</v>
      </c>
    </row>
    <row r="598" spans="1:14" x14ac:dyDescent="0.25">
      <c r="A598" t="s">
        <v>212</v>
      </c>
      <c r="B598" t="s">
        <v>1405</v>
      </c>
      <c r="C598" t="s">
        <v>36</v>
      </c>
      <c r="D598" t="s">
        <v>21</v>
      </c>
      <c r="E598">
        <v>21009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43663</v>
      </c>
      <c r="L598" t="s">
        <v>26</v>
      </c>
      <c r="N598" t="s">
        <v>24</v>
      </c>
    </row>
    <row r="599" spans="1:14" x14ac:dyDescent="0.25">
      <c r="A599" t="s">
        <v>1406</v>
      </c>
      <c r="B599" t="s">
        <v>1407</v>
      </c>
      <c r="C599" t="s">
        <v>356</v>
      </c>
      <c r="D599" t="s">
        <v>21</v>
      </c>
      <c r="E599">
        <v>21114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43662</v>
      </c>
      <c r="L599" t="s">
        <v>26</v>
      </c>
      <c r="N599" t="s">
        <v>24</v>
      </c>
    </row>
    <row r="600" spans="1:14" x14ac:dyDescent="0.25">
      <c r="A600" t="s">
        <v>1408</v>
      </c>
      <c r="B600" t="s">
        <v>1409</v>
      </c>
      <c r="C600" t="s">
        <v>54</v>
      </c>
      <c r="D600" t="s">
        <v>21</v>
      </c>
      <c r="E600">
        <v>21061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43662</v>
      </c>
      <c r="L600" t="s">
        <v>26</v>
      </c>
      <c r="N600" t="s">
        <v>24</v>
      </c>
    </row>
    <row r="601" spans="1:14" x14ac:dyDescent="0.25">
      <c r="A601" t="s">
        <v>1410</v>
      </c>
      <c r="B601" t="s">
        <v>1411</v>
      </c>
      <c r="C601" t="s">
        <v>29</v>
      </c>
      <c r="D601" t="s">
        <v>21</v>
      </c>
      <c r="E601">
        <v>21206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43662</v>
      </c>
      <c r="L601" t="s">
        <v>26</v>
      </c>
      <c r="N601" t="s">
        <v>24</v>
      </c>
    </row>
    <row r="602" spans="1:14" x14ac:dyDescent="0.25">
      <c r="A602" t="s">
        <v>155</v>
      </c>
      <c r="B602" t="s">
        <v>1412</v>
      </c>
      <c r="C602" t="s">
        <v>1413</v>
      </c>
      <c r="D602" t="s">
        <v>21</v>
      </c>
      <c r="E602">
        <v>21146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43662</v>
      </c>
      <c r="L602" t="s">
        <v>26</v>
      </c>
      <c r="N602" t="s">
        <v>24</v>
      </c>
    </row>
    <row r="603" spans="1:14" x14ac:dyDescent="0.25">
      <c r="A603" t="s">
        <v>115</v>
      </c>
      <c r="B603" t="s">
        <v>1414</v>
      </c>
      <c r="C603" t="s">
        <v>617</v>
      </c>
      <c r="D603" t="s">
        <v>21</v>
      </c>
      <c r="E603">
        <v>21012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43662</v>
      </c>
      <c r="L603" t="s">
        <v>26</v>
      </c>
      <c r="N603" t="s">
        <v>24</v>
      </c>
    </row>
    <row r="604" spans="1:14" x14ac:dyDescent="0.25">
      <c r="A604" t="s">
        <v>1415</v>
      </c>
      <c r="B604" t="s">
        <v>1416</v>
      </c>
      <c r="C604" t="s">
        <v>176</v>
      </c>
      <c r="D604" t="s">
        <v>21</v>
      </c>
      <c r="E604">
        <v>21742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43662</v>
      </c>
      <c r="L604" t="s">
        <v>26</v>
      </c>
      <c r="N604" t="s">
        <v>24</v>
      </c>
    </row>
    <row r="605" spans="1:14" x14ac:dyDescent="0.25">
      <c r="A605" t="s">
        <v>1417</v>
      </c>
      <c r="B605" t="s">
        <v>1418</v>
      </c>
      <c r="C605" t="s">
        <v>29</v>
      </c>
      <c r="D605" t="s">
        <v>21</v>
      </c>
      <c r="E605">
        <v>21223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43662</v>
      </c>
      <c r="L605" t="s">
        <v>26</v>
      </c>
      <c r="N605" t="s">
        <v>24</v>
      </c>
    </row>
    <row r="606" spans="1:14" x14ac:dyDescent="0.25">
      <c r="A606" t="s">
        <v>1419</v>
      </c>
      <c r="B606" t="s">
        <v>1420</v>
      </c>
      <c r="C606" t="s">
        <v>176</v>
      </c>
      <c r="D606" t="s">
        <v>21</v>
      </c>
      <c r="E606">
        <v>21740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43662</v>
      </c>
      <c r="L606" t="s">
        <v>26</v>
      </c>
      <c r="N606" t="s">
        <v>24</v>
      </c>
    </row>
    <row r="607" spans="1:14" x14ac:dyDescent="0.25">
      <c r="A607" t="s">
        <v>76</v>
      </c>
      <c r="B607" t="s">
        <v>1421</v>
      </c>
      <c r="C607" t="s">
        <v>29</v>
      </c>
      <c r="D607" t="s">
        <v>21</v>
      </c>
      <c r="E607">
        <v>21230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43662</v>
      </c>
      <c r="L607" t="s">
        <v>26</v>
      </c>
      <c r="N607" t="s">
        <v>24</v>
      </c>
    </row>
    <row r="608" spans="1:14" x14ac:dyDescent="0.25">
      <c r="A608" t="s">
        <v>1422</v>
      </c>
      <c r="B608" t="s">
        <v>1423</v>
      </c>
      <c r="C608" t="s">
        <v>29</v>
      </c>
      <c r="D608" t="s">
        <v>21</v>
      </c>
      <c r="E608">
        <v>21206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43662</v>
      </c>
      <c r="L608" t="s">
        <v>26</v>
      </c>
      <c r="N608" t="s">
        <v>24</v>
      </c>
    </row>
    <row r="609" spans="1:14" x14ac:dyDescent="0.25">
      <c r="A609" t="s">
        <v>1427</v>
      </c>
      <c r="B609" t="s">
        <v>1428</v>
      </c>
      <c r="C609" t="s">
        <v>70</v>
      </c>
      <c r="D609" t="s">
        <v>21</v>
      </c>
      <c r="E609">
        <v>21409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43662</v>
      </c>
      <c r="L609" t="s">
        <v>26</v>
      </c>
      <c r="N609" t="s">
        <v>24</v>
      </c>
    </row>
    <row r="610" spans="1:14" x14ac:dyDescent="0.25">
      <c r="A610" t="s">
        <v>1429</v>
      </c>
      <c r="B610" t="s">
        <v>1430</v>
      </c>
      <c r="C610" t="s">
        <v>1020</v>
      </c>
      <c r="D610" t="s">
        <v>21</v>
      </c>
      <c r="E610">
        <v>21157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43661</v>
      </c>
      <c r="L610" t="s">
        <v>26</v>
      </c>
      <c r="N610" t="s">
        <v>24</v>
      </c>
    </row>
    <row r="611" spans="1:14" x14ac:dyDescent="0.25">
      <c r="A611" t="s">
        <v>250</v>
      </c>
      <c r="B611" t="s">
        <v>1431</v>
      </c>
      <c r="C611" t="s">
        <v>1020</v>
      </c>
      <c r="D611" t="s">
        <v>21</v>
      </c>
      <c r="E611">
        <v>21157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43661</v>
      </c>
      <c r="L611" t="s">
        <v>26</v>
      </c>
      <c r="N611" t="s">
        <v>24</v>
      </c>
    </row>
    <row r="612" spans="1:14" x14ac:dyDescent="0.25">
      <c r="A612" t="s">
        <v>288</v>
      </c>
      <c r="B612" t="s">
        <v>1432</v>
      </c>
      <c r="C612" t="s">
        <v>1433</v>
      </c>
      <c r="D612" t="s">
        <v>21</v>
      </c>
      <c r="E612">
        <v>20620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43661</v>
      </c>
      <c r="L612" t="s">
        <v>26</v>
      </c>
      <c r="N612" t="s">
        <v>24</v>
      </c>
    </row>
    <row r="613" spans="1:14" x14ac:dyDescent="0.25">
      <c r="A613" t="s">
        <v>1434</v>
      </c>
      <c r="B613" t="s">
        <v>1435</v>
      </c>
      <c r="C613" t="s">
        <v>173</v>
      </c>
      <c r="D613" t="s">
        <v>21</v>
      </c>
      <c r="E613">
        <v>20745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43661</v>
      </c>
      <c r="L613" t="s">
        <v>26</v>
      </c>
      <c r="N613" t="s">
        <v>24</v>
      </c>
    </row>
    <row r="614" spans="1:14" x14ac:dyDescent="0.25">
      <c r="A614" t="s">
        <v>1436</v>
      </c>
      <c r="B614" t="s">
        <v>1437</v>
      </c>
      <c r="C614" t="s">
        <v>1020</v>
      </c>
      <c r="D614" t="s">
        <v>21</v>
      </c>
      <c r="E614">
        <v>21157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43659</v>
      </c>
      <c r="L614" t="s">
        <v>26</v>
      </c>
      <c r="N614" t="s">
        <v>24</v>
      </c>
    </row>
    <row r="615" spans="1:14" x14ac:dyDescent="0.25">
      <c r="A615" t="s">
        <v>1438</v>
      </c>
      <c r="B615" t="s">
        <v>1439</v>
      </c>
      <c r="C615" t="s">
        <v>1020</v>
      </c>
      <c r="D615" t="s">
        <v>21</v>
      </c>
      <c r="E615">
        <v>21157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43659</v>
      </c>
      <c r="L615" t="s">
        <v>26</v>
      </c>
      <c r="N615" t="s">
        <v>24</v>
      </c>
    </row>
    <row r="616" spans="1:14" x14ac:dyDescent="0.25">
      <c r="A616" t="s">
        <v>1373</v>
      </c>
      <c r="B616" t="s">
        <v>1440</v>
      </c>
      <c r="C616" t="s">
        <v>173</v>
      </c>
      <c r="D616" t="s">
        <v>21</v>
      </c>
      <c r="E616">
        <v>20745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43659</v>
      </c>
      <c r="L616" t="s">
        <v>26</v>
      </c>
      <c r="N616" t="s">
        <v>24</v>
      </c>
    </row>
    <row r="617" spans="1:14" x14ac:dyDescent="0.25">
      <c r="A617" t="s">
        <v>1441</v>
      </c>
      <c r="B617" t="s">
        <v>1442</v>
      </c>
      <c r="C617" t="s">
        <v>1443</v>
      </c>
      <c r="D617" t="s">
        <v>21</v>
      </c>
      <c r="E617">
        <v>21157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43659</v>
      </c>
      <c r="L617" t="s">
        <v>26</v>
      </c>
      <c r="N617" t="s">
        <v>24</v>
      </c>
    </row>
    <row r="618" spans="1:14" x14ac:dyDescent="0.25">
      <c r="A618" t="s">
        <v>201</v>
      </c>
      <c r="B618" t="s">
        <v>1444</v>
      </c>
      <c r="C618" t="s">
        <v>29</v>
      </c>
      <c r="D618" t="s">
        <v>21</v>
      </c>
      <c r="E618">
        <v>21207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43659</v>
      </c>
      <c r="L618" t="s">
        <v>26</v>
      </c>
      <c r="N618" t="s">
        <v>24</v>
      </c>
    </row>
    <row r="619" spans="1:14" x14ac:dyDescent="0.25">
      <c r="A619" t="s">
        <v>1445</v>
      </c>
      <c r="B619" t="s">
        <v>1446</v>
      </c>
      <c r="C619" t="s">
        <v>51</v>
      </c>
      <c r="D619" t="s">
        <v>21</v>
      </c>
      <c r="E619">
        <v>21136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43659</v>
      </c>
      <c r="L619" t="s">
        <v>26</v>
      </c>
      <c r="N619" t="s">
        <v>24</v>
      </c>
    </row>
    <row r="620" spans="1:14" x14ac:dyDescent="0.25">
      <c r="A620" t="s">
        <v>1447</v>
      </c>
      <c r="B620" t="s">
        <v>1448</v>
      </c>
      <c r="C620" t="s">
        <v>51</v>
      </c>
      <c r="D620" t="s">
        <v>21</v>
      </c>
      <c r="E620">
        <v>21136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43659</v>
      </c>
      <c r="L620" t="s">
        <v>26</v>
      </c>
      <c r="N620" t="s">
        <v>24</v>
      </c>
    </row>
    <row r="621" spans="1:14" x14ac:dyDescent="0.25">
      <c r="A621" t="s">
        <v>1449</v>
      </c>
      <c r="B621" t="s">
        <v>1450</v>
      </c>
      <c r="C621" t="s">
        <v>29</v>
      </c>
      <c r="D621" t="s">
        <v>21</v>
      </c>
      <c r="E621">
        <v>21227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43658</v>
      </c>
      <c r="L621" t="s">
        <v>26</v>
      </c>
      <c r="N621" t="s">
        <v>24</v>
      </c>
    </row>
    <row r="622" spans="1:14" x14ac:dyDescent="0.25">
      <c r="A622" t="s">
        <v>1451</v>
      </c>
      <c r="B622" t="s">
        <v>1452</v>
      </c>
      <c r="C622" t="s">
        <v>29</v>
      </c>
      <c r="D622" t="s">
        <v>21</v>
      </c>
      <c r="E622">
        <v>21224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43658</v>
      </c>
      <c r="L622" t="s">
        <v>26</v>
      </c>
      <c r="N622" t="s">
        <v>24</v>
      </c>
    </row>
    <row r="623" spans="1:14" x14ac:dyDescent="0.25">
      <c r="A623" t="s">
        <v>1453</v>
      </c>
      <c r="B623" t="s">
        <v>1454</v>
      </c>
      <c r="C623" t="s">
        <v>29</v>
      </c>
      <c r="D623" t="s">
        <v>21</v>
      </c>
      <c r="E623">
        <v>21224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43658</v>
      </c>
      <c r="L623" t="s">
        <v>26</v>
      </c>
      <c r="N623" t="s">
        <v>24</v>
      </c>
    </row>
    <row r="624" spans="1:14" x14ac:dyDescent="0.25">
      <c r="A624" t="s">
        <v>1455</v>
      </c>
      <c r="B624" t="s">
        <v>1456</v>
      </c>
      <c r="C624" t="s">
        <v>29</v>
      </c>
      <c r="D624" t="s">
        <v>21</v>
      </c>
      <c r="E624">
        <v>21223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43658</v>
      </c>
      <c r="L624" t="s">
        <v>26</v>
      </c>
      <c r="N624" t="s">
        <v>24</v>
      </c>
    </row>
    <row r="625" spans="1:14" x14ac:dyDescent="0.25">
      <c r="A625" t="s">
        <v>139</v>
      </c>
      <c r="B625" t="s">
        <v>1457</v>
      </c>
      <c r="C625" t="s">
        <v>173</v>
      </c>
      <c r="D625" t="s">
        <v>21</v>
      </c>
      <c r="E625">
        <v>20745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43658</v>
      </c>
      <c r="L625" t="s">
        <v>26</v>
      </c>
      <c r="N625" t="s">
        <v>24</v>
      </c>
    </row>
    <row r="626" spans="1:14" x14ac:dyDescent="0.25">
      <c r="A626" t="s">
        <v>1458</v>
      </c>
      <c r="B626" t="s">
        <v>1459</v>
      </c>
      <c r="C626" t="s">
        <v>173</v>
      </c>
      <c r="D626" t="s">
        <v>21</v>
      </c>
      <c r="E626">
        <v>20745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43658</v>
      </c>
      <c r="L626" t="s">
        <v>26</v>
      </c>
      <c r="N626" t="s">
        <v>24</v>
      </c>
    </row>
    <row r="627" spans="1:14" x14ac:dyDescent="0.25">
      <c r="A627" t="s">
        <v>588</v>
      </c>
      <c r="B627" t="s">
        <v>1462</v>
      </c>
      <c r="C627" t="s">
        <v>114</v>
      </c>
      <c r="D627" t="s">
        <v>21</v>
      </c>
      <c r="E627">
        <v>21228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43657</v>
      </c>
      <c r="L627" t="s">
        <v>26</v>
      </c>
      <c r="N627" t="s">
        <v>24</v>
      </c>
    </row>
    <row r="628" spans="1:14" x14ac:dyDescent="0.25">
      <c r="A628" t="s">
        <v>1467</v>
      </c>
      <c r="B628" t="s">
        <v>1468</v>
      </c>
      <c r="C628" t="s">
        <v>176</v>
      </c>
      <c r="D628" t="s">
        <v>21</v>
      </c>
      <c r="E628">
        <v>21742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43657</v>
      </c>
      <c r="L628" t="s">
        <v>26</v>
      </c>
      <c r="N628" t="s">
        <v>24</v>
      </c>
    </row>
    <row r="629" spans="1:14" x14ac:dyDescent="0.25">
      <c r="A629" t="s">
        <v>1469</v>
      </c>
      <c r="B629" t="s">
        <v>1470</v>
      </c>
      <c r="C629" t="s">
        <v>114</v>
      </c>
      <c r="D629" t="s">
        <v>21</v>
      </c>
      <c r="E629">
        <v>21228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43657</v>
      </c>
      <c r="L629" t="s">
        <v>26</v>
      </c>
      <c r="N629" t="s">
        <v>24</v>
      </c>
    </row>
    <row r="630" spans="1:14" x14ac:dyDescent="0.25">
      <c r="A630" t="s">
        <v>177</v>
      </c>
      <c r="B630" t="s">
        <v>1471</v>
      </c>
      <c r="C630" t="s">
        <v>29</v>
      </c>
      <c r="D630" t="s">
        <v>21</v>
      </c>
      <c r="E630">
        <v>21215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43657</v>
      </c>
      <c r="L630" t="s">
        <v>26</v>
      </c>
      <c r="N630" t="s">
        <v>24</v>
      </c>
    </row>
    <row r="631" spans="1:14" x14ac:dyDescent="0.25">
      <c r="A631" t="s">
        <v>1472</v>
      </c>
      <c r="B631" t="s">
        <v>1223</v>
      </c>
      <c r="C631" t="s">
        <v>770</v>
      </c>
      <c r="D631" t="s">
        <v>21</v>
      </c>
      <c r="E631">
        <v>20653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43657</v>
      </c>
      <c r="L631" t="s">
        <v>26</v>
      </c>
      <c r="N631" t="s">
        <v>24</v>
      </c>
    </row>
    <row r="632" spans="1:14" x14ac:dyDescent="0.25">
      <c r="A632" t="s">
        <v>1473</v>
      </c>
      <c r="B632" t="s">
        <v>1474</v>
      </c>
      <c r="C632" t="s">
        <v>29</v>
      </c>
      <c r="D632" t="s">
        <v>21</v>
      </c>
      <c r="E632">
        <v>21228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43657</v>
      </c>
      <c r="L632" t="s">
        <v>26</v>
      </c>
      <c r="N632" t="s">
        <v>24</v>
      </c>
    </row>
    <row r="633" spans="1:14" x14ac:dyDescent="0.25">
      <c r="A633" t="s">
        <v>708</v>
      </c>
      <c r="B633" t="s">
        <v>1475</v>
      </c>
      <c r="C633" t="s">
        <v>770</v>
      </c>
      <c r="D633" t="s">
        <v>21</v>
      </c>
      <c r="E633">
        <v>20653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43657</v>
      </c>
      <c r="L633" t="s">
        <v>26</v>
      </c>
      <c r="N633" t="s">
        <v>24</v>
      </c>
    </row>
    <row r="634" spans="1:14" x14ac:dyDescent="0.25">
      <c r="A634" t="s">
        <v>1476</v>
      </c>
      <c r="B634" t="s">
        <v>1477</v>
      </c>
      <c r="C634" t="s">
        <v>29</v>
      </c>
      <c r="D634" t="s">
        <v>21</v>
      </c>
      <c r="E634">
        <v>21204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43657</v>
      </c>
      <c r="L634" t="s">
        <v>26</v>
      </c>
      <c r="N634" t="s">
        <v>24</v>
      </c>
    </row>
    <row r="635" spans="1:14" x14ac:dyDescent="0.25">
      <c r="A635" t="s">
        <v>1478</v>
      </c>
      <c r="B635" t="s">
        <v>1479</v>
      </c>
      <c r="C635" t="s">
        <v>29</v>
      </c>
      <c r="D635" t="s">
        <v>21</v>
      </c>
      <c r="E635">
        <v>21207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43657</v>
      </c>
      <c r="L635" t="s">
        <v>26</v>
      </c>
      <c r="N635" t="s">
        <v>24</v>
      </c>
    </row>
    <row r="636" spans="1:14" x14ac:dyDescent="0.25">
      <c r="A636" t="s">
        <v>1480</v>
      </c>
      <c r="B636" t="s">
        <v>1223</v>
      </c>
      <c r="C636" t="s">
        <v>770</v>
      </c>
      <c r="D636" t="s">
        <v>21</v>
      </c>
      <c r="E636">
        <v>20653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43657</v>
      </c>
      <c r="L636" t="s">
        <v>26</v>
      </c>
      <c r="N636" t="s">
        <v>24</v>
      </c>
    </row>
    <row r="637" spans="1:14" x14ac:dyDescent="0.25">
      <c r="A637" t="s">
        <v>1481</v>
      </c>
      <c r="B637" t="s">
        <v>1482</v>
      </c>
      <c r="C637" t="s">
        <v>770</v>
      </c>
      <c r="D637" t="s">
        <v>21</v>
      </c>
      <c r="E637">
        <v>20653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43657</v>
      </c>
      <c r="L637" t="s">
        <v>26</v>
      </c>
      <c r="N637" t="s">
        <v>24</v>
      </c>
    </row>
    <row r="638" spans="1:14" x14ac:dyDescent="0.25">
      <c r="A638" t="s">
        <v>1483</v>
      </c>
      <c r="B638" t="s">
        <v>1484</v>
      </c>
      <c r="C638" t="s">
        <v>173</v>
      </c>
      <c r="D638" t="s">
        <v>21</v>
      </c>
      <c r="E638">
        <v>20745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43657</v>
      </c>
      <c r="L638" t="s">
        <v>26</v>
      </c>
      <c r="N638" t="s">
        <v>24</v>
      </c>
    </row>
    <row r="639" spans="1:14" x14ac:dyDescent="0.25">
      <c r="A639" t="s">
        <v>288</v>
      </c>
      <c r="B639" t="s">
        <v>1485</v>
      </c>
      <c r="C639" t="s">
        <v>770</v>
      </c>
      <c r="D639" t="s">
        <v>21</v>
      </c>
      <c r="E639">
        <v>20653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43657</v>
      </c>
      <c r="L639" t="s">
        <v>26</v>
      </c>
      <c r="N639" t="s">
        <v>24</v>
      </c>
    </row>
    <row r="640" spans="1:14" x14ac:dyDescent="0.25">
      <c r="A640" t="s">
        <v>260</v>
      </c>
      <c r="B640" t="s">
        <v>1486</v>
      </c>
      <c r="C640" t="s">
        <v>176</v>
      </c>
      <c r="D640" t="s">
        <v>21</v>
      </c>
      <c r="E640">
        <v>21740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43657</v>
      </c>
      <c r="L640" t="s">
        <v>26</v>
      </c>
      <c r="N640" t="s">
        <v>24</v>
      </c>
    </row>
    <row r="641" spans="1:14" x14ac:dyDescent="0.25">
      <c r="A641" t="s">
        <v>91</v>
      </c>
      <c r="B641" t="s">
        <v>1487</v>
      </c>
      <c r="C641" t="s">
        <v>532</v>
      </c>
      <c r="D641" t="s">
        <v>21</v>
      </c>
      <c r="E641">
        <v>21234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43657</v>
      </c>
      <c r="L641" t="s">
        <v>26</v>
      </c>
      <c r="N641" t="s">
        <v>24</v>
      </c>
    </row>
    <row r="642" spans="1:14" x14ac:dyDescent="0.25">
      <c r="A642" t="s">
        <v>1490</v>
      </c>
      <c r="B642" t="s">
        <v>1491</v>
      </c>
      <c r="C642" t="s">
        <v>770</v>
      </c>
      <c r="D642" t="s">
        <v>21</v>
      </c>
      <c r="E642">
        <v>20653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43657</v>
      </c>
      <c r="L642" t="s">
        <v>26</v>
      </c>
      <c r="N642" t="s">
        <v>24</v>
      </c>
    </row>
    <row r="643" spans="1:14" x14ac:dyDescent="0.25">
      <c r="A643" t="s">
        <v>1492</v>
      </c>
      <c r="B643" t="s">
        <v>1493</v>
      </c>
      <c r="C643" t="s">
        <v>190</v>
      </c>
      <c r="D643" t="s">
        <v>21</v>
      </c>
      <c r="E643">
        <v>20850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43655</v>
      </c>
      <c r="L643" t="s">
        <v>26</v>
      </c>
      <c r="N643" t="s">
        <v>24</v>
      </c>
    </row>
    <row r="644" spans="1:14" x14ac:dyDescent="0.25">
      <c r="A644" t="s">
        <v>1494</v>
      </c>
      <c r="B644" t="s">
        <v>1495</v>
      </c>
      <c r="C644" t="s">
        <v>778</v>
      </c>
      <c r="D644" t="s">
        <v>21</v>
      </c>
      <c r="E644">
        <v>20601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43655</v>
      </c>
      <c r="L644" t="s">
        <v>26</v>
      </c>
      <c r="N644" t="s">
        <v>24</v>
      </c>
    </row>
    <row r="645" spans="1:14" x14ac:dyDescent="0.25">
      <c r="A645" t="s">
        <v>155</v>
      </c>
      <c r="B645" t="s">
        <v>1496</v>
      </c>
      <c r="C645" t="s">
        <v>778</v>
      </c>
      <c r="D645" t="s">
        <v>21</v>
      </c>
      <c r="E645">
        <v>20601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43655</v>
      </c>
      <c r="L645" t="s">
        <v>26</v>
      </c>
      <c r="N645" t="s">
        <v>24</v>
      </c>
    </row>
    <row r="646" spans="1:14" x14ac:dyDescent="0.25">
      <c r="A646" t="s">
        <v>1497</v>
      </c>
      <c r="B646" t="s">
        <v>1498</v>
      </c>
      <c r="C646" t="s">
        <v>778</v>
      </c>
      <c r="D646" t="s">
        <v>21</v>
      </c>
      <c r="E646">
        <v>20603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43655</v>
      </c>
      <c r="L646" t="s">
        <v>26</v>
      </c>
      <c r="N646" t="s">
        <v>24</v>
      </c>
    </row>
    <row r="647" spans="1:14" x14ac:dyDescent="0.25">
      <c r="A647" t="s">
        <v>1499</v>
      </c>
      <c r="B647" t="s">
        <v>1500</v>
      </c>
      <c r="C647" t="s">
        <v>778</v>
      </c>
      <c r="D647" t="s">
        <v>21</v>
      </c>
      <c r="E647">
        <v>20603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43655</v>
      </c>
      <c r="L647" t="s">
        <v>26</v>
      </c>
      <c r="N647" t="s">
        <v>24</v>
      </c>
    </row>
    <row r="648" spans="1:14" x14ac:dyDescent="0.25">
      <c r="A648" t="s">
        <v>1501</v>
      </c>
      <c r="B648" t="s">
        <v>1502</v>
      </c>
      <c r="C648" t="s">
        <v>356</v>
      </c>
      <c r="D648" t="s">
        <v>21</v>
      </c>
      <c r="E648">
        <v>21114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43655</v>
      </c>
      <c r="L648" t="s">
        <v>26</v>
      </c>
      <c r="N648" t="s">
        <v>24</v>
      </c>
    </row>
    <row r="649" spans="1:14" x14ac:dyDescent="0.25">
      <c r="A649" t="s">
        <v>1503</v>
      </c>
      <c r="B649" t="s">
        <v>1504</v>
      </c>
      <c r="C649" t="s">
        <v>70</v>
      </c>
      <c r="D649" t="s">
        <v>21</v>
      </c>
      <c r="E649">
        <v>21401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43655</v>
      </c>
      <c r="L649" t="s">
        <v>26</v>
      </c>
      <c r="N649" t="s">
        <v>24</v>
      </c>
    </row>
    <row r="650" spans="1:14" x14ac:dyDescent="0.25">
      <c r="A650" t="s">
        <v>30</v>
      </c>
      <c r="B650" t="s">
        <v>1505</v>
      </c>
      <c r="C650" t="s">
        <v>54</v>
      </c>
      <c r="D650" t="s">
        <v>21</v>
      </c>
      <c r="E650">
        <v>21061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43655</v>
      </c>
      <c r="L650" t="s">
        <v>26</v>
      </c>
      <c r="N650" t="s">
        <v>24</v>
      </c>
    </row>
    <row r="651" spans="1:14" x14ac:dyDescent="0.25">
      <c r="A651" t="s">
        <v>30</v>
      </c>
      <c r="B651" t="s">
        <v>1506</v>
      </c>
      <c r="C651" t="s">
        <v>70</v>
      </c>
      <c r="D651" t="s">
        <v>21</v>
      </c>
      <c r="E651">
        <v>21401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43655</v>
      </c>
      <c r="L651" t="s">
        <v>26</v>
      </c>
      <c r="N651" t="s">
        <v>24</v>
      </c>
    </row>
    <row r="652" spans="1:14" x14ac:dyDescent="0.25">
      <c r="A652" t="s">
        <v>1507</v>
      </c>
      <c r="B652" t="s">
        <v>1508</v>
      </c>
      <c r="C652" t="s">
        <v>1509</v>
      </c>
      <c r="D652" t="s">
        <v>21</v>
      </c>
      <c r="E652">
        <v>21032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43655</v>
      </c>
      <c r="L652" t="s">
        <v>26</v>
      </c>
      <c r="N652" t="s">
        <v>24</v>
      </c>
    </row>
    <row r="653" spans="1:14" x14ac:dyDescent="0.25">
      <c r="A653" t="s">
        <v>451</v>
      </c>
      <c r="B653" t="s">
        <v>1510</v>
      </c>
      <c r="C653" t="s">
        <v>778</v>
      </c>
      <c r="D653" t="s">
        <v>21</v>
      </c>
      <c r="E653">
        <v>20603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43655</v>
      </c>
      <c r="L653" t="s">
        <v>26</v>
      </c>
      <c r="N653" t="s">
        <v>24</v>
      </c>
    </row>
    <row r="654" spans="1:14" x14ac:dyDescent="0.25">
      <c r="A654" t="s">
        <v>1511</v>
      </c>
      <c r="B654" t="s">
        <v>1512</v>
      </c>
      <c r="C654" t="s">
        <v>67</v>
      </c>
      <c r="D654" t="s">
        <v>21</v>
      </c>
      <c r="E654">
        <v>20910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43655</v>
      </c>
      <c r="L654" t="s">
        <v>26</v>
      </c>
      <c r="N654" t="s">
        <v>24</v>
      </c>
    </row>
    <row r="655" spans="1:14" x14ac:dyDescent="0.25">
      <c r="A655" t="s">
        <v>93</v>
      </c>
      <c r="B655" t="s">
        <v>1513</v>
      </c>
      <c r="C655" t="s">
        <v>487</v>
      </c>
      <c r="D655" t="s">
        <v>21</v>
      </c>
      <c r="E655">
        <v>20782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43655</v>
      </c>
      <c r="L655" t="s">
        <v>26</v>
      </c>
      <c r="N655" t="s">
        <v>24</v>
      </c>
    </row>
    <row r="656" spans="1:14" x14ac:dyDescent="0.25">
      <c r="A656" t="s">
        <v>1514</v>
      </c>
      <c r="B656" t="s">
        <v>1515</v>
      </c>
      <c r="C656" t="s">
        <v>1516</v>
      </c>
      <c r="D656" t="s">
        <v>21</v>
      </c>
      <c r="E656">
        <v>21787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43654</v>
      </c>
      <c r="L656" t="s">
        <v>26</v>
      </c>
      <c r="N656" t="s">
        <v>24</v>
      </c>
    </row>
    <row r="657" spans="1:14" x14ac:dyDescent="0.25">
      <c r="A657" t="s">
        <v>122</v>
      </c>
      <c r="B657" t="s">
        <v>1517</v>
      </c>
      <c r="C657" t="s">
        <v>414</v>
      </c>
      <c r="D657" t="s">
        <v>21</v>
      </c>
      <c r="E657">
        <v>21222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43654</v>
      </c>
      <c r="L657" t="s">
        <v>26</v>
      </c>
      <c r="N657" t="s">
        <v>24</v>
      </c>
    </row>
    <row r="658" spans="1:14" x14ac:dyDescent="0.25">
      <c r="A658" t="s">
        <v>1518</v>
      </c>
      <c r="B658" t="s">
        <v>1519</v>
      </c>
      <c r="C658" t="s">
        <v>109</v>
      </c>
      <c r="D658" t="s">
        <v>21</v>
      </c>
      <c r="E658">
        <v>21048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43654</v>
      </c>
      <c r="L658" t="s">
        <v>26</v>
      </c>
      <c r="N658" t="s">
        <v>24</v>
      </c>
    </row>
    <row r="659" spans="1:14" x14ac:dyDescent="0.25">
      <c r="A659" t="s">
        <v>1520</v>
      </c>
      <c r="B659" t="s">
        <v>1521</v>
      </c>
      <c r="C659" t="s">
        <v>1522</v>
      </c>
      <c r="D659" t="s">
        <v>21</v>
      </c>
      <c r="E659">
        <v>21757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43654</v>
      </c>
      <c r="L659" t="s">
        <v>26</v>
      </c>
      <c r="N659" t="s">
        <v>24</v>
      </c>
    </row>
    <row r="660" spans="1:14" x14ac:dyDescent="0.25">
      <c r="A660" t="s">
        <v>1523</v>
      </c>
      <c r="B660" t="s">
        <v>1524</v>
      </c>
      <c r="C660" t="s">
        <v>414</v>
      </c>
      <c r="D660" t="s">
        <v>21</v>
      </c>
      <c r="E660">
        <v>21222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43654</v>
      </c>
      <c r="L660" t="s">
        <v>26</v>
      </c>
      <c r="N660" t="s">
        <v>24</v>
      </c>
    </row>
    <row r="661" spans="1:14" x14ac:dyDescent="0.25">
      <c r="A661" t="s">
        <v>1525</v>
      </c>
      <c r="B661" t="s">
        <v>531</v>
      </c>
      <c r="C661" t="s">
        <v>29</v>
      </c>
      <c r="D661" t="s">
        <v>21</v>
      </c>
      <c r="E661">
        <v>21234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43654</v>
      </c>
      <c r="L661" t="s">
        <v>26</v>
      </c>
      <c r="N661" t="s">
        <v>24</v>
      </c>
    </row>
    <row r="662" spans="1:14" x14ac:dyDescent="0.25">
      <c r="A662" t="s">
        <v>1527</v>
      </c>
      <c r="B662" t="s">
        <v>1528</v>
      </c>
      <c r="C662" t="s">
        <v>1413</v>
      </c>
      <c r="D662" t="s">
        <v>21</v>
      </c>
      <c r="E662">
        <v>21146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43644</v>
      </c>
      <c r="L662" t="s">
        <v>26</v>
      </c>
      <c r="N662" t="s">
        <v>24</v>
      </c>
    </row>
    <row r="663" spans="1:14" x14ac:dyDescent="0.25">
      <c r="A663" t="s">
        <v>1529</v>
      </c>
      <c r="B663" t="s">
        <v>1530</v>
      </c>
      <c r="C663" t="s">
        <v>1413</v>
      </c>
      <c r="D663" t="s">
        <v>21</v>
      </c>
      <c r="E663">
        <v>21146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43644</v>
      </c>
      <c r="L663" t="s">
        <v>26</v>
      </c>
      <c r="N663" t="s">
        <v>24</v>
      </c>
    </row>
    <row r="664" spans="1:14" x14ac:dyDescent="0.25">
      <c r="A664" t="s">
        <v>1531</v>
      </c>
      <c r="B664" t="s">
        <v>1532</v>
      </c>
      <c r="C664" t="s">
        <v>54</v>
      </c>
      <c r="D664" t="s">
        <v>21</v>
      </c>
      <c r="E664">
        <v>21061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43644</v>
      </c>
      <c r="L664" t="s">
        <v>26</v>
      </c>
      <c r="N664" t="s">
        <v>24</v>
      </c>
    </row>
    <row r="665" spans="1:14" x14ac:dyDescent="0.25">
      <c r="A665" t="s">
        <v>1533</v>
      </c>
      <c r="B665" t="s">
        <v>1534</v>
      </c>
      <c r="C665" t="s">
        <v>1413</v>
      </c>
      <c r="D665" t="s">
        <v>21</v>
      </c>
      <c r="E665">
        <v>21146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43644</v>
      </c>
      <c r="L665" t="s">
        <v>26</v>
      </c>
      <c r="N665" t="s">
        <v>24</v>
      </c>
    </row>
    <row r="666" spans="1:14" x14ac:dyDescent="0.25">
      <c r="A666" t="s">
        <v>1535</v>
      </c>
      <c r="B666" t="s">
        <v>1536</v>
      </c>
      <c r="C666" t="s">
        <v>1537</v>
      </c>
      <c r="D666" t="s">
        <v>21</v>
      </c>
      <c r="E666">
        <v>21227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43644</v>
      </c>
      <c r="L666" t="s">
        <v>26</v>
      </c>
      <c r="N666" t="s">
        <v>24</v>
      </c>
    </row>
    <row r="667" spans="1:14" x14ac:dyDescent="0.25">
      <c r="A667" t="s">
        <v>1538</v>
      </c>
      <c r="B667" t="s">
        <v>1539</v>
      </c>
      <c r="C667" t="s">
        <v>54</v>
      </c>
      <c r="D667" t="s">
        <v>21</v>
      </c>
      <c r="E667">
        <v>21061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43644</v>
      </c>
      <c r="L667" t="s">
        <v>26</v>
      </c>
      <c r="N667" t="s">
        <v>24</v>
      </c>
    </row>
    <row r="668" spans="1:14" x14ac:dyDescent="0.25">
      <c r="A668" t="s">
        <v>995</v>
      </c>
      <c r="B668" t="s">
        <v>1540</v>
      </c>
      <c r="C668" t="s">
        <v>29</v>
      </c>
      <c r="D668" t="s">
        <v>21</v>
      </c>
      <c r="E668">
        <v>21234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43644</v>
      </c>
      <c r="L668" t="s">
        <v>26</v>
      </c>
      <c r="N668" t="s">
        <v>24</v>
      </c>
    </row>
    <row r="669" spans="1:14" x14ac:dyDescent="0.25">
      <c r="A669" t="s">
        <v>1541</v>
      </c>
      <c r="B669" t="s">
        <v>1542</v>
      </c>
      <c r="C669" t="s">
        <v>29</v>
      </c>
      <c r="D669" t="s">
        <v>21</v>
      </c>
      <c r="E669">
        <v>21234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43644</v>
      </c>
      <c r="L669" t="s">
        <v>26</v>
      </c>
      <c r="N669" t="s">
        <v>24</v>
      </c>
    </row>
    <row r="670" spans="1:14" x14ac:dyDescent="0.25">
      <c r="A670" t="s">
        <v>76</v>
      </c>
      <c r="B670" t="s">
        <v>1543</v>
      </c>
      <c r="C670" t="s">
        <v>778</v>
      </c>
      <c r="D670" t="s">
        <v>21</v>
      </c>
      <c r="E670">
        <v>20601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43644</v>
      </c>
      <c r="L670" t="s">
        <v>26</v>
      </c>
      <c r="N670" t="s">
        <v>24</v>
      </c>
    </row>
    <row r="671" spans="1:14" x14ac:dyDescent="0.25">
      <c r="A671" t="s">
        <v>1544</v>
      </c>
      <c r="B671" t="s">
        <v>1545</v>
      </c>
      <c r="C671" t="s">
        <v>29</v>
      </c>
      <c r="D671" t="s">
        <v>21</v>
      </c>
      <c r="E671">
        <v>21286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43644</v>
      </c>
      <c r="L671" t="s">
        <v>26</v>
      </c>
      <c r="N671" t="s">
        <v>24</v>
      </c>
    </row>
    <row r="672" spans="1:14" x14ac:dyDescent="0.25">
      <c r="A672" t="s">
        <v>708</v>
      </c>
      <c r="B672" t="s">
        <v>1546</v>
      </c>
      <c r="C672" t="s">
        <v>778</v>
      </c>
      <c r="D672" t="s">
        <v>21</v>
      </c>
      <c r="E672">
        <v>20602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43644</v>
      </c>
      <c r="L672" t="s">
        <v>26</v>
      </c>
      <c r="N672" t="s">
        <v>24</v>
      </c>
    </row>
    <row r="673" spans="1:14" x14ac:dyDescent="0.25">
      <c r="A673" t="s">
        <v>1547</v>
      </c>
      <c r="B673" t="s">
        <v>1548</v>
      </c>
      <c r="C673" t="s">
        <v>29</v>
      </c>
      <c r="D673" t="s">
        <v>21</v>
      </c>
      <c r="E673">
        <v>21227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43644</v>
      </c>
      <c r="L673" t="s">
        <v>26</v>
      </c>
      <c r="N673" t="s">
        <v>24</v>
      </c>
    </row>
    <row r="674" spans="1:14" x14ac:dyDescent="0.25">
      <c r="A674" t="s">
        <v>30</v>
      </c>
      <c r="B674" t="s">
        <v>1549</v>
      </c>
      <c r="C674" t="s">
        <v>67</v>
      </c>
      <c r="D674" t="s">
        <v>21</v>
      </c>
      <c r="E674">
        <v>20906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43644</v>
      </c>
      <c r="L674" t="s">
        <v>26</v>
      </c>
      <c r="N674" t="s">
        <v>24</v>
      </c>
    </row>
    <row r="675" spans="1:14" x14ac:dyDescent="0.25">
      <c r="A675" t="s">
        <v>87</v>
      </c>
      <c r="B675" t="s">
        <v>1550</v>
      </c>
      <c r="C675" t="s">
        <v>1537</v>
      </c>
      <c r="D675" t="s">
        <v>21</v>
      </c>
      <c r="E675">
        <v>21227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43644</v>
      </c>
      <c r="L675" t="s">
        <v>26</v>
      </c>
      <c r="N675" t="s">
        <v>24</v>
      </c>
    </row>
    <row r="676" spans="1:14" x14ac:dyDescent="0.25">
      <c r="A676" t="s">
        <v>87</v>
      </c>
      <c r="B676" t="s">
        <v>1551</v>
      </c>
      <c r="C676" t="s">
        <v>29</v>
      </c>
      <c r="D676" t="s">
        <v>21</v>
      </c>
      <c r="E676">
        <v>21227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43644</v>
      </c>
      <c r="L676" t="s">
        <v>26</v>
      </c>
      <c r="N676" t="s">
        <v>24</v>
      </c>
    </row>
    <row r="677" spans="1:14" x14ac:dyDescent="0.25">
      <c r="A677" t="s">
        <v>1552</v>
      </c>
      <c r="B677" t="s">
        <v>1553</v>
      </c>
      <c r="C677" t="s">
        <v>778</v>
      </c>
      <c r="D677" t="s">
        <v>21</v>
      </c>
      <c r="E677">
        <v>20601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43644</v>
      </c>
      <c r="L677" t="s">
        <v>26</v>
      </c>
      <c r="N677" t="s">
        <v>24</v>
      </c>
    </row>
    <row r="678" spans="1:14" x14ac:dyDescent="0.25">
      <c r="A678" t="s">
        <v>1554</v>
      </c>
      <c r="B678" t="s">
        <v>1555</v>
      </c>
      <c r="C678" t="s">
        <v>291</v>
      </c>
      <c r="D678" t="s">
        <v>21</v>
      </c>
      <c r="E678">
        <v>21702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43643</v>
      </c>
      <c r="L678" t="s">
        <v>26</v>
      </c>
      <c r="N678" t="s">
        <v>24</v>
      </c>
    </row>
    <row r="679" spans="1:14" x14ac:dyDescent="0.25">
      <c r="A679" t="s">
        <v>155</v>
      </c>
      <c r="B679" t="s">
        <v>1560</v>
      </c>
      <c r="C679" t="s">
        <v>424</v>
      </c>
      <c r="D679" t="s">
        <v>21</v>
      </c>
      <c r="E679">
        <v>21043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43643</v>
      </c>
      <c r="L679" t="s">
        <v>26</v>
      </c>
      <c r="N679" t="s">
        <v>24</v>
      </c>
    </row>
    <row r="680" spans="1:14" x14ac:dyDescent="0.25">
      <c r="A680" t="s">
        <v>995</v>
      </c>
      <c r="B680" t="s">
        <v>1563</v>
      </c>
      <c r="C680" t="s">
        <v>29</v>
      </c>
      <c r="D680" t="s">
        <v>21</v>
      </c>
      <c r="E680">
        <v>21228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43643</v>
      </c>
      <c r="L680" t="s">
        <v>26</v>
      </c>
      <c r="N680" t="s">
        <v>24</v>
      </c>
    </row>
    <row r="681" spans="1:14" x14ac:dyDescent="0.25">
      <c r="A681" t="s">
        <v>122</v>
      </c>
      <c r="B681" t="s">
        <v>1566</v>
      </c>
      <c r="C681" t="s">
        <v>424</v>
      </c>
      <c r="D681" t="s">
        <v>21</v>
      </c>
      <c r="E681">
        <v>21043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43643</v>
      </c>
      <c r="L681" t="s">
        <v>26</v>
      </c>
      <c r="N681" t="s">
        <v>24</v>
      </c>
    </row>
    <row r="682" spans="1:14" x14ac:dyDescent="0.25">
      <c r="A682" t="s">
        <v>1567</v>
      </c>
      <c r="B682" t="s">
        <v>1568</v>
      </c>
      <c r="C682" t="s">
        <v>424</v>
      </c>
      <c r="D682" t="s">
        <v>21</v>
      </c>
      <c r="E682">
        <v>21043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43643</v>
      </c>
      <c r="L682" t="s">
        <v>26</v>
      </c>
      <c r="N682" t="s">
        <v>24</v>
      </c>
    </row>
    <row r="683" spans="1:14" x14ac:dyDescent="0.25">
      <c r="A683" t="s">
        <v>126</v>
      </c>
      <c r="B683" t="s">
        <v>1569</v>
      </c>
      <c r="C683" t="s">
        <v>1570</v>
      </c>
      <c r="D683" t="s">
        <v>21</v>
      </c>
      <c r="E683">
        <v>21228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43643</v>
      </c>
      <c r="L683" t="s">
        <v>26</v>
      </c>
      <c r="N683" t="s">
        <v>24</v>
      </c>
    </row>
    <row r="684" spans="1:14" x14ac:dyDescent="0.25">
      <c r="A684" t="s">
        <v>1571</v>
      </c>
      <c r="B684" t="s">
        <v>1572</v>
      </c>
      <c r="C684" t="s">
        <v>29</v>
      </c>
      <c r="D684" t="s">
        <v>21</v>
      </c>
      <c r="E684">
        <v>21205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43643</v>
      </c>
      <c r="L684" t="s">
        <v>26</v>
      </c>
      <c r="N684" t="s">
        <v>24</v>
      </c>
    </row>
    <row r="685" spans="1:14" x14ac:dyDescent="0.25">
      <c r="A685" t="s">
        <v>1573</v>
      </c>
      <c r="B685" t="s">
        <v>1574</v>
      </c>
      <c r="C685" t="s">
        <v>291</v>
      </c>
      <c r="D685" t="s">
        <v>21</v>
      </c>
      <c r="E685">
        <v>21702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43643</v>
      </c>
      <c r="L685" t="s">
        <v>26</v>
      </c>
      <c r="N685" t="s">
        <v>24</v>
      </c>
    </row>
    <row r="686" spans="1:14" x14ac:dyDescent="0.25">
      <c r="A686" t="s">
        <v>1575</v>
      </c>
      <c r="B686" t="s">
        <v>1576</v>
      </c>
      <c r="C686" t="s">
        <v>29</v>
      </c>
      <c r="D686" t="s">
        <v>21</v>
      </c>
      <c r="E686">
        <v>21237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43643</v>
      </c>
      <c r="L686" t="s">
        <v>26</v>
      </c>
      <c r="N686" t="s">
        <v>24</v>
      </c>
    </row>
    <row r="687" spans="1:14" x14ac:dyDescent="0.25">
      <c r="A687" t="s">
        <v>511</v>
      </c>
      <c r="B687" t="s">
        <v>1578</v>
      </c>
      <c r="C687" t="s">
        <v>424</v>
      </c>
      <c r="D687" t="s">
        <v>21</v>
      </c>
      <c r="E687">
        <v>21043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43643</v>
      </c>
      <c r="L687" t="s">
        <v>26</v>
      </c>
      <c r="N687" t="s">
        <v>24</v>
      </c>
    </row>
    <row r="688" spans="1:14" x14ac:dyDescent="0.25">
      <c r="A688" t="s">
        <v>1579</v>
      </c>
      <c r="B688" t="s">
        <v>1560</v>
      </c>
      <c r="C688" t="s">
        <v>424</v>
      </c>
      <c r="D688" t="s">
        <v>21</v>
      </c>
      <c r="E688">
        <v>21043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43643</v>
      </c>
      <c r="L688" t="s">
        <v>26</v>
      </c>
      <c r="N688" t="s">
        <v>24</v>
      </c>
    </row>
    <row r="689" spans="1:14" x14ac:dyDescent="0.25">
      <c r="A689" t="s">
        <v>1584</v>
      </c>
      <c r="B689" t="s">
        <v>1585</v>
      </c>
      <c r="C689" t="s">
        <v>29</v>
      </c>
      <c r="D689" t="s">
        <v>21</v>
      </c>
      <c r="E689">
        <v>21228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43643</v>
      </c>
      <c r="L689" t="s">
        <v>26</v>
      </c>
      <c r="N689" t="s">
        <v>24</v>
      </c>
    </row>
    <row r="690" spans="1:14" x14ac:dyDescent="0.25">
      <c r="A690" t="s">
        <v>753</v>
      </c>
      <c r="B690" t="s">
        <v>1588</v>
      </c>
      <c r="C690" t="s">
        <v>291</v>
      </c>
      <c r="D690" t="s">
        <v>21</v>
      </c>
      <c r="E690">
        <v>21702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43643</v>
      </c>
      <c r="L690" t="s">
        <v>26</v>
      </c>
      <c r="N690" t="s">
        <v>24</v>
      </c>
    </row>
    <row r="691" spans="1:14" x14ac:dyDescent="0.25">
      <c r="A691" t="s">
        <v>1590</v>
      </c>
      <c r="B691" t="s">
        <v>1591</v>
      </c>
      <c r="C691" t="s">
        <v>136</v>
      </c>
      <c r="D691" t="s">
        <v>21</v>
      </c>
      <c r="E691">
        <v>21117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43643</v>
      </c>
      <c r="L691" t="s">
        <v>26</v>
      </c>
      <c r="N691" t="s">
        <v>24</v>
      </c>
    </row>
    <row r="692" spans="1:14" x14ac:dyDescent="0.25">
      <c r="A692" t="s">
        <v>93</v>
      </c>
      <c r="B692" t="s">
        <v>1593</v>
      </c>
      <c r="C692" t="s">
        <v>424</v>
      </c>
      <c r="D692" t="s">
        <v>21</v>
      </c>
      <c r="E692">
        <v>21043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43643</v>
      </c>
      <c r="L692" t="s">
        <v>26</v>
      </c>
      <c r="N692" t="s">
        <v>24</v>
      </c>
    </row>
    <row r="693" spans="1:14" x14ac:dyDescent="0.25">
      <c r="A693" t="s">
        <v>1596</v>
      </c>
      <c r="B693" t="s">
        <v>1597</v>
      </c>
      <c r="C693" t="s">
        <v>487</v>
      </c>
      <c r="D693" t="s">
        <v>21</v>
      </c>
      <c r="E693">
        <v>20782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43642</v>
      </c>
      <c r="L693" t="s">
        <v>26</v>
      </c>
      <c r="N693" t="s">
        <v>24</v>
      </c>
    </row>
    <row r="694" spans="1:14" x14ac:dyDescent="0.25">
      <c r="A694" t="s">
        <v>155</v>
      </c>
      <c r="B694" t="s">
        <v>1598</v>
      </c>
      <c r="C694" t="s">
        <v>487</v>
      </c>
      <c r="D694" t="s">
        <v>21</v>
      </c>
      <c r="E694">
        <v>20782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43642</v>
      </c>
      <c r="L694" t="s">
        <v>26</v>
      </c>
      <c r="N694" t="s">
        <v>24</v>
      </c>
    </row>
    <row r="695" spans="1:14" x14ac:dyDescent="0.25">
      <c r="A695" t="s">
        <v>1599</v>
      </c>
      <c r="B695" t="s">
        <v>1600</v>
      </c>
      <c r="C695" t="s">
        <v>291</v>
      </c>
      <c r="D695" t="s">
        <v>21</v>
      </c>
      <c r="E695">
        <v>21701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43642</v>
      </c>
      <c r="L695" t="s">
        <v>26</v>
      </c>
      <c r="N695" t="s">
        <v>24</v>
      </c>
    </row>
    <row r="696" spans="1:14" x14ac:dyDescent="0.25">
      <c r="A696" t="s">
        <v>1601</v>
      </c>
      <c r="B696" t="s">
        <v>1602</v>
      </c>
      <c r="C696" t="s">
        <v>67</v>
      </c>
      <c r="D696" t="s">
        <v>21</v>
      </c>
      <c r="E696">
        <v>20905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43642</v>
      </c>
      <c r="L696" t="s">
        <v>26</v>
      </c>
      <c r="N696" t="s">
        <v>24</v>
      </c>
    </row>
    <row r="697" spans="1:14" x14ac:dyDescent="0.25">
      <c r="A697" t="s">
        <v>1603</v>
      </c>
      <c r="B697" t="s">
        <v>1604</v>
      </c>
      <c r="C697" t="s">
        <v>136</v>
      </c>
      <c r="D697" t="s">
        <v>21</v>
      </c>
      <c r="E697">
        <v>21117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43642</v>
      </c>
      <c r="L697" t="s">
        <v>26</v>
      </c>
      <c r="N697" t="s">
        <v>24</v>
      </c>
    </row>
    <row r="698" spans="1:14" x14ac:dyDescent="0.25">
      <c r="A698" t="s">
        <v>1605</v>
      </c>
      <c r="B698" t="s">
        <v>1606</v>
      </c>
      <c r="C698" t="s">
        <v>51</v>
      </c>
      <c r="D698" t="s">
        <v>21</v>
      </c>
      <c r="E698">
        <v>21136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43642</v>
      </c>
      <c r="L698" t="s">
        <v>26</v>
      </c>
      <c r="N698" t="s">
        <v>24</v>
      </c>
    </row>
    <row r="699" spans="1:14" x14ac:dyDescent="0.25">
      <c r="A699" t="s">
        <v>1607</v>
      </c>
      <c r="B699" t="s">
        <v>1608</v>
      </c>
      <c r="C699" t="s">
        <v>804</v>
      </c>
      <c r="D699" t="s">
        <v>21</v>
      </c>
      <c r="E699">
        <v>20814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43642</v>
      </c>
      <c r="L699" t="s">
        <v>26</v>
      </c>
      <c r="N699" t="s">
        <v>24</v>
      </c>
    </row>
    <row r="700" spans="1:14" x14ac:dyDescent="0.25">
      <c r="A700" t="s">
        <v>1609</v>
      </c>
      <c r="B700" t="s">
        <v>1610</v>
      </c>
      <c r="C700" t="s">
        <v>136</v>
      </c>
      <c r="D700" t="s">
        <v>21</v>
      </c>
      <c r="E700">
        <v>21117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43642</v>
      </c>
      <c r="L700" t="s">
        <v>26</v>
      </c>
      <c r="N700" t="s">
        <v>24</v>
      </c>
    </row>
    <row r="701" spans="1:14" x14ac:dyDescent="0.25">
      <c r="A701" t="s">
        <v>1611</v>
      </c>
      <c r="B701" t="s">
        <v>1612</v>
      </c>
      <c r="C701" t="s">
        <v>136</v>
      </c>
      <c r="D701" t="s">
        <v>21</v>
      </c>
      <c r="E701">
        <v>21117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43642</v>
      </c>
      <c r="L701" t="s">
        <v>26</v>
      </c>
      <c r="N701" t="s">
        <v>24</v>
      </c>
    </row>
    <row r="702" spans="1:14" x14ac:dyDescent="0.25">
      <c r="A702" t="s">
        <v>93</v>
      </c>
      <c r="B702" t="s">
        <v>1613</v>
      </c>
      <c r="C702" t="s">
        <v>136</v>
      </c>
      <c r="D702" t="s">
        <v>21</v>
      </c>
      <c r="E702">
        <v>21117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43642</v>
      </c>
      <c r="L702" t="s">
        <v>26</v>
      </c>
      <c r="N702" t="s">
        <v>24</v>
      </c>
    </row>
    <row r="703" spans="1:14" x14ac:dyDescent="0.25">
      <c r="A703" t="s">
        <v>1614</v>
      </c>
      <c r="B703" t="s">
        <v>1615</v>
      </c>
      <c r="C703" t="s">
        <v>283</v>
      </c>
      <c r="D703" t="s">
        <v>21</v>
      </c>
      <c r="E703">
        <v>21727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43641</v>
      </c>
      <c r="L703" t="s">
        <v>26</v>
      </c>
      <c r="N703" t="s">
        <v>24</v>
      </c>
    </row>
    <row r="704" spans="1:14" x14ac:dyDescent="0.25">
      <c r="A704" t="s">
        <v>1616</v>
      </c>
      <c r="B704" t="s">
        <v>1617</v>
      </c>
      <c r="C704" t="s">
        <v>1618</v>
      </c>
      <c r="D704" t="s">
        <v>21</v>
      </c>
      <c r="E704">
        <v>21754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43641</v>
      </c>
      <c r="L704" t="s">
        <v>26</v>
      </c>
      <c r="N704" t="s">
        <v>24</v>
      </c>
    </row>
    <row r="705" spans="1:14" x14ac:dyDescent="0.25">
      <c r="A705" t="s">
        <v>1619</v>
      </c>
      <c r="B705" t="s">
        <v>1620</v>
      </c>
      <c r="C705" t="s">
        <v>291</v>
      </c>
      <c r="D705" t="s">
        <v>21</v>
      </c>
      <c r="E705">
        <v>21701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43641</v>
      </c>
      <c r="L705" t="s">
        <v>26</v>
      </c>
      <c r="N705" t="s">
        <v>24</v>
      </c>
    </row>
    <row r="706" spans="1:14" x14ac:dyDescent="0.25">
      <c r="A706" t="s">
        <v>1621</v>
      </c>
      <c r="B706" t="s">
        <v>1622</v>
      </c>
      <c r="C706" t="s">
        <v>1341</v>
      </c>
      <c r="D706" t="s">
        <v>21</v>
      </c>
      <c r="E706">
        <v>21774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43641</v>
      </c>
      <c r="L706" t="s">
        <v>26</v>
      </c>
      <c r="N706" t="s">
        <v>24</v>
      </c>
    </row>
    <row r="707" spans="1:14" x14ac:dyDescent="0.25">
      <c r="A707" t="s">
        <v>1623</v>
      </c>
      <c r="B707" t="s">
        <v>1624</v>
      </c>
      <c r="C707" t="s">
        <v>291</v>
      </c>
      <c r="D707" t="s">
        <v>21</v>
      </c>
      <c r="E707">
        <v>21702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43641</v>
      </c>
      <c r="L707" t="s">
        <v>26</v>
      </c>
      <c r="N707" t="s">
        <v>24</v>
      </c>
    </row>
    <row r="708" spans="1:14" x14ac:dyDescent="0.25">
      <c r="A708" t="s">
        <v>1625</v>
      </c>
      <c r="B708" t="s">
        <v>1626</v>
      </c>
      <c r="C708" t="s">
        <v>29</v>
      </c>
      <c r="D708" t="s">
        <v>21</v>
      </c>
      <c r="E708">
        <v>21218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43640</v>
      </c>
      <c r="L708" t="s">
        <v>26</v>
      </c>
      <c r="N708" t="s">
        <v>24</v>
      </c>
    </row>
    <row r="709" spans="1:14" x14ac:dyDescent="0.25">
      <c r="A709" t="s">
        <v>1627</v>
      </c>
      <c r="B709" t="s">
        <v>1628</v>
      </c>
      <c r="C709" t="s">
        <v>317</v>
      </c>
      <c r="D709" t="s">
        <v>21</v>
      </c>
      <c r="E709">
        <v>20735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43640</v>
      </c>
      <c r="L709" t="s">
        <v>26</v>
      </c>
      <c r="N709" t="s">
        <v>24</v>
      </c>
    </row>
    <row r="710" spans="1:14" x14ac:dyDescent="0.25">
      <c r="A710" t="s">
        <v>155</v>
      </c>
      <c r="B710" t="s">
        <v>1629</v>
      </c>
      <c r="C710" t="s">
        <v>29</v>
      </c>
      <c r="D710" t="s">
        <v>21</v>
      </c>
      <c r="E710">
        <v>21204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43640</v>
      </c>
      <c r="L710" t="s">
        <v>26</v>
      </c>
      <c r="N710" t="s">
        <v>24</v>
      </c>
    </row>
    <row r="711" spans="1:14" x14ac:dyDescent="0.25">
      <c r="A711" t="s">
        <v>155</v>
      </c>
      <c r="B711" t="s">
        <v>1630</v>
      </c>
      <c r="C711" t="s">
        <v>249</v>
      </c>
      <c r="D711" t="s">
        <v>21</v>
      </c>
      <c r="E711">
        <v>20744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43640</v>
      </c>
      <c r="L711" t="s">
        <v>26</v>
      </c>
      <c r="N711" t="s">
        <v>24</v>
      </c>
    </row>
    <row r="712" spans="1:14" x14ac:dyDescent="0.25">
      <c r="A712" t="s">
        <v>1631</v>
      </c>
      <c r="B712" t="s">
        <v>1632</v>
      </c>
      <c r="C712" t="s">
        <v>1633</v>
      </c>
      <c r="D712" t="s">
        <v>21</v>
      </c>
      <c r="E712">
        <v>21078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43640</v>
      </c>
      <c r="L712" t="s">
        <v>26</v>
      </c>
      <c r="N712" t="s">
        <v>24</v>
      </c>
    </row>
    <row r="713" spans="1:14" x14ac:dyDescent="0.25">
      <c r="A713" t="s">
        <v>1634</v>
      </c>
      <c r="B713" t="s">
        <v>1635</v>
      </c>
      <c r="C713" t="s">
        <v>1171</v>
      </c>
      <c r="D713" t="s">
        <v>21</v>
      </c>
      <c r="E713">
        <v>20705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43640</v>
      </c>
      <c r="L713" t="s">
        <v>26</v>
      </c>
      <c r="N713" t="s">
        <v>24</v>
      </c>
    </row>
    <row r="714" spans="1:14" x14ac:dyDescent="0.25">
      <c r="A714" t="s">
        <v>1636</v>
      </c>
      <c r="B714" t="s">
        <v>1637</v>
      </c>
      <c r="C714" t="s">
        <v>154</v>
      </c>
      <c r="D714" t="s">
        <v>21</v>
      </c>
      <c r="E714">
        <v>20707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43640</v>
      </c>
      <c r="L714" t="s">
        <v>26</v>
      </c>
      <c r="N714" t="s">
        <v>24</v>
      </c>
    </row>
    <row r="715" spans="1:14" x14ac:dyDescent="0.25">
      <c r="A715" t="s">
        <v>1638</v>
      </c>
      <c r="B715" t="s">
        <v>1639</v>
      </c>
      <c r="C715" t="s">
        <v>1640</v>
      </c>
      <c r="D715" t="s">
        <v>21</v>
      </c>
      <c r="E715">
        <v>20623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43640</v>
      </c>
      <c r="L715" t="s">
        <v>26</v>
      </c>
      <c r="N715" t="s">
        <v>24</v>
      </c>
    </row>
    <row r="716" spans="1:14" x14ac:dyDescent="0.25">
      <c r="A716" t="s">
        <v>1641</v>
      </c>
      <c r="B716" t="s">
        <v>1642</v>
      </c>
      <c r="C716" t="s">
        <v>317</v>
      </c>
      <c r="D716" t="s">
        <v>21</v>
      </c>
      <c r="E716">
        <v>20735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43640</v>
      </c>
      <c r="L716" t="s">
        <v>26</v>
      </c>
      <c r="N716" t="s">
        <v>24</v>
      </c>
    </row>
    <row r="717" spans="1:14" x14ac:dyDescent="0.25">
      <c r="A717" t="s">
        <v>1643</v>
      </c>
      <c r="B717" t="s">
        <v>1644</v>
      </c>
      <c r="C717" t="s">
        <v>1171</v>
      </c>
      <c r="D717" t="s">
        <v>21</v>
      </c>
      <c r="E717">
        <v>20705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43640</v>
      </c>
      <c r="L717" t="s">
        <v>26</v>
      </c>
      <c r="N717" t="s">
        <v>24</v>
      </c>
    </row>
    <row r="718" spans="1:14" x14ac:dyDescent="0.25">
      <c r="A718" t="s">
        <v>1645</v>
      </c>
      <c r="B718" t="s">
        <v>1646</v>
      </c>
      <c r="C718" t="s">
        <v>1647</v>
      </c>
      <c r="D718" t="s">
        <v>21</v>
      </c>
      <c r="E718">
        <v>21162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43640</v>
      </c>
      <c r="L718" t="s">
        <v>26</v>
      </c>
      <c r="N718" t="s">
        <v>24</v>
      </c>
    </row>
    <row r="719" spans="1:14" x14ac:dyDescent="0.25">
      <c r="A719" t="s">
        <v>1648</v>
      </c>
      <c r="B719" t="s">
        <v>1649</v>
      </c>
      <c r="C719" t="s">
        <v>154</v>
      </c>
      <c r="D719" t="s">
        <v>21</v>
      </c>
      <c r="E719">
        <v>20707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43640</v>
      </c>
      <c r="L719" t="s">
        <v>26</v>
      </c>
      <c r="N719" t="s">
        <v>24</v>
      </c>
    </row>
    <row r="720" spans="1:14" x14ac:dyDescent="0.25">
      <c r="A720" t="s">
        <v>1623</v>
      </c>
      <c r="B720" t="s">
        <v>1650</v>
      </c>
      <c r="C720" t="s">
        <v>29</v>
      </c>
      <c r="D720" t="s">
        <v>21</v>
      </c>
      <c r="E720">
        <v>21214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43640</v>
      </c>
      <c r="L720" t="s">
        <v>26</v>
      </c>
      <c r="N720" t="s">
        <v>24</v>
      </c>
    </row>
    <row r="721" spans="1:14" x14ac:dyDescent="0.25">
      <c r="A721" t="s">
        <v>1651</v>
      </c>
      <c r="B721" t="s">
        <v>1652</v>
      </c>
      <c r="C721" t="s">
        <v>1171</v>
      </c>
      <c r="D721" t="s">
        <v>21</v>
      </c>
      <c r="E721">
        <v>20705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43640</v>
      </c>
      <c r="L721" t="s">
        <v>26</v>
      </c>
      <c r="N721" t="s">
        <v>24</v>
      </c>
    </row>
    <row r="722" spans="1:14" x14ac:dyDescent="0.25">
      <c r="A722" t="s">
        <v>1653</v>
      </c>
      <c r="B722" t="s">
        <v>1654</v>
      </c>
      <c r="C722" t="s">
        <v>193</v>
      </c>
      <c r="D722" t="s">
        <v>21</v>
      </c>
      <c r="E722">
        <v>20748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43640</v>
      </c>
      <c r="L722" t="s">
        <v>26</v>
      </c>
      <c r="N722" t="s">
        <v>24</v>
      </c>
    </row>
    <row r="723" spans="1:14" x14ac:dyDescent="0.25">
      <c r="A723" t="s">
        <v>1655</v>
      </c>
      <c r="B723" t="s">
        <v>1656</v>
      </c>
      <c r="C723" t="s">
        <v>1657</v>
      </c>
      <c r="D723" t="s">
        <v>21</v>
      </c>
      <c r="E723">
        <v>20772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43640</v>
      </c>
      <c r="L723" t="s">
        <v>26</v>
      </c>
      <c r="N723" t="s">
        <v>24</v>
      </c>
    </row>
    <row r="724" spans="1:14" x14ac:dyDescent="0.25">
      <c r="A724" t="s">
        <v>1658</v>
      </c>
      <c r="B724" t="s">
        <v>1659</v>
      </c>
      <c r="C724" t="s">
        <v>29</v>
      </c>
      <c r="D724" t="s">
        <v>21</v>
      </c>
      <c r="E724">
        <v>21212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43640</v>
      </c>
      <c r="L724" t="s">
        <v>26</v>
      </c>
      <c r="N724" t="s">
        <v>24</v>
      </c>
    </row>
    <row r="725" spans="1:14" x14ac:dyDescent="0.25">
      <c r="A725" t="s">
        <v>430</v>
      </c>
      <c r="B725" t="s">
        <v>1660</v>
      </c>
      <c r="C725" t="s">
        <v>1661</v>
      </c>
      <c r="D725" t="s">
        <v>21</v>
      </c>
      <c r="E725">
        <v>21085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43640</v>
      </c>
      <c r="L725" t="s">
        <v>26</v>
      </c>
      <c r="N725" t="s">
        <v>24</v>
      </c>
    </row>
    <row r="726" spans="1:14" x14ac:dyDescent="0.25">
      <c r="A726" t="s">
        <v>201</v>
      </c>
      <c r="B726" t="s">
        <v>1662</v>
      </c>
      <c r="C726" t="s">
        <v>659</v>
      </c>
      <c r="D726" t="s">
        <v>21</v>
      </c>
      <c r="E726">
        <v>20747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43640</v>
      </c>
      <c r="L726" t="s">
        <v>26</v>
      </c>
      <c r="N726" t="s">
        <v>24</v>
      </c>
    </row>
    <row r="727" spans="1:14" x14ac:dyDescent="0.25">
      <c r="A727" t="s">
        <v>1663</v>
      </c>
      <c r="B727" t="s">
        <v>1664</v>
      </c>
      <c r="C727" t="s">
        <v>652</v>
      </c>
      <c r="D727" t="s">
        <v>21</v>
      </c>
      <c r="E727">
        <v>20743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43638</v>
      </c>
      <c r="L727" t="s">
        <v>26</v>
      </c>
      <c r="N727" t="s">
        <v>24</v>
      </c>
    </row>
    <row r="728" spans="1:14" x14ac:dyDescent="0.25">
      <c r="A728" t="s">
        <v>1665</v>
      </c>
      <c r="B728" t="s">
        <v>1666</v>
      </c>
      <c r="C728" t="s">
        <v>637</v>
      </c>
      <c r="D728" t="s">
        <v>21</v>
      </c>
      <c r="E728">
        <v>20743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43638</v>
      </c>
      <c r="L728" t="s">
        <v>26</v>
      </c>
      <c r="N728" t="s">
        <v>24</v>
      </c>
    </row>
    <row r="729" spans="1:14" x14ac:dyDescent="0.25">
      <c r="A729" t="s">
        <v>1667</v>
      </c>
      <c r="B729" t="s">
        <v>1668</v>
      </c>
      <c r="C729" t="s">
        <v>546</v>
      </c>
      <c r="D729" t="s">
        <v>21</v>
      </c>
      <c r="E729">
        <v>20772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43638</v>
      </c>
      <c r="L729" t="s">
        <v>26</v>
      </c>
      <c r="N729" t="s">
        <v>24</v>
      </c>
    </row>
    <row r="730" spans="1:14" x14ac:dyDescent="0.25">
      <c r="A730" t="s">
        <v>1669</v>
      </c>
      <c r="B730" t="s">
        <v>1670</v>
      </c>
      <c r="C730" t="s">
        <v>652</v>
      </c>
      <c r="D730" t="s">
        <v>21</v>
      </c>
      <c r="E730">
        <v>20743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43638</v>
      </c>
      <c r="L730" t="s">
        <v>26</v>
      </c>
      <c r="N730" t="s">
        <v>24</v>
      </c>
    </row>
    <row r="731" spans="1:14" x14ac:dyDescent="0.25">
      <c r="A731" t="s">
        <v>1671</v>
      </c>
      <c r="B731" t="s">
        <v>1672</v>
      </c>
      <c r="C731" t="s">
        <v>546</v>
      </c>
      <c r="D731" t="s">
        <v>21</v>
      </c>
      <c r="E731">
        <v>20772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43638</v>
      </c>
      <c r="L731" t="s">
        <v>26</v>
      </c>
      <c r="N731" t="s">
        <v>24</v>
      </c>
    </row>
    <row r="732" spans="1:14" x14ac:dyDescent="0.25">
      <c r="A732" t="s">
        <v>155</v>
      </c>
      <c r="B732" t="s">
        <v>1673</v>
      </c>
      <c r="C732" t="s">
        <v>1674</v>
      </c>
      <c r="D732" t="s">
        <v>21</v>
      </c>
      <c r="E732">
        <v>20706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43637</v>
      </c>
      <c r="L732" t="s">
        <v>26</v>
      </c>
      <c r="N732" t="s">
        <v>24</v>
      </c>
    </row>
    <row r="733" spans="1:14" x14ac:dyDescent="0.25">
      <c r="A733" t="s">
        <v>1675</v>
      </c>
      <c r="B733" t="s">
        <v>1676</v>
      </c>
      <c r="C733" t="s">
        <v>659</v>
      </c>
      <c r="D733" t="s">
        <v>21</v>
      </c>
      <c r="E733">
        <v>20747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43637</v>
      </c>
      <c r="L733" t="s">
        <v>26</v>
      </c>
      <c r="N733" t="s">
        <v>24</v>
      </c>
    </row>
    <row r="734" spans="1:14" x14ac:dyDescent="0.25">
      <c r="A734" t="s">
        <v>1677</v>
      </c>
      <c r="B734" t="s">
        <v>1678</v>
      </c>
      <c r="C734" t="s">
        <v>735</v>
      </c>
      <c r="D734" t="s">
        <v>21</v>
      </c>
      <c r="E734">
        <v>20770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43637</v>
      </c>
      <c r="L734" t="s">
        <v>26</v>
      </c>
      <c r="N734" t="s">
        <v>24</v>
      </c>
    </row>
    <row r="735" spans="1:14" x14ac:dyDescent="0.25">
      <c r="A735" t="s">
        <v>1679</v>
      </c>
      <c r="B735" t="s">
        <v>1680</v>
      </c>
      <c r="C735" t="s">
        <v>29</v>
      </c>
      <c r="D735" t="s">
        <v>21</v>
      </c>
      <c r="E735">
        <v>21212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43637</v>
      </c>
      <c r="L735" t="s">
        <v>26</v>
      </c>
      <c r="N735" t="s">
        <v>24</v>
      </c>
    </row>
    <row r="736" spans="1:14" x14ac:dyDescent="0.25">
      <c r="A736" t="s">
        <v>1681</v>
      </c>
      <c r="B736" t="s">
        <v>1682</v>
      </c>
      <c r="C736" t="s">
        <v>249</v>
      </c>
      <c r="D736" t="s">
        <v>21</v>
      </c>
      <c r="E736">
        <v>20744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43637</v>
      </c>
      <c r="L736" t="s">
        <v>26</v>
      </c>
      <c r="N736" t="s">
        <v>24</v>
      </c>
    </row>
    <row r="737" spans="1:14" x14ac:dyDescent="0.25">
      <c r="A737" t="s">
        <v>1683</v>
      </c>
      <c r="B737" t="s">
        <v>1684</v>
      </c>
      <c r="C737" t="s">
        <v>1685</v>
      </c>
      <c r="D737" t="s">
        <v>21</v>
      </c>
      <c r="E737">
        <v>20769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43637</v>
      </c>
      <c r="L737" t="s">
        <v>26</v>
      </c>
      <c r="N737" t="s">
        <v>24</v>
      </c>
    </row>
    <row r="738" spans="1:14" x14ac:dyDescent="0.25">
      <c r="A738" t="s">
        <v>97</v>
      </c>
      <c r="B738" t="s">
        <v>1687</v>
      </c>
      <c r="C738" t="s">
        <v>1688</v>
      </c>
      <c r="D738" t="s">
        <v>21</v>
      </c>
      <c r="E738">
        <v>21030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43637</v>
      </c>
      <c r="L738" t="s">
        <v>26</v>
      </c>
      <c r="N738" t="s">
        <v>24</v>
      </c>
    </row>
    <row r="739" spans="1:14" x14ac:dyDescent="0.25">
      <c r="A739" t="s">
        <v>1689</v>
      </c>
      <c r="B739" t="s">
        <v>1690</v>
      </c>
      <c r="C739" t="s">
        <v>1691</v>
      </c>
      <c r="D739" t="s">
        <v>21</v>
      </c>
      <c r="E739">
        <v>20774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43636</v>
      </c>
      <c r="L739" t="s">
        <v>26</v>
      </c>
      <c r="N739" t="s">
        <v>24</v>
      </c>
    </row>
    <row r="740" spans="1:14" x14ac:dyDescent="0.25">
      <c r="A740" t="s">
        <v>1692</v>
      </c>
      <c r="B740" t="s">
        <v>1693</v>
      </c>
      <c r="C740" t="s">
        <v>1694</v>
      </c>
      <c r="D740" t="s">
        <v>21</v>
      </c>
      <c r="E740">
        <v>20745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43636</v>
      </c>
      <c r="L740" t="s">
        <v>26</v>
      </c>
      <c r="N740" t="s">
        <v>24</v>
      </c>
    </row>
    <row r="741" spans="1:14" x14ac:dyDescent="0.25">
      <c r="A741" t="s">
        <v>1695</v>
      </c>
      <c r="B741" t="s">
        <v>1696</v>
      </c>
      <c r="C741" t="s">
        <v>1697</v>
      </c>
      <c r="D741" t="s">
        <v>21</v>
      </c>
      <c r="E741">
        <v>21131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43636</v>
      </c>
      <c r="L741" t="s">
        <v>26</v>
      </c>
      <c r="N741" t="s">
        <v>24</v>
      </c>
    </row>
    <row r="742" spans="1:14" x14ac:dyDescent="0.25">
      <c r="A742" t="s">
        <v>155</v>
      </c>
      <c r="B742" t="s">
        <v>1698</v>
      </c>
      <c r="C742" t="s">
        <v>1697</v>
      </c>
      <c r="D742" t="s">
        <v>21</v>
      </c>
      <c r="E742">
        <v>21131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43636</v>
      </c>
      <c r="L742" t="s">
        <v>26</v>
      </c>
      <c r="N742" t="s">
        <v>24</v>
      </c>
    </row>
    <row r="743" spans="1:14" x14ac:dyDescent="0.25">
      <c r="A743" t="s">
        <v>1699</v>
      </c>
      <c r="B743" t="s">
        <v>1700</v>
      </c>
      <c r="C743" t="s">
        <v>291</v>
      </c>
      <c r="D743" t="s">
        <v>21</v>
      </c>
      <c r="E743">
        <v>21703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43636</v>
      </c>
      <c r="L743" t="s">
        <v>26</v>
      </c>
      <c r="N743" t="s">
        <v>24</v>
      </c>
    </row>
    <row r="744" spans="1:14" x14ac:dyDescent="0.25">
      <c r="A744" t="s">
        <v>1701</v>
      </c>
      <c r="B744" t="s">
        <v>1702</v>
      </c>
      <c r="C744" t="s">
        <v>1618</v>
      </c>
      <c r="D744" t="s">
        <v>21</v>
      </c>
      <c r="E744">
        <v>21754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43636</v>
      </c>
      <c r="L744" t="s">
        <v>26</v>
      </c>
      <c r="N744" t="s">
        <v>24</v>
      </c>
    </row>
    <row r="745" spans="1:14" x14ac:dyDescent="0.25">
      <c r="A745" t="s">
        <v>1703</v>
      </c>
      <c r="B745" t="s">
        <v>1704</v>
      </c>
      <c r="C745" t="s">
        <v>1697</v>
      </c>
      <c r="D745" t="s">
        <v>21</v>
      </c>
      <c r="E745">
        <v>21131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43636</v>
      </c>
      <c r="L745" t="s">
        <v>26</v>
      </c>
      <c r="N745" t="s">
        <v>24</v>
      </c>
    </row>
    <row r="746" spans="1:14" x14ac:dyDescent="0.25">
      <c r="A746" t="s">
        <v>122</v>
      </c>
      <c r="B746" t="s">
        <v>1708</v>
      </c>
      <c r="C746" t="s">
        <v>1697</v>
      </c>
      <c r="D746" t="s">
        <v>21</v>
      </c>
      <c r="E746">
        <v>21131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43636</v>
      </c>
      <c r="L746" t="s">
        <v>26</v>
      </c>
      <c r="N746" t="s">
        <v>24</v>
      </c>
    </row>
    <row r="747" spans="1:14" x14ac:dyDescent="0.25">
      <c r="A747" t="s">
        <v>1709</v>
      </c>
      <c r="B747" t="s">
        <v>1710</v>
      </c>
      <c r="C747" t="s">
        <v>1711</v>
      </c>
      <c r="D747" t="s">
        <v>21</v>
      </c>
      <c r="E747">
        <v>21120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43636</v>
      </c>
      <c r="L747" t="s">
        <v>26</v>
      </c>
      <c r="N747" t="s">
        <v>24</v>
      </c>
    </row>
    <row r="748" spans="1:14" x14ac:dyDescent="0.25">
      <c r="A748" t="s">
        <v>1712</v>
      </c>
      <c r="B748" t="s">
        <v>1713</v>
      </c>
      <c r="C748" t="s">
        <v>1688</v>
      </c>
      <c r="D748" t="s">
        <v>21</v>
      </c>
      <c r="E748">
        <v>21030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43636</v>
      </c>
      <c r="L748" t="s">
        <v>26</v>
      </c>
      <c r="N748" t="s">
        <v>24</v>
      </c>
    </row>
    <row r="749" spans="1:14" x14ac:dyDescent="0.25">
      <c r="A749" t="s">
        <v>1714</v>
      </c>
      <c r="B749" t="s">
        <v>1715</v>
      </c>
      <c r="C749" t="s">
        <v>291</v>
      </c>
      <c r="D749" t="s">
        <v>21</v>
      </c>
      <c r="E749">
        <v>21704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43636</v>
      </c>
      <c r="L749" t="s">
        <v>26</v>
      </c>
      <c r="N749" t="s">
        <v>24</v>
      </c>
    </row>
    <row r="750" spans="1:14" x14ac:dyDescent="0.25">
      <c r="A750" t="s">
        <v>87</v>
      </c>
      <c r="B750" t="s">
        <v>1716</v>
      </c>
      <c r="C750" t="s">
        <v>546</v>
      </c>
      <c r="D750" t="s">
        <v>21</v>
      </c>
      <c r="E750">
        <v>20774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43636</v>
      </c>
      <c r="L750" t="s">
        <v>26</v>
      </c>
      <c r="N750" t="s">
        <v>24</v>
      </c>
    </row>
    <row r="751" spans="1:14" x14ac:dyDescent="0.25">
      <c r="A751" t="s">
        <v>1717</v>
      </c>
      <c r="B751" t="s">
        <v>1718</v>
      </c>
      <c r="C751" t="s">
        <v>1711</v>
      </c>
      <c r="D751" t="s">
        <v>21</v>
      </c>
      <c r="E751">
        <v>21120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43636</v>
      </c>
      <c r="L751" t="s">
        <v>26</v>
      </c>
      <c r="N751" t="s">
        <v>24</v>
      </c>
    </row>
    <row r="752" spans="1:14" x14ac:dyDescent="0.25">
      <c r="A752" t="s">
        <v>940</v>
      </c>
      <c r="B752" t="s">
        <v>1719</v>
      </c>
      <c r="C752" t="s">
        <v>1720</v>
      </c>
      <c r="D752" t="s">
        <v>21</v>
      </c>
      <c r="E752">
        <v>21030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43636</v>
      </c>
      <c r="L752" t="s">
        <v>26</v>
      </c>
      <c r="N752" t="s">
        <v>24</v>
      </c>
    </row>
    <row r="753" spans="1:14" x14ac:dyDescent="0.25">
      <c r="A753" t="s">
        <v>1723</v>
      </c>
      <c r="B753" t="s">
        <v>1724</v>
      </c>
      <c r="C753" t="s">
        <v>1711</v>
      </c>
      <c r="D753" t="s">
        <v>21</v>
      </c>
      <c r="E753">
        <v>21120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43636</v>
      </c>
      <c r="L753" t="s">
        <v>26</v>
      </c>
      <c r="N753" t="s">
        <v>24</v>
      </c>
    </row>
    <row r="754" spans="1:14" x14ac:dyDescent="0.25">
      <c r="A754" t="s">
        <v>1727</v>
      </c>
      <c r="B754" t="s">
        <v>1728</v>
      </c>
      <c r="C754" t="s">
        <v>1711</v>
      </c>
      <c r="D754" t="s">
        <v>21</v>
      </c>
      <c r="E754">
        <v>21120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43636</v>
      </c>
      <c r="L754" t="s">
        <v>26</v>
      </c>
      <c r="N754" t="s">
        <v>24</v>
      </c>
    </row>
    <row r="755" spans="1:14" x14ac:dyDescent="0.25">
      <c r="A755" t="s">
        <v>430</v>
      </c>
      <c r="B755" t="s">
        <v>1729</v>
      </c>
      <c r="C755" t="s">
        <v>291</v>
      </c>
      <c r="D755" t="s">
        <v>21</v>
      </c>
      <c r="E755">
        <v>21704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43636</v>
      </c>
      <c r="L755" t="s">
        <v>26</v>
      </c>
      <c r="N755" t="s">
        <v>24</v>
      </c>
    </row>
    <row r="756" spans="1:14" x14ac:dyDescent="0.25">
      <c r="A756" t="s">
        <v>1730</v>
      </c>
      <c r="B756" t="s">
        <v>1731</v>
      </c>
      <c r="C756" t="s">
        <v>1688</v>
      </c>
      <c r="D756" t="s">
        <v>21</v>
      </c>
      <c r="E756">
        <v>21030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43636</v>
      </c>
      <c r="L756" t="s">
        <v>26</v>
      </c>
      <c r="N756" t="s">
        <v>24</v>
      </c>
    </row>
    <row r="757" spans="1:14" x14ac:dyDescent="0.25">
      <c r="A757" t="s">
        <v>1733</v>
      </c>
      <c r="B757" t="s">
        <v>1734</v>
      </c>
      <c r="C757" t="s">
        <v>546</v>
      </c>
      <c r="D757" t="s">
        <v>21</v>
      </c>
      <c r="E757">
        <v>20774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43635</v>
      </c>
      <c r="L757" t="s">
        <v>26</v>
      </c>
      <c r="N757" t="s">
        <v>24</v>
      </c>
    </row>
    <row r="758" spans="1:14" x14ac:dyDescent="0.25">
      <c r="A758" t="s">
        <v>30</v>
      </c>
      <c r="B758" t="s">
        <v>1735</v>
      </c>
      <c r="C758" t="s">
        <v>1711</v>
      </c>
      <c r="D758" t="s">
        <v>21</v>
      </c>
      <c r="E758">
        <v>21120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43635</v>
      </c>
      <c r="L758" t="s">
        <v>26</v>
      </c>
      <c r="N758" t="s">
        <v>24</v>
      </c>
    </row>
    <row r="759" spans="1:14" x14ac:dyDescent="0.25">
      <c r="A759" t="s">
        <v>1736</v>
      </c>
      <c r="B759" t="s">
        <v>1737</v>
      </c>
      <c r="C759" t="s">
        <v>1738</v>
      </c>
      <c r="D759" t="s">
        <v>21</v>
      </c>
      <c r="E759">
        <v>21053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43635</v>
      </c>
      <c r="L759" t="s">
        <v>26</v>
      </c>
      <c r="N759" t="s">
        <v>24</v>
      </c>
    </row>
    <row r="760" spans="1:14" x14ac:dyDescent="0.25">
      <c r="A760" t="s">
        <v>1739</v>
      </c>
      <c r="B760" t="s">
        <v>1740</v>
      </c>
      <c r="C760" t="s">
        <v>1738</v>
      </c>
      <c r="D760" t="s">
        <v>21</v>
      </c>
      <c r="E760">
        <v>21053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43635</v>
      </c>
      <c r="L760" t="s">
        <v>26</v>
      </c>
      <c r="N760" t="s">
        <v>24</v>
      </c>
    </row>
    <row r="761" spans="1:14" x14ac:dyDescent="0.25">
      <c r="A761" t="s">
        <v>1741</v>
      </c>
      <c r="B761" t="s">
        <v>1742</v>
      </c>
      <c r="C761" t="s">
        <v>1711</v>
      </c>
      <c r="D761" t="s">
        <v>21</v>
      </c>
      <c r="E761">
        <v>21120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43635</v>
      </c>
      <c r="L761" t="s">
        <v>26</v>
      </c>
      <c r="N761" t="s">
        <v>24</v>
      </c>
    </row>
    <row r="762" spans="1:14" x14ac:dyDescent="0.25">
      <c r="A762" t="s">
        <v>1743</v>
      </c>
      <c r="B762" t="s">
        <v>1744</v>
      </c>
      <c r="C762" t="s">
        <v>1711</v>
      </c>
      <c r="D762" t="s">
        <v>21</v>
      </c>
      <c r="E762">
        <v>21120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43635</v>
      </c>
      <c r="L762" t="s">
        <v>26</v>
      </c>
      <c r="N762" t="s">
        <v>24</v>
      </c>
    </row>
    <row r="763" spans="1:14" x14ac:dyDescent="0.25">
      <c r="A763" t="s">
        <v>155</v>
      </c>
      <c r="B763" t="s">
        <v>1745</v>
      </c>
      <c r="C763" t="s">
        <v>198</v>
      </c>
      <c r="D763" t="s">
        <v>21</v>
      </c>
      <c r="E763">
        <v>20746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43634</v>
      </c>
      <c r="L763" t="s">
        <v>26</v>
      </c>
      <c r="N763" t="s">
        <v>24</v>
      </c>
    </row>
    <row r="764" spans="1:14" x14ac:dyDescent="0.25">
      <c r="A764" t="s">
        <v>155</v>
      </c>
      <c r="B764" t="s">
        <v>1746</v>
      </c>
      <c r="C764" t="s">
        <v>1747</v>
      </c>
      <c r="D764" t="s">
        <v>21</v>
      </c>
      <c r="E764">
        <v>21762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43634</v>
      </c>
      <c r="L764" t="s">
        <v>26</v>
      </c>
      <c r="N764" t="s">
        <v>24</v>
      </c>
    </row>
    <row r="765" spans="1:14" x14ac:dyDescent="0.25">
      <c r="A765" t="s">
        <v>1748</v>
      </c>
      <c r="B765" t="s">
        <v>1749</v>
      </c>
      <c r="C765" t="s">
        <v>1750</v>
      </c>
      <c r="D765" t="s">
        <v>21</v>
      </c>
      <c r="E765">
        <v>21771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43634</v>
      </c>
      <c r="L765" t="s">
        <v>26</v>
      </c>
      <c r="N765" t="s">
        <v>24</v>
      </c>
    </row>
    <row r="766" spans="1:14" x14ac:dyDescent="0.25">
      <c r="A766" t="s">
        <v>1751</v>
      </c>
      <c r="B766" t="s">
        <v>1752</v>
      </c>
      <c r="C766" t="s">
        <v>198</v>
      </c>
      <c r="D766" t="s">
        <v>21</v>
      </c>
      <c r="E766">
        <v>20746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43634</v>
      </c>
      <c r="L766" t="s">
        <v>26</v>
      </c>
      <c r="N766" t="s">
        <v>24</v>
      </c>
    </row>
    <row r="767" spans="1:14" x14ac:dyDescent="0.25">
      <c r="A767" t="s">
        <v>49</v>
      </c>
      <c r="B767" t="s">
        <v>50</v>
      </c>
      <c r="C767" t="s">
        <v>51</v>
      </c>
      <c r="D767" t="s">
        <v>21</v>
      </c>
      <c r="E767">
        <v>21136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43634</v>
      </c>
      <c r="L767" t="s">
        <v>26</v>
      </c>
      <c r="N767" t="s">
        <v>24</v>
      </c>
    </row>
    <row r="768" spans="1:14" x14ac:dyDescent="0.25">
      <c r="A768" t="s">
        <v>1753</v>
      </c>
      <c r="B768" t="s">
        <v>1754</v>
      </c>
      <c r="C768" t="s">
        <v>291</v>
      </c>
      <c r="D768" t="s">
        <v>21</v>
      </c>
      <c r="E768">
        <v>21702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43634</v>
      </c>
      <c r="L768" t="s">
        <v>26</v>
      </c>
      <c r="N768" t="s">
        <v>24</v>
      </c>
    </row>
    <row r="769" spans="1:14" x14ac:dyDescent="0.25">
      <c r="A769" t="s">
        <v>250</v>
      </c>
      <c r="B769" t="s">
        <v>1755</v>
      </c>
      <c r="C769" t="s">
        <v>29</v>
      </c>
      <c r="D769" t="s">
        <v>21</v>
      </c>
      <c r="E769">
        <v>21136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43634</v>
      </c>
      <c r="L769" t="s">
        <v>26</v>
      </c>
      <c r="N769" t="s">
        <v>24</v>
      </c>
    </row>
    <row r="770" spans="1:14" x14ac:dyDescent="0.25">
      <c r="A770" t="s">
        <v>1756</v>
      </c>
      <c r="B770" t="s">
        <v>1757</v>
      </c>
      <c r="C770" t="s">
        <v>173</v>
      </c>
      <c r="D770" t="s">
        <v>21</v>
      </c>
      <c r="E770">
        <v>20745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43634</v>
      </c>
      <c r="L770" t="s">
        <v>26</v>
      </c>
      <c r="N770" t="s">
        <v>24</v>
      </c>
    </row>
    <row r="771" spans="1:14" x14ac:dyDescent="0.25">
      <c r="A771" t="s">
        <v>1758</v>
      </c>
      <c r="B771" t="s">
        <v>1759</v>
      </c>
      <c r="C771" t="s">
        <v>29</v>
      </c>
      <c r="D771" t="s">
        <v>21</v>
      </c>
      <c r="E771">
        <v>21206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43633</v>
      </c>
      <c r="L771" t="s">
        <v>26</v>
      </c>
      <c r="N771" t="s">
        <v>24</v>
      </c>
    </row>
    <row r="772" spans="1:14" x14ac:dyDescent="0.25">
      <c r="A772" t="s">
        <v>1760</v>
      </c>
      <c r="B772" t="s">
        <v>1761</v>
      </c>
      <c r="C772" t="s">
        <v>51</v>
      </c>
      <c r="D772" t="s">
        <v>21</v>
      </c>
      <c r="E772">
        <v>21136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43633</v>
      </c>
      <c r="L772" t="s">
        <v>26</v>
      </c>
      <c r="N772" t="s">
        <v>24</v>
      </c>
    </row>
    <row r="773" spans="1:14" x14ac:dyDescent="0.25">
      <c r="A773" t="s">
        <v>1762</v>
      </c>
      <c r="B773" t="s">
        <v>1763</v>
      </c>
      <c r="C773" t="s">
        <v>1764</v>
      </c>
      <c r="D773" t="s">
        <v>21</v>
      </c>
      <c r="E773">
        <v>21047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43633</v>
      </c>
      <c r="L773" t="s">
        <v>26</v>
      </c>
      <c r="N773" t="s">
        <v>24</v>
      </c>
    </row>
    <row r="774" spans="1:14" x14ac:dyDescent="0.25">
      <c r="A774" t="s">
        <v>1177</v>
      </c>
      <c r="B774" t="s">
        <v>1765</v>
      </c>
      <c r="C774" t="s">
        <v>775</v>
      </c>
      <c r="D774" t="s">
        <v>21</v>
      </c>
      <c r="E774">
        <v>21014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43633</v>
      </c>
      <c r="L774" t="s">
        <v>26</v>
      </c>
      <c r="N774" t="s">
        <v>24</v>
      </c>
    </row>
    <row r="775" spans="1:14" x14ac:dyDescent="0.25">
      <c r="A775" t="s">
        <v>1766</v>
      </c>
      <c r="B775" t="s">
        <v>1767</v>
      </c>
      <c r="C775" t="s">
        <v>532</v>
      </c>
      <c r="D775" t="s">
        <v>21</v>
      </c>
      <c r="E775">
        <v>21234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43633</v>
      </c>
      <c r="L775" t="s">
        <v>26</v>
      </c>
      <c r="N775" t="s">
        <v>24</v>
      </c>
    </row>
    <row r="776" spans="1:14" x14ac:dyDescent="0.25">
      <c r="A776" t="s">
        <v>1768</v>
      </c>
      <c r="B776" t="s">
        <v>1769</v>
      </c>
      <c r="C776" t="s">
        <v>1770</v>
      </c>
      <c r="D776" t="s">
        <v>21</v>
      </c>
      <c r="E776">
        <v>21136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43631</v>
      </c>
      <c r="L776" t="s">
        <v>26</v>
      </c>
      <c r="N776" t="s">
        <v>24</v>
      </c>
    </row>
    <row r="777" spans="1:14" x14ac:dyDescent="0.25">
      <c r="A777" t="s">
        <v>336</v>
      </c>
      <c r="B777" t="s">
        <v>1771</v>
      </c>
      <c r="C777" t="s">
        <v>193</v>
      </c>
      <c r="D777" t="s">
        <v>21</v>
      </c>
      <c r="E777">
        <v>20748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43631</v>
      </c>
      <c r="L777" t="s">
        <v>26</v>
      </c>
      <c r="N777" t="s">
        <v>24</v>
      </c>
    </row>
    <row r="778" spans="1:14" x14ac:dyDescent="0.25">
      <c r="A778" t="s">
        <v>250</v>
      </c>
      <c r="B778" t="s">
        <v>1772</v>
      </c>
      <c r="C778" t="s">
        <v>1773</v>
      </c>
      <c r="D778" t="s">
        <v>21</v>
      </c>
      <c r="E778">
        <v>20748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43631</v>
      </c>
      <c r="L778" t="s">
        <v>26</v>
      </c>
      <c r="N778" t="s">
        <v>24</v>
      </c>
    </row>
    <row r="779" spans="1:14" x14ac:dyDescent="0.25">
      <c r="A779" t="s">
        <v>1774</v>
      </c>
      <c r="B779" t="s">
        <v>1775</v>
      </c>
      <c r="C779" t="s">
        <v>193</v>
      </c>
      <c r="D779" t="s">
        <v>21</v>
      </c>
      <c r="E779">
        <v>20748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43631</v>
      </c>
      <c r="L779" t="s">
        <v>26</v>
      </c>
      <c r="N779" t="s">
        <v>24</v>
      </c>
    </row>
    <row r="780" spans="1:14" x14ac:dyDescent="0.25">
      <c r="A780" t="s">
        <v>1776</v>
      </c>
      <c r="B780" t="s">
        <v>1777</v>
      </c>
      <c r="C780" t="s">
        <v>424</v>
      </c>
      <c r="D780" t="s">
        <v>21</v>
      </c>
      <c r="E780">
        <v>21042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43630</v>
      </c>
      <c r="L780" t="s">
        <v>26</v>
      </c>
      <c r="N780" t="s">
        <v>24</v>
      </c>
    </row>
    <row r="781" spans="1:14" x14ac:dyDescent="0.25">
      <c r="A781" t="s">
        <v>1778</v>
      </c>
      <c r="B781" t="s">
        <v>1779</v>
      </c>
      <c r="C781" t="s">
        <v>291</v>
      </c>
      <c r="D781" t="s">
        <v>21</v>
      </c>
      <c r="E781">
        <v>21703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43630</v>
      </c>
      <c r="L781" t="s">
        <v>26</v>
      </c>
      <c r="N781" t="s">
        <v>24</v>
      </c>
    </row>
    <row r="782" spans="1:14" x14ac:dyDescent="0.25">
      <c r="A782" t="s">
        <v>1780</v>
      </c>
      <c r="B782" t="s">
        <v>1781</v>
      </c>
      <c r="C782" t="s">
        <v>39</v>
      </c>
      <c r="D782" t="s">
        <v>21</v>
      </c>
      <c r="E782">
        <v>21044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43630</v>
      </c>
      <c r="L782" t="s">
        <v>26</v>
      </c>
      <c r="N782" t="s">
        <v>24</v>
      </c>
    </row>
    <row r="783" spans="1:14" x14ac:dyDescent="0.25">
      <c r="A783" t="s">
        <v>1782</v>
      </c>
      <c r="B783" t="s">
        <v>1783</v>
      </c>
      <c r="C783" t="s">
        <v>291</v>
      </c>
      <c r="D783" t="s">
        <v>21</v>
      </c>
      <c r="E783">
        <v>21702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43630</v>
      </c>
      <c r="L783" t="s">
        <v>26</v>
      </c>
      <c r="N783" t="s">
        <v>24</v>
      </c>
    </row>
    <row r="784" spans="1:14" x14ac:dyDescent="0.25">
      <c r="A784" t="s">
        <v>461</v>
      </c>
      <c r="B784" t="s">
        <v>1784</v>
      </c>
      <c r="C784" t="s">
        <v>114</v>
      </c>
      <c r="D784" t="s">
        <v>21</v>
      </c>
      <c r="E784">
        <v>21228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43630</v>
      </c>
      <c r="L784" t="s">
        <v>26</v>
      </c>
      <c r="N784" t="s">
        <v>24</v>
      </c>
    </row>
    <row r="785" spans="1:14" x14ac:dyDescent="0.25">
      <c r="A785" t="s">
        <v>1785</v>
      </c>
      <c r="B785" t="s">
        <v>1786</v>
      </c>
      <c r="C785" t="s">
        <v>664</v>
      </c>
      <c r="D785" t="s">
        <v>21</v>
      </c>
      <c r="E785">
        <v>21758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43630</v>
      </c>
      <c r="L785" t="s">
        <v>26</v>
      </c>
      <c r="N785" t="s">
        <v>24</v>
      </c>
    </row>
    <row r="786" spans="1:14" x14ac:dyDescent="0.25">
      <c r="A786" t="s">
        <v>1787</v>
      </c>
      <c r="B786" t="s">
        <v>1788</v>
      </c>
      <c r="C786" t="s">
        <v>424</v>
      </c>
      <c r="D786" t="s">
        <v>21</v>
      </c>
      <c r="E786">
        <v>21042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43630</v>
      </c>
      <c r="L786" t="s">
        <v>26</v>
      </c>
      <c r="N786" t="s">
        <v>24</v>
      </c>
    </row>
    <row r="787" spans="1:14" x14ac:dyDescent="0.25">
      <c r="A787" t="s">
        <v>1789</v>
      </c>
      <c r="B787" t="s">
        <v>1790</v>
      </c>
      <c r="C787" t="s">
        <v>1791</v>
      </c>
      <c r="D787" t="s">
        <v>21</v>
      </c>
      <c r="E787">
        <v>21710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43630</v>
      </c>
      <c r="L787" t="s">
        <v>26</v>
      </c>
      <c r="N787" t="s">
        <v>24</v>
      </c>
    </row>
    <row r="788" spans="1:14" x14ac:dyDescent="0.25">
      <c r="A788" t="s">
        <v>1794</v>
      </c>
      <c r="B788" t="s">
        <v>1795</v>
      </c>
      <c r="C788" t="s">
        <v>29</v>
      </c>
      <c r="D788" t="s">
        <v>21</v>
      </c>
      <c r="E788">
        <v>21223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43629</v>
      </c>
      <c r="L788" t="s">
        <v>26</v>
      </c>
      <c r="N788" t="s">
        <v>24</v>
      </c>
    </row>
    <row r="789" spans="1:14" x14ac:dyDescent="0.25">
      <c r="A789" t="s">
        <v>1796</v>
      </c>
      <c r="B789" t="s">
        <v>1797</v>
      </c>
      <c r="C789" t="s">
        <v>29</v>
      </c>
      <c r="D789" t="s">
        <v>21</v>
      </c>
      <c r="E789">
        <v>21216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43629</v>
      </c>
      <c r="L789" t="s">
        <v>26</v>
      </c>
      <c r="N789" t="s">
        <v>24</v>
      </c>
    </row>
    <row r="790" spans="1:14" x14ac:dyDescent="0.25">
      <c r="A790" t="s">
        <v>155</v>
      </c>
      <c r="B790" t="s">
        <v>1798</v>
      </c>
      <c r="C790" t="s">
        <v>291</v>
      </c>
      <c r="D790" t="s">
        <v>21</v>
      </c>
      <c r="E790">
        <v>21702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43628</v>
      </c>
      <c r="L790" t="s">
        <v>26</v>
      </c>
      <c r="N790" t="s">
        <v>24</v>
      </c>
    </row>
    <row r="791" spans="1:14" x14ac:dyDescent="0.25">
      <c r="A791" t="s">
        <v>995</v>
      </c>
      <c r="B791" t="s">
        <v>98</v>
      </c>
      <c r="C791" t="s">
        <v>51</v>
      </c>
      <c r="D791" t="s">
        <v>21</v>
      </c>
      <c r="E791">
        <v>21136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43628</v>
      </c>
      <c r="L791" t="s">
        <v>26</v>
      </c>
      <c r="N791" t="s">
        <v>24</v>
      </c>
    </row>
    <row r="792" spans="1:14" x14ac:dyDescent="0.25">
      <c r="A792" t="s">
        <v>1799</v>
      </c>
      <c r="B792" t="s">
        <v>1800</v>
      </c>
      <c r="C792" t="s">
        <v>291</v>
      </c>
      <c r="D792" t="s">
        <v>21</v>
      </c>
      <c r="E792">
        <v>21702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43628</v>
      </c>
      <c r="L792" t="s">
        <v>26</v>
      </c>
      <c r="N792" t="s">
        <v>24</v>
      </c>
    </row>
    <row r="793" spans="1:14" x14ac:dyDescent="0.25">
      <c r="A793" t="s">
        <v>1801</v>
      </c>
      <c r="B793" t="s">
        <v>1802</v>
      </c>
      <c r="C793" t="s">
        <v>291</v>
      </c>
      <c r="D793" t="s">
        <v>21</v>
      </c>
      <c r="E793">
        <v>21701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43628</v>
      </c>
      <c r="L793" t="s">
        <v>26</v>
      </c>
      <c r="N793" t="s">
        <v>24</v>
      </c>
    </row>
    <row r="794" spans="1:14" x14ac:dyDescent="0.25">
      <c r="A794" t="s">
        <v>1803</v>
      </c>
      <c r="B794" t="s">
        <v>1804</v>
      </c>
      <c r="C794" t="s">
        <v>291</v>
      </c>
      <c r="D794" t="s">
        <v>21</v>
      </c>
      <c r="E794">
        <v>21701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43628</v>
      </c>
      <c r="L794" t="s">
        <v>26</v>
      </c>
      <c r="N794" t="s">
        <v>24</v>
      </c>
    </row>
    <row r="795" spans="1:14" x14ac:dyDescent="0.25">
      <c r="A795" t="s">
        <v>1805</v>
      </c>
      <c r="B795" t="s">
        <v>1806</v>
      </c>
      <c r="C795" t="s">
        <v>1807</v>
      </c>
      <c r="D795" t="s">
        <v>21</v>
      </c>
      <c r="E795">
        <v>21770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43628</v>
      </c>
      <c r="L795" t="s">
        <v>26</v>
      </c>
      <c r="N795" t="s">
        <v>24</v>
      </c>
    </row>
    <row r="796" spans="1:14" x14ac:dyDescent="0.25">
      <c r="A796" t="s">
        <v>1808</v>
      </c>
      <c r="B796" t="s">
        <v>1809</v>
      </c>
      <c r="C796" t="s">
        <v>29</v>
      </c>
      <c r="D796" t="s">
        <v>21</v>
      </c>
      <c r="E796">
        <v>21244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43628</v>
      </c>
      <c r="L796" t="s">
        <v>26</v>
      </c>
      <c r="N796" t="s">
        <v>24</v>
      </c>
    </row>
    <row r="797" spans="1:14" x14ac:dyDescent="0.25">
      <c r="A797" t="s">
        <v>1810</v>
      </c>
      <c r="B797" t="s">
        <v>1811</v>
      </c>
      <c r="C797" t="s">
        <v>29</v>
      </c>
      <c r="D797" t="s">
        <v>21</v>
      </c>
      <c r="E797">
        <v>21244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43628</v>
      </c>
      <c r="L797" t="s">
        <v>26</v>
      </c>
      <c r="N797" t="s">
        <v>24</v>
      </c>
    </row>
    <row r="798" spans="1:14" x14ac:dyDescent="0.25">
      <c r="A798" t="s">
        <v>30</v>
      </c>
      <c r="B798" t="s">
        <v>1812</v>
      </c>
      <c r="C798" t="s">
        <v>501</v>
      </c>
      <c r="D798" t="s">
        <v>21</v>
      </c>
      <c r="E798">
        <v>20710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43628</v>
      </c>
      <c r="L798" t="s">
        <v>26</v>
      </c>
      <c r="N798" t="s">
        <v>24</v>
      </c>
    </row>
    <row r="799" spans="1:14" x14ac:dyDescent="0.25">
      <c r="A799" t="s">
        <v>212</v>
      </c>
      <c r="B799" t="s">
        <v>1813</v>
      </c>
      <c r="C799" t="s">
        <v>29</v>
      </c>
      <c r="D799" t="s">
        <v>21</v>
      </c>
      <c r="E799">
        <v>21244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43628</v>
      </c>
      <c r="L799" t="s">
        <v>26</v>
      </c>
      <c r="N799" t="s">
        <v>24</v>
      </c>
    </row>
    <row r="800" spans="1:14" x14ac:dyDescent="0.25">
      <c r="A800" t="s">
        <v>1147</v>
      </c>
      <c r="B800" t="s">
        <v>1814</v>
      </c>
      <c r="C800" t="s">
        <v>1815</v>
      </c>
      <c r="D800" t="s">
        <v>21</v>
      </c>
      <c r="E800">
        <v>20740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43628</v>
      </c>
      <c r="L800" t="s">
        <v>26</v>
      </c>
      <c r="N800" t="s">
        <v>24</v>
      </c>
    </row>
    <row r="801" spans="1:14" x14ac:dyDescent="0.25">
      <c r="A801" t="s">
        <v>1816</v>
      </c>
      <c r="B801" t="s">
        <v>1817</v>
      </c>
      <c r="C801" t="s">
        <v>735</v>
      </c>
      <c r="D801" t="s">
        <v>21</v>
      </c>
      <c r="E801">
        <v>20770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43628</v>
      </c>
      <c r="L801" t="s">
        <v>26</v>
      </c>
      <c r="N801" t="s">
        <v>24</v>
      </c>
    </row>
    <row r="802" spans="1:14" x14ac:dyDescent="0.25">
      <c r="A802" t="s">
        <v>93</v>
      </c>
      <c r="B802" t="s">
        <v>1818</v>
      </c>
      <c r="C802" t="s">
        <v>291</v>
      </c>
      <c r="D802" t="s">
        <v>21</v>
      </c>
      <c r="E802">
        <v>21703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43628</v>
      </c>
      <c r="L802" t="s">
        <v>26</v>
      </c>
      <c r="N802" t="s">
        <v>24</v>
      </c>
    </row>
    <row r="803" spans="1:14" x14ac:dyDescent="0.25">
      <c r="A803" t="s">
        <v>93</v>
      </c>
      <c r="B803" t="s">
        <v>1819</v>
      </c>
      <c r="C803" t="s">
        <v>1171</v>
      </c>
      <c r="D803" t="s">
        <v>21</v>
      </c>
      <c r="E803">
        <v>20705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43628</v>
      </c>
      <c r="L803" t="s">
        <v>26</v>
      </c>
      <c r="N803" t="s">
        <v>24</v>
      </c>
    </row>
    <row r="804" spans="1:14" x14ac:dyDescent="0.25">
      <c r="A804" t="s">
        <v>456</v>
      </c>
      <c r="B804" t="s">
        <v>1820</v>
      </c>
      <c r="C804" t="s">
        <v>29</v>
      </c>
      <c r="D804" t="s">
        <v>21</v>
      </c>
      <c r="E804">
        <v>21244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43628</v>
      </c>
      <c r="L804" t="s">
        <v>26</v>
      </c>
      <c r="N804" t="s">
        <v>24</v>
      </c>
    </row>
    <row r="805" spans="1:14" x14ac:dyDescent="0.25">
      <c r="A805" t="s">
        <v>1821</v>
      </c>
      <c r="B805" t="s">
        <v>1822</v>
      </c>
      <c r="C805" t="s">
        <v>29</v>
      </c>
      <c r="D805" t="s">
        <v>21</v>
      </c>
      <c r="E805">
        <v>21215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43627</v>
      </c>
      <c r="L805" t="s">
        <v>26</v>
      </c>
      <c r="N805" t="s">
        <v>24</v>
      </c>
    </row>
    <row r="806" spans="1:14" x14ac:dyDescent="0.25">
      <c r="A806" t="s">
        <v>76</v>
      </c>
      <c r="B806" t="s">
        <v>1823</v>
      </c>
      <c r="C806" t="s">
        <v>39</v>
      </c>
      <c r="D806" t="s">
        <v>21</v>
      </c>
      <c r="E806">
        <v>21044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43627</v>
      </c>
      <c r="L806" t="s">
        <v>26</v>
      </c>
      <c r="N806" t="s">
        <v>24</v>
      </c>
    </row>
    <row r="807" spans="1:14" x14ac:dyDescent="0.25">
      <c r="A807" t="s">
        <v>1824</v>
      </c>
      <c r="B807" t="s">
        <v>1825</v>
      </c>
      <c r="C807" t="s">
        <v>51</v>
      </c>
      <c r="D807" t="s">
        <v>21</v>
      </c>
      <c r="E807">
        <v>21136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43627</v>
      </c>
      <c r="L807" t="s">
        <v>26</v>
      </c>
      <c r="N807" t="s">
        <v>24</v>
      </c>
    </row>
    <row r="808" spans="1:14" x14ac:dyDescent="0.25">
      <c r="A808" t="s">
        <v>80</v>
      </c>
      <c r="B808" t="s">
        <v>81</v>
      </c>
      <c r="C808" t="s">
        <v>59</v>
      </c>
      <c r="D808" t="s">
        <v>21</v>
      </c>
      <c r="E808">
        <v>21133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43627</v>
      </c>
      <c r="L808" t="s">
        <v>26</v>
      </c>
      <c r="N808" t="s">
        <v>24</v>
      </c>
    </row>
    <row r="809" spans="1:14" x14ac:dyDescent="0.25">
      <c r="A809" t="s">
        <v>1826</v>
      </c>
      <c r="B809" t="s">
        <v>1827</v>
      </c>
      <c r="C809" t="s">
        <v>154</v>
      </c>
      <c r="D809" t="s">
        <v>21</v>
      </c>
      <c r="E809">
        <v>20723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43627</v>
      </c>
      <c r="L809" t="s">
        <v>26</v>
      </c>
      <c r="N809" t="s">
        <v>24</v>
      </c>
    </row>
    <row r="810" spans="1:14" x14ac:dyDescent="0.25">
      <c r="A810" t="s">
        <v>221</v>
      </c>
      <c r="B810" t="s">
        <v>1823</v>
      </c>
      <c r="C810" t="s">
        <v>39</v>
      </c>
      <c r="D810" t="s">
        <v>21</v>
      </c>
      <c r="E810">
        <v>21044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43627</v>
      </c>
      <c r="L810" t="s">
        <v>26</v>
      </c>
      <c r="N810" t="s">
        <v>24</v>
      </c>
    </row>
    <row r="811" spans="1:14" x14ac:dyDescent="0.25">
      <c r="A811" t="s">
        <v>93</v>
      </c>
      <c r="B811" t="s">
        <v>94</v>
      </c>
      <c r="C811" t="s">
        <v>51</v>
      </c>
      <c r="D811" t="s">
        <v>21</v>
      </c>
      <c r="E811">
        <v>21136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43627</v>
      </c>
      <c r="L811" t="s">
        <v>26</v>
      </c>
      <c r="N811" t="s">
        <v>24</v>
      </c>
    </row>
    <row r="812" spans="1:14" x14ac:dyDescent="0.25">
      <c r="A812" t="s">
        <v>1147</v>
      </c>
      <c r="B812" t="s">
        <v>1828</v>
      </c>
      <c r="C812" t="s">
        <v>642</v>
      </c>
      <c r="D812" t="s">
        <v>21</v>
      </c>
      <c r="E812">
        <v>20785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43626</v>
      </c>
      <c r="L812" t="s">
        <v>26</v>
      </c>
      <c r="N812" t="s">
        <v>24</v>
      </c>
    </row>
    <row r="813" spans="1:14" x14ac:dyDescent="0.25">
      <c r="A813" t="s">
        <v>1831</v>
      </c>
      <c r="B813" t="s">
        <v>1832</v>
      </c>
      <c r="C813" t="s">
        <v>455</v>
      </c>
      <c r="D813" t="s">
        <v>21</v>
      </c>
      <c r="E813">
        <v>20646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43623</v>
      </c>
      <c r="L813" t="s">
        <v>26</v>
      </c>
      <c r="N813" t="s">
        <v>24</v>
      </c>
    </row>
    <row r="814" spans="1:14" x14ac:dyDescent="0.25">
      <c r="A814" t="s">
        <v>1833</v>
      </c>
      <c r="B814" t="s">
        <v>1834</v>
      </c>
      <c r="C814" t="s">
        <v>455</v>
      </c>
      <c r="D814" t="s">
        <v>21</v>
      </c>
      <c r="E814">
        <v>20646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43623</v>
      </c>
      <c r="L814" t="s">
        <v>26</v>
      </c>
      <c r="N814" t="s">
        <v>24</v>
      </c>
    </row>
    <row r="815" spans="1:14" x14ac:dyDescent="0.25">
      <c r="A815" t="s">
        <v>155</v>
      </c>
      <c r="B815" t="s">
        <v>1835</v>
      </c>
      <c r="C815" t="s">
        <v>687</v>
      </c>
      <c r="D815" t="s">
        <v>21</v>
      </c>
      <c r="E815">
        <v>20747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43623</v>
      </c>
      <c r="L815" t="s">
        <v>26</v>
      </c>
      <c r="N815" t="s">
        <v>24</v>
      </c>
    </row>
    <row r="816" spans="1:14" x14ac:dyDescent="0.25">
      <c r="A816" t="s">
        <v>1836</v>
      </c>
      <c r="B816" t="s">
        <v>1837</v>
      </c>
      <c r="C816" t="s">
        <v>320</v>
      </c>
      <c r="D816" t="s">
        <v>21</v>
      </c>
      <c r="E816">
        <v>20607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43623</v>
      </c>
      <c r="L816" t="s">
        <v>26</v>
      </c>
      <c r="N816" t="s">
        <v>24</v>
      </c>
    </row>
    <row r="817" spans="1:14" x14ac:dyDescent="0.25">
      <c r="A817" t="s">
        <v>995</v>
      </c>
      <c r="B817" t="s">
        <v>1838</v>
      </c>
      <c r="C817" t="s">
        <v>59</v>
      </c>
      <c r="D817" t="s">
        <v>21</v>
      </c>
      <c r="E817">
        <v>21133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43623</v>
      </c>
      <c r="L817" t="s">
        <v>26</v>
      </c>
      <c r="N817" t="s">
        <v>24</v>
      </c>
    </row>
    <row r="818" spans="1:14" x14ac:dyDescent="0.25">
      <c r="A818" t="s">
        <v>1839</v>
      </c>
      <c r="B818" t="s">
        <v>1840</v>
      </c>
      <c r="C818" t="s">
        <v>291</v>
      </c>
      <c r="D818" t="s">
        <v>21</v>
      </c>
      <c r="E818">
        <v>21701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43623</v>
      </c>
      <c r="L818" t="s">
        <v>26</v>
      </c>
      <c r="N818" t="s">
        <v>24</v>
      </c>
    </row>
    <row r="819" spans="1:14" x14ac:dyDescent="0.25">
      <c r="A819" t="s">
        <v>1841</v>
      </c>
      <c r="B819" t="s">
        <v>1842</v>
      </c>
      <c r="C819" t="s">
        <v>291</v>
      </c>
      <c r="D819" t="s">
        <v>21</v>
      </c>
      <c r="E819">
        <v>21701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43623</v>
      </c>
      <c r="L819" t="s">
        <v>26</v>
      </c>
      <c r="N819" t="s">
        <v>24</v>
      </c>
    </row>
    <row r="820" spans="1:14" x14ac:dyDescent="0.25">
      <c r="A820" t="s">
        <v>1843</v>
      </c>
      <c r="B820" t="s">
        <v>1844</v>
      </c>
      <c r="C820" t="s">
        <v>659</v>
      </c>
      <c r="D820" t="s">
        <v>21</v>
      </c>
      <c r="E820">
        <v>20747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43623</v>
      </c>
      <c r="L820" t="s">
        <v>26</v>
      </c>
      <c r="N820" t="s">
        <v>24</v>
      </c>
    </row>
    <row r="821" spans="1:14" x14ac:dyDescent="0.25">
      <c r="A821" t="s">
        <v>1845</v>
      </c>
      <c r="B821" t="s">
        <v>1846</v>
      </c>
      <c r="C821" t="s">
        <v>29</v>
      </c>
      <c r="D821" t="s">
        <v>21</v>
      </c>
      <c r="E821">
        <v>21206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43623</v>
      </c>
      <c r="L821" t="s">
        <v>26</v>
      </c>
      <c r="N821" t="s">
        <v>24</v>
      </c>
    </row>
    <row r="822" spans="1:14" x14ac:dyDescent="0.25">
      <c r="A822" t="s">
        <v>1847</v>
      </c>
      <c r="B822" t="s">
        <v>1848</v>
      </c>
      <c r="C822" t="s">
        <v>29</v>
      </c>
      <c r="D822" t="s">
        <v>21</v>
      </c>
      <c r="E822">
        <v>21206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43623</v>
      </c>
      <c r="L822" t="s">
        <v>26</v>
      </c>
      <c r="N822" t="s">
        <v>24</v>
      </c>
    </row>
    <row r="823" spans="1:14" x14ac:dyDescent="0.25">
      <c r="A823" t="s">
        <v>1849</v>
      </c>
      <c r="B823" t="s">
        <v>1850</v>
      </c>
      <c r="C823" t="s">
        <v>642</v>
      </c>
      <c r="D823" t="s">
        <v>21</v>
      </c>
      <c r="E823">
        <v>20785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43623</v>
      </c>
      <c r="L823" t="s">
        <v>26</v>
      </c>
      <c r="N823" t="s">
        <v>24</v>
      </c>
    </row>
    <row r="824" spans="1:14" x14ac:dyDescent="0.25">
      <c r="A824" t="s">
        <v>1851</v>
      </c>
      <c r="B824" t="s">
        <v>1852</v>
      </c>
      <c r="C824" t="s">
        <v>778</v>
      </c>
      <c r="D824" t="s">
        <v>21</v>
      </c>
      <c r="E824">
        <v>20601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43623</v>
      </c>
      <c r="L824" t="s">
        <v>26</v>
      </c>
      <c r="N824" t="s">
        <v>24</v>
      </c>
    </row>
    <row r="825" spans="1:14" x14ac:dyDescent="0.25">
      <c r="A825" t="s">
        <v>1853</v>
      </c>
      <c r="B825" t="s">
        <v>1854</v>
      </c>
      <c r="C825" t="s">
        <v>1855</v>
      </c>
      <c r="D825" t="s">
        <v>21</v>
      </c>
      <c r="E825">
        <v>20784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43623</v>
      </c>
      <c r="L825" t="s">
        <v>26</v>
      </c>
      <c r="N825" t="s">
        <v>24</v>
      </c>
    </row>
    <row r="826" spans="1:14" x14ac:dyDescent="0.25">
      <c r="A826" t="s">
        <v>940</v>
      </c>
      <c r="B826" t="s">
        <v>1856</v>
      </c>
      <c r="C826" t="s">
        <v>59</v>
      </c>
      <c r="D826" t="s">
        <v>21</v>
      </c>
      <c r="E826">
        <v>21133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43623</v>
      </c>
      <c r="L826" t="s">
        <v>26</v>
      </c>
      <c r="N826" t="s">
        <v>24</v>
      </c>
    </row>
    <row r="827" spans="1:14" x14ac:dyDescent="0.25">
      <c r="A827" t="s">
        <v>1857</v>
      </c>
      <c r="B827" t="s">
        <v>1858</v>
      </c>
      <c r="C827" t="s">
        <v>29</v>
      </c>
      <c r="D827" t="s">
        <v>21</v>
      </c>
      <c r="E827">
        <v>21206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43623</v>
      </c>
      <c r="L827" t="s">
        <v>26</v>
      </c>
      <c r="N827" t="s">
        <v>24</v>
      </c>
    </row>
    <row r="828" spans="1:14" x14ac:dyDescent="0.25">
      <c r="A828" t="s">
        <v>250</v>
      </c>
      <c r="B828" t="s">
        <v>1859</v>
      </c>
      <c r="C828" t="s">
        <v>29</v>
      </c>
      <c r="D828" t="s">
        <v>21</v>
      </c>
      <c r="E828">
        <v>21206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43623</v>
      </c>
      <c r="L828" t="s">
        <v>26</v>
      </c>
      <c r="N828" t="s">
        <v>24</v>
      </c>
    </row>
    <row r="829" spans="1:14" x14ac:dyDescent="0.25">
      <c r="A829" t="s">
        <v>1860</v>
      </c>
      <c r="B829" t="s">
        <v>1861</v>
      </c>
      <c r="C829" t="s">
        <v>29</v>
      </c>
      <c r="D829" t="s">
        <v>21</v>
      </c>
      <c r="E829">
        <v>21206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43623</v>
      </c>
      <c r="L829" t="s">
        <v>26</v>
      </c>
      <c r="N829" t="s">
        <v>24</v>
      </c>
    </row>
    <row r="830" spans="1:14" x14ac:dyDescent="0.25">
      <c r="A830" t="s">
        <v>1862</v>
      </c>
      <c r="B830" t="s">
        <v>1863</v>
      </c>
      <c r="C830" t="s">
        <v>291</v>
      </c>
      <c r="D830" t="s">
        <v>21</v>
      </c>
      <c r="E830">
        <v>21701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43623</v>
      </c>
      <c r="L830" t="s">
        <v>26</v>
      </c>
      <c r="N830" t="s">
        <v>24</v>
      </c>
    </row>
    <row r="831" spans="1:14" x14ac:dyDescent="0.25">
      <c r="A831" t="s">
        <v>1872</v>
      </c>
      <c r="B831" t="s">
        <v>1873</v>
      </c>
      <c r="C831" t="s">
        <v>29</v>
      </c>
      <c r="D831" t="s">
        <v>21</v>
      </c>
      <c r="E831">
        <v>21215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43622</v>
      </c>
      <c r="L831" t="s">
        <v>26</v>
      </c>
      <c r="N831" t="s">
        <v>24</v>
      </c>
    </row>
    <row r="832" spans="1:14" x14ac:dyDescent="0.25">
      <c r="A832" t="s">
        <v>1874</v>
      </c>
      <c r="B832" t="s">
        <v>1875</v>
      </c>
      <c r="C832" t="s">
        <v>29</v>
      </c>
      <c r="D832" t="s">
        <v>21</v>
      </c>
      <c r="E832">
        <v>21133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43622</v>
      </c>
      <c r="L832" t="s">
        <v>26</v>
      </c>
      <c r="N832" t="s">
        <v>24</v>
      </c>
    </row>
    <row r="833" spans="1:14" x14ac:dyDescent="0.25">
      <c r="A833" t="s">
        <v>1876</v>
      </c>
      <c r="B833" t="s">
        <v>1877</v>
      </c>
      <c r="C833" t="s">
        <v>1040</v>
      </c>
      <c r="D833" t="s">
        <v>21</v>
      </c>
      <c r="E833">
        <v>21793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43621</v>
      </c>
      <c r="L833" t="s">
        <v>26</v>
      </c>
      <c r="N833" t="s">
        <v>24</v>
      </c>
    </row>
    <row r="834" spans="1:14" x14ac:dyDescent="0.25">
      <c r="A834" t="s">
        <v>1878</v>
      </c>
      <c r="B834" t="s">
        <v>1879</v>
      </c>
      <c r="C834" t="s">
        <v>207</v>
      </c>
      <c r="D834" t="s">
        <v>21</v>
      </c>
      <c r="E834">
        <v>20712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43621</v>
      </c>
      <c r="L834" t="s">
        <v>26</v>
      </c>
      <c r="N834" t="s">
        <v>24</v>
      </c>
    </row>
    <row r="835" spans="1:14" x14ac:dyDescent="0.25">
      <c r="A835" t="s">
        <v>1880</v>
      </c>
      <c r="B835" t="s">
        <v>1881</v>
      </c>
      <c r="C835" t="s">
        <v>1882</v>
      </c>
      <c r="D835" t="s">
        <v>21</v>
      </c>
      <c r="E835">
        <v>21769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43621</v>
      </c>
      <c r="L835" t="s">
        <v>26</v>
      </c>
      <c r="N835" t="s">
        <v>24</v>
      </c>
    </row>
    <row r="836" spans="1:14" x14ac:dyDescent="0.25">
      <c r="A836" t="s">
        <v>1883</v>
      </c>
      <c r="B836" t="s">
        <v>1884</v>
      </c>
      <c r="C836" t="s">
        <v>1040</v>
      </c>
      <c r="D836" t="s">
        <v>21</v>
      </c>
      <c r="E836">
        <v>21793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43621</v>
      </c>
      <c r="L836" t="s">
        <v>26</v>
      </c>
      <c r="N836" t="s">
        <v>24</v>
      </c>
    </row>
    <row r="837" spans="1:14" x14ac:dyDescent="0.25">
      <c r="A837" t="s">
        <v>155</v>
      </c>
      <c r="B837" t="s">
        <v>1885</v>
      </c>
      <c r="C837" t="s">
        <v>154</v>
      </c>
      <c r="D837" t="s">
        <v>21</v>
      </c>
      <c r="E837">
        <v>20707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43619</v>
      </c>
      <c r="L837" t="s">
        <v>26</v>
      </c>
      <c r="N837" t="s">
        <v>24</v>
      </c>
    </row>
    <row r="838" spans="1:14" x14ac:dyDescent="0.25">
      <c r="A838" t="s">
        <v>1886</v>
      </c>
      <c r="B838" t="s">
        <v>1887</v>
      </c>
      <c r="C838" t="s">
        <v>29</v>
      </c>
      <c r="D838" t="s">
        <v>21</v>
      </c>
      <c r="E838">
        <v>21213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43616</v>
      </c>
      <c r="L838" t="s">
        <v>26</v>
      </c>
      <c r="N838" t="s">
        <v>24</v>
      </c>
    </row>
    <row r="839" spans="1:14" x14ac:dyDescent="0.25">
      <c r="A839" t="s">
        <v>155</v>
      </c>
      <c r="B839" t="s">
        <v>1892</v>
      </c>
      <c r="C839" t="s">
        <v>254</v>
      </c>
      <c r="D839" t="s">
        <v>21</v>
      </c>
      <c r="E839">
        <v>21204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43615</v>
      </c>
      <c r="L839" t="s">
        <v>26</v>
      </c>
      <c r="N839" t="s">
        <v>24</v>
      </c>
    </row>
    <row r="840" spans="1:14" x14ac:dyDescent="0.25">
      <c r="A840" t="s">
        <v>155</v>
      </c>
      <c r="B840" t="s">
        <v>1893</v>
      </c>
      <c r="C840" t="s">
        <v>254</v>
      </c>
      <c r="D840" t="s">
        <v>21</v>
      </c>
      <c r="E840">
        <v>21204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43615</v>
      </c>
      <c r="L840" t="s">
        <v>26</v>
      </c>
      <c r="N840" t="s">
        <v>24</v>
      </c>
    </row>
    <row r="841" spans="1:14" x14ac:dyDescent="0.25">
      <c r="A841" t="s">
        <v>1895</v>
      </c>
      <c r="B841" t="s">
        <v>1896</v>
      </c>
      <c r="C841" t="s">
        <v>29</v>
      </c>
      <c r="D841" t="s">
        <v>21</v>
      </c>
      <c r="E841">
        <v>21204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43615</v>
      </c>
      <c r="L841" t="s">
        <v>26</v>
      </c>
      <c r="N841" t="s">
        <v>24</v>
      </c>
    </row>
    <row r="842" spans="1:14" x14ac:dyDescent="0.25">
      <c r="A842" t="s">
        <v>1905</v>
      </c>
      <c r="B842" t="s">
        <v>1906</v>
      </c>
      <c r="C842" t="s">
        <v>29</v>
      </c>
      <c r="D842" t="s">
        <v>21</v>
      </c>
      <c r="E842">
        <v>21224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43615</v>
      </c>
      <c r="L842" t="s">
        <v>26</v>
      </c>
      <c r="N842" t="s">
        <v>24</v>
      </c>
    </row>
    <row r="843" spans="1:14" x14ac:dyDescent="0.25">
      <c r="A843" t="s">
        <v>1907</v>
      </c>
      <c r="B843" t="s">
        <v>1908</v>
      </c>
      <c r="C843" t="s">
        <v>254</v>
      </c>
      <c r="D843" t="s">
        <v>21</v>
      </c>
      <c r="E843">
        <v>21204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43615</v>
      </c>
      <c r="L843" t="s">
        <v>26</v>
      </c>
      <c r="N843" t="s">
        <v>24</v>
      </c>
    </row>
    <row r="844" spans="1:14" x14ac:dyDescent="0.25">
      <c r="A844" t="s">
        <v>1909</v>
      </c>
      <c r="B844" t="s">
        <v>1910</v>
      </c>
      <c r="C844" t="s">
        <v>29</v>
      </c>
      <c r="D844" t="s">
        <v>21</v>
      </c>
      <c r="E844">
        <v>21204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43615</v>
      </c>
      <c r="L844" t="s">
        <v>26</v>
      </c>
      <c r="N844" t="s">
        <v>24</v>
      </c>
    </row>
    <row r="845" spans="1:14" x14ac:dyDescent="0.25">
      <c r="A845" t="s">
        <v>1911</v>
      </c>
      <c r="B845" t="s">
        <v>1912</v>
      </c>
      <c r="C845" t="s">
        <v>804</v>
      </c>
      <c r="D845" t="s">
        <v>21</v>
      </c>
      <c r="E845">
        <v>20814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43614</v>
      </c>
      <c r="L845" t="s">
        <v>26</v>
      </c>
      <c r="N845" t="s">
        <v>24</v>
      </c>
    </row>
    <row r="846" spans="1:14" x14ac:dyDescent="0.25">
      <c r="A846" t="s">
        <v>1915</v>
      </c>
      <c r="B846" t="s">
        <v>1916</v>
      </c>
      <c r="C846" t="s">
        <v>804</v>
      </c>
      <c r="D846" t="s">
        <v>21</v>
      </c>
      <c r="E846">
        <v>20817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43613</v>
      </c>
      <c r="L846" t="s">
        <v>26</v>
      </c>
      <c r="N846" t="s">
        <v>24</v>
      </c>
    </row>
    <row r="847" spans="1:14" x14ac:dyDescent="0.25">
      <c r="A847" t="s">
        <v>76</v>
      </c>
      <c r="B847" t="s">
        <v>1917</v>
      </c>
      <c r="C847" t="s">
        <v>532</v>
      </c>
      <c r="D847" t="s">
        <v>21</v>
      </c>
      <c r="E847">
        <v>21234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43613</v>
      </c>
      <c r="L847" t="s">
        <v>26</v>
      </c>
      <c r="N847" t="s">
        <v>24</v>
      </c>
    </row>
    <row r="848" spans="1:14" x14ac:dyDescent="0.25">
      <c r="A848" t="s">
        <v>1918</v>
      </c>
      <c r="B848" t="s">
        <v>1919</v>
      </c>
      <c r="C848" t="s">
        <v>532</v>
      </c>
      <c r="D848" t="s">
        <v>21</v>
      </c>
      <c r="E848">
        <v>21234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43613</v>
      </c>
      <c r="L848" t="s">
        <v>26</v>
      </c>
      <c r="N848" t="s">
        <v>24</v>
      </c>
    </row>
    <row r="849" spans="1:14" x14ac:dyDescent="0.25">
      <c r="A849" t="s">
        <v>1920</v>
      </c>
      <c r="B849" t="s">
        <v>1921</v>
      </c>
      <c r="C849" t="s">
        <v>29</v>
      </c>
      <c r="D849" t="s">
        <v>21</v>
      </c>
      <c r="E849">
        <v>21214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43609</v>
      </c>
      <c r="L849" t="s">
        <v>26</v>
      </c>
      <c r="N849" t="s">
        <v>24</v>
      </c>
    </row>
    <row r="850" spans="1:14" x14ac:dyDescent="0.25">
      <c r="A850" t="s">
        <v>87</v>
      </c>
      <c r="B850" t="s">
        <v>1925</v>
      </c>
      <c r="C850" t="s">
        <v>29</v>
      </c>
      <c r="D850" t="s">
        <v>21</v>
      </c>
      <c r="E850">
        <v>21214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43609</v>
      </c>
      <c r="L850" t="s">
        <v>26</v>
      </c>
      <c r="N850" t="s">
        <v>24</v>
      </c>
    </row>
    <row r="851" spans="1:14" x14ac:dyDescent="0.25">
      <c r="A851" t="s">
        <v>1926</v>
      </c>
      <c r="B851" t="s">
        <v>1927</v>
      </c>
      <c r="C851" t="s">
        <v>29</v>
      </c>
      <c r="D851" t="s">
        <v>21</v>
      </c>
      <c r="E851">
        <v>21214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43609</v>
      </c>
      <c r="L851" t="s">
        <v>26</v>
      </c>
      <c r="N851" t="s">
        <v>24</v>
      </c>
    </row>
    <row r="852" spans="1:14" x14ac:dyDescent="0.25">
      <c r="A852" t="s">
        <v>155</v>
      </c>
      <c r="B852" t="s">
        <v>1930</v>
      </c>
      <c r="C852" t="s">
        <v>29</v>
      </c>
      <c r="D852" t="s">
        <v>21</v>
      </c>
      <c r="E852">
        <v>21214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43608</v>
      </c>
      <c r="L852" t="s">
        <v>26</v>
      </c>
      <c r="N852" t="s">
        <v>24</v>
      </c>
    </row>
    <row r="853" spans="1:14" x14ac:dyDescent="0.25">
      <c r="A853" t="s">
        <v>1931</v>
      </c>
      <c r="B853" t="s">
        <v>1932</v>
      </c>
      <c r="C853" t="s">
        <v>29</v>
      </c>
      <c r="D853" t="s">
        <v>21</v>
      </c>
      <c r="E853">
        <v>21214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43608</v>
      </c>
      <c r="L853" t="s">
        <v>26</v>
      </c>
      <c r="N853" t="s">
        <v>24</v>
      </c>
    </row>
    <row r="854" spans="1:14" x14ac:dyDescent="0.25">
      <c r="A854" t="s">
        <v>1937</v>
      </c>
      <c r="B854" t="s">
        <v>1938</v>
      </c>
      <c r="C854" t="s">
        <v>29</v>
      </c>
      <c r="D854" t="s">
        <v>21</v>
      </c>
      <c r="E854">
        <v>21214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43608</v>
      </c>
      <c r="L854" t="s">
        <v>26</v>
      </c>
      <c r="N854" t="s">
        <v>24</v>
      </c>
    </row>
    <row r="855" spans="1:14" x14ac:dyDescent="0.25">
      <c r="A855" t="s">
        <v>1939</v>
      </c>
      <c r="B855" t="s">
        <v>1940</v>
      </c>
      <c r="C855" t="s">
        <v>114</v>
      </c>
      <c r="D855" t="s">
        <v>21</v>
      </c>
      <c r="E855">
        <v>21228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43608</v>
      </c>
      <c r="L855" t="s">
        <v>26</v>
      </c>
      <c r="N855" t="s">
        <v>24</v>
      </c>
    </row>
    <row r="856" spans="1:14" x14ac:dyDescent="0.25">
      <c r="A856" t="s">
        <v>260</v>
      </c>
      <c r="B856" t="s">
        <v>1945</v>
      </c>
      <c r="C856" t="s">
        <v>114</v>
      </c>
      <c r="D856" t="s">
        <v>21</v>
      </c>
      <c r="E856">
        <v>21228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43608</v>
      </c>
      <c r="L856" t="s">
        <v>26</v>
      </c>
      <c r="N856" t="s">
        <v>24</v>
      </c>
    </row>
    <row r="857" spans="1:14" x14ac:dyDescent="0.25">
      <c r="A857" t="s">
        <v>1946</v>
      </c>
      <c r="B857" t="s">
        <v>1947</v>
      </c>
      <c r="C857" t="s">
        <v>29</v>
      </c>
      <c r="D857" t="s">
        <v>21</v>
      </c>
      <c r="E857">
        <v>21212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43607</v>
      </c>
      <c r="L857" t="s">
        <v>26</v>
      </c>
      <c r="N857" t="s">
        <v>24</v>
      </c>
    </row>
    <row r="858" spans="1:14" x14ac:dyDescent="0.25">
      <c r="A858" t="s">
        <v>1948</v>
      </c>
      <c r="B858" t="s">
        <v>1949</v>
      </c>
      <c r="C858" t="s">
        <v>29</v>
      </c>
      <c r="D858" t="s">
        <v>21</v>
      </c>
      <c r="E858">
        <v>21228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43607</v>
      </c>
      <c r="L858" t="s">
        <v>26</v>
      </c>
      <c r="N858" t="s">
        <v>24</v>
      </c>
    </row>
    <row r="859" spans="1:14" x14ac:dyDescent="0.25">
      <c r="A859" t="s">
        <v>201</v>
      </c>
      <c r="B859" t="s">
        <v>1950</v>
      </c>
      <c r="C859" t="s">
        <v>29</v>
      </c>
      <c r="D859" t="s">
        <v>21</v>
      </c>
      <c r="E859">
        <v>21228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43607</v>
      </c>
      <c r="L859" t="s">
        <v>26</v>
      </c>
      <c r="N859" t="s">
        <v>24</v>
      </c>
    </row>
    <row r="860" spans="1:14" x14ac:dyDescent="0.25">
      <c r="A860" t="s">
        <v>1951</v>
      </c>
      <c r="B860" t="s">
        <v>1952</v>
      </c>
      <c r="C860" t="s">
        <v>154</v>
      </c>
      <c r="D860" t="s">
        <v>21</v>
      </c>
      <c r="E860">
        <v>20724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43606</v>
      </c>
      <c r="L860" t="s">
        <v>26</v>
      </c>
      <c r="N860" t="s">
        <v>24</v>
      </c>
    </row>
    <row r="861" spans="1:14" x14ac:dyDescent="0.25">
      <c r="A861" t="s">
        <v>1953</v>
      </c>
      <c r="B861" t="s">
        <v>1954</v>
      </c>
      <c r="C861" t="s">
        <v>29</v>
      </c>
      <c r="D861" t="s">
        <v>21</v>
      </c>
      <c r="E861">
        <v>21212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43606</v>
      </c>
      <c r="L861" t="s">
        <v>26</v>
      </c>
      <c r="N861" t="s">
        <v>24</v>
      </c>
    </row>
    <row r="862" spans="1:14" x14ac:dyDescent="0.25">
      <c r="A862" t="s">
        <v>196</v>
      </c>
      <c r="B862" t="s">
        <v>1955</v>
      </c>
      <c r="C862" t="s">
        <v>29</v>
      </c>
      <c r="D862" t="s">
        <v>21</v>
      </c>
      <c r="E862">
        <v>21239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43606</v>
      </c>
      <c r="L862" t="s">
        <v>26</v>
      </c>
      <c r="N862" t="s">
        <v>24</v>
      </c>
    </row>
    <row r="863" spans="1:14" x14ac:dyDescent="0.25">
      <c r="A863" t="s">
        <v>30</v>
      </c>
      <c r="B863" t="s">
        <v>1956</v>
      </c>
      <c r="C863" t="s">
        <v>29</v>
      </c>
      <c r="D863" t="s">
        <v>21</v>
      </c>
      <c r="E863">
        <v>21212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43606</v>
      </c>
      <c r="L863" t="s">
        <v>26</v>
      </c>
      <c r="N863" t="s">
        <v>24</v>
      </c>
    </row>
    <row r="864" spans="1:14" x14ac:dyDescent="0.25">
      <c r="A864" t="s">
        <v>1957</v>
      </c>
      <c r="B864" t="s">
        <v>1958</v>
      </c>
      <c r="C864" t="s">
        <v>29</v>
      </c>
      <c r="D864" t="s">
        <v>21</v>
      </c>
      <c r="E864">
        <v>21212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43606</v>
      </c>
      <c r="L864" t="s">
        <v>26</v>
      </c>
      <c r="N864" t="s">
        <v>24</v>
      </c>
    </row>
    <row r="865" spans="1:14" x14ac:dyDescent="0.25">
      <c r="A865" t="s">
        <v>1959</v>
      </c>
      <c r="B865" t="s">
        <v>1960</v>
      </c>
      <c r="C865" t="s">
        <v>187</v>
      </c>
      <c r="D865" t="s">
        <v>21</v>
      </c>
      <c r="E865">
        <v>21788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43606</v>
      </c>
      <c r="L865" t="s">
        <v>26</v>
      </c>
      <c r="N865" t="s">
        <v>24</v>
      </c>
    </row>
    <row r="866" spans="1:14" x14ac:dyDescent="0.25">
      <c r="A866" t="s">
        <v>1961</v>
      </c>
      <c r="B866" t="s">
        <v>1962</v>
      </c>
      <c r="C866" t="s">
        <v>187</v>
      </c>
      <c r="D866" t="s">
        <v>21</v>
      </c>
      <c r="E866">
        <v>21788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43606</v>
      </c>
      <c r="L866" t="s">
        <v>26</v>
      </c>
      <c r="N866" t="s">
        <v>24</v>
      </c>
    </row>
    <row r="867" spans="1:14" x14ac:dyDescent="0.25">
      <c r="A867" t="s">
        <v>430</v>
      </c>
      <c r="B867" t="s">
        <v>1963</v>
      </c>
      <c r="C867" t="s">
        <v>187</v>
      </c>
      <c r="D867" t="s">
        <v>21</v>
      </c>
      <c r="E867">
        <v>21788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43606</v>
      </c>
      <c r="L867" t="s">
        <v>26</v>
      </c>
      <c r="N867" t="s">
        <v>24</v>
      </c>
    </row>
    <row r="868" spans="1:14" x14ac:dyDescent="0.25">
      <c r="A868" t="s">
        <v>1964</v>
      </c>
      <c r="B868" t="s">
        <v>1965</v>
      </c>
      <c r="C868" t="s">
        <v>154</v>
      </c>
      <c r="D868" t="s">
        <v>21</v>
      </c>
      <c r="E868">
        <v>20724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43605</v>
      </c>
      <c r="L868" t="s">
        <v>26</v>
      </c>
      <c r="N868" t="s">
        <v>24</v>
      </c>
    </row>
    <row r="869" spans="1:14" x14ac:dyDescent="0.25">
      <c r="A869" t="s">
        <v>1966</v>
      </c>
      <c r="B869" t="s">
        <v>1967</v>
      </c>
      <c r="C869" t="s">
        <v>29</v>
      </c>
      <c r="D869" t="s">
        <v>21</v>
      </c>
      <c r="E869">
        <v>21223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43603</v>
      </c>
      <c r="L869" t="s">
        <v>26</v>
      </c>
      <c r="N869" t="s">
        <v>24</v>
      </c>
    </row>
    <row r="870" spans="1:14" x14ac:dyDescent="0.25">
      <c r="A870" t="s">
        <v>1969</v>
      </c>
      <c r="B870" t="s">
        <v>1970</v>
      </c>
      <c r="C870" t="s">
        <v>291</v>
      </c>
      <c r="D870" t="s">
        <v>21</v>
      </c>
      <c r="E870">
        <v>21701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43601</v>
      </c>
      <c r="L870" t="s">
        <v>26</v>
      </c>
      <c r="N870" t="s">
        <v>24</v>
      </c>
    </row>
    <row r="871" spans="1:14" x14ac:dyDescent="0.25">
      <c r="A871" t="s">
        <v>1975</v>
      </c>
      <c r="B871" t="s">
        <v>1976</v>
      </c>
      <c r="C871" t="s">
        <v>138</v>
      </c>
      <c r="D871" t="s">
        <v>21</v>
      </c>
      <c r="E871">
        <v>21220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43601</v>
      </c>
      <c r="L871" t="s">
        <v>26</v>
      </c>
      <c r="N871" t="s">
        <v>24</v>
      </c>
    </row>
    <row r="872" spans="1:14" x14ac:dyDescent="0.25">
      <c r="A872" t="s">
        <v>247</v>
      </c>
      <c r="B872" t="s">
        <v>1981</v>
      </c>
      <c r="C872" t="s">
        <v>1341</v>
      </c>
      <c r="D872" t="s">
        <v>21</v>
      </c>
      <c r="E872">
        <v>21774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43601</v>
      </c>
      <c r="L872" t="s">
        <v>26</v>
      </c>
      <c r="N872" t="s">
        <v>24</v>
      </c>
    </row>
    <row r="873" spans="1:14" x14ac:dyDescent="0.25">
      <c r="A873" t="s">
        <v>1987</v>
      </c>
      <c r="B873" t="s">
        <v>1988</v>
      </c>
      <c r="C873" t="s">
        <v>29</v>
      </c>
      <c r="D873" t="s">
        <v>21</v>
      </c>
      <c r="E873">
        <v>21216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43601</v>
      </c>
      <c r="L873" t="s">
        <v>26</v>
      </c>
      <c r="N873" t="s">
        <v>24</v>
      </c>
    </row>
    <row r="874" spans="1:14" x14ac:dyDescent="0.25">
      <c r="A874" t="s">
        <v>430</v>
      </c>
      <c r="B874" t="s">
        <v>1989</v>
      </c>
      <c r="C874" t="s">
        <v>291</v>
      </c>
      <c r="D874" t="s">
        <v>21</v>
      </c>
      <c r="E874">
        <v>21701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43601</v>
      </c>
      <c r="L874" t="s">
        <v>26</v>
      </c>
      <c r="N874" t="s">
        <v>24</v>
      </c>
    </row>
    <row r="875" spans="1:14" x14ac:dyDescent="0.25">
      <c r="A875" t="s">
        <v>97</v>
      </c>
      <c r="B875" t="s">
        <v>1990</v>
      </c>
      <c r="C875" t="s">
        <v>138</v>
      </c>
      <c r="D875" t="s">
        <v>21</v>
      </c>
      <c r="E875">
        <v>21220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43601</v>
      </c>
      <c r="L875" t="s">
        <v>26</v>
      </c>
      <c r="N875" t="s">
        <v>24</v>
      </c>
    </row>
    <row r="876" spans="1:14" x14ac:dyDescent="0.25">
      <c r="A876" t="s">
        <v>1991</v>
      </c>
      <c r="B876" t="s">
        <v>1992</v>
      </c>
      <c r="C876" t="s">
        <v>29</v>
      </c>
      <c r="D876" t="s">
        <v>21</v>
      </c>
      <c r="E876">
        <v>21202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43600</v>
      </c>
      <c r="L876" t="s">
        <v>26</v>
      </c>
      <c r="N876" t="s">
        <v>24</v>
      </c>
    </row>
    <row r="877" spans="1:14" x14ac:dyDescent="0.25">
      <c r="A877" t="s">
        <v>76</v>
      </c>
      <c r="B877" t="s">
        <v>1993</v>
      </c>
      <c r="C877" t="s">
        <v>29</v>
      </c>
      <c r="D877" t="s">
        <v>21</v>
      </c>
      <c r="E877">
        <v>21206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43600</v>
      </c>
      <c r="L877" t="s">
        <v>26</v>
      </c>
      <c r="N877" t="s">
        <v>24</v>
      </c>
    </row>
    <row r="878" spans="1:14" x14ac:dyDescent="0.25">
      <c r="A878" t="s">
        <v>1994</v>
      </c>
      <c r="B878" t="s">
        <v>1995</v>
      </c>
      <c r="C878" t="s">
        <v>29</v>
      </c>
      <c r="D878" t="s">
        <v>21</v>
      </c>
      <c r="E878">
        <v>21224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43600</v>
      </c>
      <c r="L878" t="s">
        <v>26</v>
      </c>
      <c r="N878" t="s">
        <v>24</v>
      </c>
    </row>
    <row r="879" spans="1:14" x14ac:dyDescent="0.25">
      <c r="A879" t="s">
        <v>1996</v>
      </c>
      <c r="B879" t="s">
        <v>1997</v>
      </c>
      <c r="C879" t="s">
        <v>29</v>
      </c>
      <c r="D879" t="s">
        <v>21</v>
      </c>
      <c r="E879">
        <v>21229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43600</v>
      </c>
      <c r="L879" t="s">
        <v>26</v>
      </c>
      <c r="N879" t="s">
        <v>24</v>
      </c>
    </row>
    <row r="880" spans="1:14" x14ac:dyDescent="0.25">
      <c r="A880" t="s">
        <v>1998</v>
      </c>
      <c r="B880" t="s">
        <v>1999</v>
      </c>
      <c r="C880" t="s">
        <v>54</v>
      </c>
      <c r="D880" t="s">
        <v>21</v>
      </c>
      <c r="E880">
        <v>21061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43599</v>
      </c>
      <c r="L880" t="s">
        <v>26</v>
      </c>
      <c r="N880" t="s">
        <v>24</v>
      </c>
    </row>
    <row r="881" spans="1:14" x14ac:dyDescent="0.25">
      <c r="A881" t="s">
        <v>2000</v>
      </c>
      <c r="B881" t="s">
        <v>2001</v>
      </c>
      <c r="C881" t="s">
        <v>138</v>
      </c>
      <c r="D881" t="s">
        <v>21</v>
      </c>
      <c r="E881">
        <v>21220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43599</v>
      </c>
      <c r="L881" t="s">
        <v>26</v>
      </c>
      <c r="N881" t="s">
        <v>24</v>
      </c>
    </row>
    <row r="882" spans="1:14" x14ac:dyDescent="0.25">
      <c r="A882" t="s">
        <v>2002</v>
      </c>
      <c r="B882" t="s">
        <v>2003</v>
      </c>
      <c r="C882" t="s">
        <v>136</v>
      </c>
      <c r="D882" t="s">
        <v>21</v>
      </c>
      <c r="E882">
        <v>21117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43599</v>
      </c>
      <c r="L882" t="s">
        <v>26</v>
      </c>
      <c r="N882" t="s">
        <v>24</v>
      </c>
    </row>
    <row r="883" spans="1:14" x14ac:dyDescent="0.25">
      <c r="A883" t="s">
        <v>212</v>
      </c>
      <c r="B883" t="s">
        <v>2004</v>
      </c>
      <c r="C883" t="s">
        <v>291</v>
      </c>
      <c r="D883" t="s">
        <v>21</v>
      </c>
      <c r="E883">
        <v>21703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43599</v>
      </c>
      <c r="L883" t="s">
        <v>26</v>
      </c>
      <c r="N883" t="s">
        <v>24</v>
      </c>
    </row>
    <row r="884" spans="1:14" x14ac:dyDescent="0.25">
      <c r="A884" t="s">
        <v>511</v>
      </c>
      <c r="B884" t="s">
        <v>2005</v>
      </c>
      <c r="C884" t="s">
        <v>187</v>
      </c>
      <c r="D884" t="s">
        <v>21</v>
      </c>
      <c r="E884">
        <v>21788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43599</v>
      </c>
      <c r="L884" t="s">
        <v>26</v>
      </c>
      <c r="N884" t="s">
        <v>24</v>
      </c>
    </row>
    <row r="885" spans="1:14" x14ac:dyDescent="0.25">
      <c r="A885" t="s">
        <v>2006</v>
      </c>
      <c r="B885" t="s">
        <v>2007</v>
      </c>
      <c r="C885" t="s">
        <v>291</v>
      </c>
      <c r="D885" t="s">
        <v>21</v>
      </c>
      <c r="E885">
        <v>21701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43599</v>
      </c>
      <c r="L885" t="s">
        <v>26</v>
      </c>
      <c r="N885" t="s">
        <v>24</v>
      </c>
    </row>
    <row r="886" spans="1:14" x14ac:dyDescent="0.25">
      <c r="A886" t="s">
        <v>1658</v>
      </c>
      <c r="B886" t="s">
        <v>2008</v>
      </c>
      <c r="C886" t="s">
        <v>54</v>
      </c>
      <c r="D886" t="s">
        <v>21</v>
      </c>
      <c r="E886">
        <v>21061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43599</v>
      </c>
      <c r="L886" t="s">
        <v>26</v>
      </c>
      <c r="N886" t="s">
        <v>24</v>
      </c>
    </row>
    <row r="887" spans="1:14" x14ac:dyDescent="0.25">
      <c r="A887" t="s">
        <v>2009</v>
      </c>
      <c r="B887" t="s">
        <v>2010</v>
      </c>
      <c r="C887" t="s">
        <v>190</v>
      </c>
      <c r="D887" t="s">
        <v>21</v>
      </c>
      <c r="E887">
        <v>20851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43598</v>
      </c>
      <c r="L887" t="s">
        <v>26</v>
      </c>
      <c r="N887" t="s">
        <v>24</v>
      </c>
    </row>
    <row r="888" spans="1:14" x14ac:dyDescent="0.25">
      <c r="A888" t="s">
        <v>2011</v>
      </c>
      <c r="B888" t="s">
        <v>2012</v>
      </c>
      <c r="C888" t="s">
        <v>683</v>
      </c>
      <c r="D888" t="s">
        <v>21</v>
      </c>
      <c r="E888">
        <v>21716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43598</v>
      </c>
      <c r="L888" t="s">
        <v>26</v>
      </c>
      <c r="N888" t="s">
        <v>24</v>
      </c>
    </row>
    <row r="889" spans="1:14" x14ac:dyDescent="0.25">
      <c r="A889" t="s">
        <v>2013</v>
      </c>
      <c r="B889" t="s">
        <v>2014</v>
      </c>
      <c r="C889" t="s">
        <v>179</v>
      </c>
      <c r="D889" t="s">
        <v>21</v>
      </c>
      <c r="E889">
        <v>20878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43598</v>
      </c>
      <c r="L889" t="s">
        <v>26</v>
      </c>
      <c r="N889" t="s">
        <v>24</v>
      </c>
    </row>
    <row r="890" spans="1:14" x14ac:dyDescent="0.25">
      <c r="A890" t="s">
        <v>1623</v>
      </c>
      <c r="B890" t="s">
        <v>2015</v>
      </c>
      <c r="C890" t="s">
        <v>54</v>
      </c>
      <c r="D890" t="s">
        <v>21</v>
      </c>
      <c r="E890">
        <v>21061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43598</v>
      </c>
      <c r="L890" t="s">
        <v>26</v>
      </c>
      <c r="N890" t="s">
        <v>24</v>
      </c>
    </row>
    <row r="891" spans="1:14" x14ac:dyDescent="0.25">
      <c r="A891" t="s">
        <v>2016</v>
      </c>
      <c r="B891" t="s">
        <v>2017</v>
      </c>
      <c r="C891" t="s">
        <v>70</v>
      </c>
      <c r="D891" t="s">
        <v>21</v>
      </c>
      <c r="E891">
        <v>21403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43595</v>
      </c>
      <c r="L891" t="s">
        <v>26</v>
      </c>
      <c r="N891" t="s">
        <v>24</v>
      </c>
    </row>
    <row r="892" spans="1:14" x14ac:dyDescent="0.25">
      <c r="A892" t="s">
        <v>155</v>
      </c>
      <c r="B892" t="s">
        <v>170</v>
      </c>
      <c r="C892" t="s">
        <v>70</v>
      </c>
      <c r="D892" t="s">
        <v>21</v>
      </c>
      <c r="E892">
        <v>21409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43595</v>
      </c>
      <c r="L892" t="s">
        <v>26</v>
      </c>
      <c r="N892" t="s">
        <v>24</v>
      </c>
    </row>
    <row r="893" spans="1:14" x14ac:dyDescent="0.25">
      <c r="A893" t="s">
        <v>2018</v>
      </c>
      <c r="B893" t="s">
        <v>2019</v>
      </c>
      <c r="C893" t="s">
        <v>29</v>
      </c>
      <c r="D893" t="s">
        <v>21</v>
      </c>
      <c r="E893">
        <v>21227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43595</v>
      </c>
      <c r="L893" t="s">
        <v>26</v>
      </c>
      <c r="N893" t="s">
        <v>24</v>
      </c>
    </row>
    <row r="894" spans="1:14" x14ac:dyDescent="0.25">
      <c r="A894" t="s">
        <v>93</v>
      </c>
      <c r="B894" t="s">
        <v>2020</v>
      </c>
      <c r="C894" t="s">
        <v>29</v>
      </c>
      <c r="D894" t="s">
        <v>21</v>
      </c>
      <c r="E894">
        <v>21230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43595</v>
      </c>
      <c r="L894" t="s">
        <v>26</v>
      </c>
      <c r="N894" t="s">
        <v>24</v>
      </c>
    </row>
    <row r="895" spans="1:14" x14ac:dyDescent="0.25">
      <c r="A895" t="s">
        <v>995</v>
      </c>
      <c r="B895" t="s">
        <v>2022</v>
      </c>
      <c r="C895" t="s">
        <v>29</v>
      </c>
      <c r="D895" t="s">
        <v>21</v>
      </c>
      <c r="E895">
        <v>21221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43594</v>
      </c>
      <c r="L895" t="s">
        <v>26</v>
      </c>
      <c r="N895" t="s">
        <v>24</v>
      </c>
    </row>
    <row r="896" spans="1:14" x14ac:dyDescent="0.25">
      <c r="A896" t="s">
        <v>2023</v>
      </c>
      <c r="B896" t="s">
        <v>2024</v>
      </c>
      <c r="C896" t="s">
        <v>1125</v>
      </c>
      <c r="D896" t="s">
        <v>21</v>
      </c>
      <c r="E896">
        <v>21221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43594</v>
      </c>
      <c r="L896" t="s">
        <v>26</v>
      </c>
      <c r="N896" t="s">
        <v>24</v>
      </c>
    </row>
    <row r="897" spans="1:14" x14ac:dyDescent="0.25">
      <c r="A897" t="s">
        <v>212</v>
      </c>
      <c r="B897" t="s">
        <v>2029</v>
      </c>
      <c r="C897" t="s">
        <v>29</v>
      </c>
      <c r="D897" t="s">
        <v>21</v>
      </c>
      <c r="E897">
        <v>21221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43594</v>
      </c>
      <c r="L897" t="s">
        <v>26</v>
      </c>
      <c r="N897" t="s">
        <v>24</v>
      </c>
    </row>
    <row r="898" spans="1:14" x14ac:dyDescent="0.25">
      <c r="A898" t="s">
        <v>2030</v>
      </c>
      <c r="B898" t="s">
        <v>2031</v>
      </c>
      <c r="C898" t="s">
        <v>29</v>
      </c>
      <c r="D898" t="s">
        <v>21</v>
      </c>
      <c r="E898">
        <v>21221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43594</v>
      </c>
      <c r="L898" t="s">
        <v>26</v>
      </c>
      <c r="N898" t="s">
        <v>24</v>
      </c>
    </row>
    <row r="899" spans="1:14" x14ac:dyDescent="0.25">
      <c r="A899" t="s">
        <v>2038</v>
      </c>
      <c r="B899" t="s">
        <v>2039</v>
      </c>
      <c r="C899" t="s">
        <v>29</v>
      </c>
      <c r="D899" t="s">
        <v>21</v>
      </c>
      <c r="E899">
        <v>21221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43594</v>
      </c>
      <c r="L899" t="s">
        <v>26</v>
      </c>
      <c r="N899" t="s">
        <v>24</v>
      </c>
    </row>
    <row r="900" spans="1:14" x14ac:dyDescent="0.25">
      <c r="A900" t="s">
        <v>168</v>
      </c>
      <c r="B900" t="s">
        <v>2040</v>
      </c>
      <c r="C900" t="s">
        <v>29</v>
      </c>
      <c r="D900" t="s">
        <v>21</v>
      </c>
      <c r="E900">
        <v>21221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43594</v>
      </c>
      <c r="L900" t="s">
        <v>26</v>
      </c>
      <c r="N900" t="s">
        <v>24</v>
      </c>
    </row>
    <row r="901" spans="1:14" x14ac:dyDescent="0.25">
      <c r="A901" t="s">
        <v>2042</v>
      </c>
      <c r="B901" t="s">
        <v>2043</v>
      </c>
      <c r="C901" t="s">
        <v>176</v>
      </c>
      <c r="D901" t="s">
        <v>21</v>
      </c>
      <c r="E901">
        <v>21740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43593</v>
      </c>
      <c r="L901" t="s">
        <v>26</v>
      </c>
      <c r="N901" t="s">
        <v>24</v>
      </c>
    </row>
    <row r="902" spans="1:14" x14ac:dyDescent="0.25">
      <c r="A902" t="s">
        <v>76</v>
      </c>
      <c r="B902" t="s">
        <v>120</v>
      </c>
      <c r="C902" t="s">
        <v>29</v>
      </c>
      <c r="D902" t="s">
        <v>21</v>
      </c>
      <c r="E902">
        <v>21215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43592</v>
      </c>
      <c r="L902" t="s">
        <v>26</v>
      </c>
      <c r="N902" t="s">
        <v>24</v>
      </c>
    </row>
    <row r="903" spans="1:14" x14ac:dyDescent="0.25">
      <c r="A903" t="s">
        <v>27</v>
      </c>
      <c r="B903" t="s">
        <v>28</v>
      </c>
      <c r="C903" t="s">
        <v>29</v>
      </c>
      <c r="D903" t="s">
        <v>21</v>
      </c>
      <c r="E903">
        <v>21207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43592</v>
      </c>
      <c r="L903" t="s">
        <v>26</v>
      </c>
      <c r="N903" t="s">
        <v>24</v>
      </c>
    </row>
    <row r="904" spans="1:14" x14ac:dyDescent="0.25">
      <c r="A904" t="s">
        <v>938</v>
      </c>
      <c r="B904" t="s">
        <v>2044</v>
      </c>
      <c r="C904" t="s">
        <v>54</v>
      </c>
      <c r="D904" t="s">
        <v>21</v>
      </c>
      <c r="E904">
        <v>21061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43592</v>
      </c>
      <c r="L904" t="s">
        <v>26</v>
      </c>
      <c r="N904" t="s">
        <v>24</v>
      </c>
    </row>
    <row r="905" spans="1:14" x14ac:dyDescent="0.25">
      <c r="A905" t="s">
        <v>2045</v>
      </c>
      <c r="B905" t="s">
        <v>2046</v>
      </c>
      <c r="C905" t="s">
        <v>179</v>
      </c>
      <c r="D905" t="s">
        <v>21</v>
      </c>
      <c r="E905">
        <v>20877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43592</v>
      </c>
      <c r="L905" t="s">
        <v>26</v>
      </c>
      <c r="N905" t="s">
        <v>24</v>
      </c>
    </row>
    <row r="906" spans="1:14" x14ac:dyDescent="0.25">
      <c r="A906" t="s">
        <v>97</v>
      </c>
      <c r="B906" t="s">
        <v>2047</v>
      </c>
      <c r="C906" t="s">
        <v>54</v>
      </c>
      <c r="D906" t="s">
        <v>21</v>
      </c>
      <c r="E906">
        <v>21061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43592</v>
      </c>
      <c r="L906" t="s">
        <v>26</v>
      </c>
      <c r="N906" t="s">
        <v>24</v>
      </c>
    </row>
    <row r="907" spans="1:14" x14ac:dyDescent="0.25">
      <c r="A907" t="s">
        <v>2048</v>
      </c>
      <c r="B907" t="s">
        <v>2049</v>
      </c>
      <c r="C907" t="s">
        <v>54</v>
      </c>
      <c r="D907" t="s">
        <v>21</v>
      </c>
      <c r="E907">
        <v>21061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43591</v>
      </c>
      <c r="L907" t="s">
        <v>26</v>
      </c>
      <c r="N907" t="s">
        <v>24</v>
      </c>
    </row>
    <row r="908" spans="1:14" x14ac:dyDescent="0.25">
      <c r="A908" t="s">
        <v>2050</v>
      </c>
      <c r="B908" t="s">
        <v>2051</v>
      </c>
      <c r="C908" t="s">
        <v>283</v>
      </c>
      <c r="D908" t="s">
        <v>21</v>
      </c>
      <c r="E908">
        <v>21727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43588</v>
      </c>
      <c r="L908" t="s">
        <v>26</v>
      </c>
      <c r="N908" t="s">
        <v>24</v>
      </c>
    </row>
    <row r="909" spans="1:14" x14ac:dyDescent="0.25">
      <c r="A909" t="s">
        <v>2052</v>
      </c>
      <c r="B909" t="s">
        <v>2053</v>
      </c>
      <c r="C909" t="s">
        <v>283</v>
      </c>
      <c r="D909" t="s">
        <v>21</v>
      </c>
      <c r="E909">
        <v>21727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43588</v>
      </c>
      <c r="L909" t="s">
        <v>26</v>
      </c>
      <c r="N909" t="s">
        <v>24</v>
      </c>
    </row>
    <row r="910" spans="1:14" x14ac:dyDescent="0.25">
      <c r="A910" t="s">
        <v>212</v>
      </c>
      <c r="B910" t="s">
        <v>2054</v>
      </c>
      <c r="C910" t="s">
        <v>254</v>
      </c>
      <c r="D910" t="s">
        <v>21</v>
      </c>
      <c r="E910">
        <v>21204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43588</v>
      </c>
      <c r="L910" t="s">
        <v>26</v>
      </c>
      <c r="N910" t="s">
        <v>24</v>
      </c>
    </row>
    <row r="911" spans="1:14" x14ac:dyDescent="0.25">
      <c r="A911" t="s">
        <v>2055</v>
      </c>
      <c r="B911" t="s">
        <v>2056</v>
      </c>
      <c r="C911" t="s">
        <v>29</v>
      </c>
      <c r="D911" t="s">
        <v>21</v>
      </c>
      <c r="E911">
        <v>21206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43588</v>
      </c>
      <c r="L911" t="s">
        <v>26</v>
      </c>
      <c r="N911" t="s">
        <v>24</v>
      </c>
    </row>
    <row r="912" spans="1:14" x14ac:dyDescent="0.25">
      <c r="A912" t="s">
        <v>2057</v>
      </c>
      <c r="B912" t="s">
        <v>2058</v>
      </c>
      <c r="C912" t="s">
        <v>532</v>
      </c>
      <c r="D912" t="s">
        <v>21</v>
      </c>
      <c r="E912">
        <v>21234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43588</v>
      </c>
      <c r="L912" t="s">
        <v>26</v>
      </c>
      <c r="N912" t="s">
        <v>24</v>
      </c>
    </row>
    <row r="913" spans="1:14" x14ac:dyDescent="0.25">
      <c r="A913" t="s">
        <v>2059</v>
      </c>
      <c r="B913" t="s">
        <v>2060</v>
      </c>
      <c r="C913" t="s">
        <v>283</v>
      </c>
      <c r="D913" t="s">
        <v>21</v>
      </c>
      <c r="E913">
        <v>21727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43588</v>
      </c>
      <c r="L913" t="s">
        <v>26</v>
      </c>
      <c r="N913" t="s">
        <v>24</v>
      </c>
    </row>
    <row r="914" spans="1:14" x14ac:dyDescent="0.25">
      <c r="A914" t="s">
        <v>32</v>
      </c>
      <c r="B914" t="s">
        <v>33</v>
      </c>
      <c r="C914" t="s">
        <v>29</v>
      </c>
      <c r="D914" t="s">
        <v>21</v>
      </c>
      <c r="E914">
        <v>21234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43588</v>
      </c>
      <c r="L914" t="s">
        <v>26</v>
      </c>
      <c r="N914" t="s">
        <v>24</v>
      </c>
    </row>
    <row r="915" spans="1:14" x14ac:dyDescent="0.25">
      <c r="A915" t="s">
        <v>93</v>
      </c>
      <c r="B915" t="s">
        <v>2061</v>
      </c>
      <c r="C915" t="s">
        <v>2062</v>
      </c>
      <c r="D915" t="s">
        <v>21</v>
      </c>
      <c r="E915">
        <v>21093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43588</v>
      </c>
      <c r="L915" t="s">
        <v>26</v>
      </c>
      <c r="N915" t="s">
        <v>24</v>
      </c>
    </row>
    <row r="916" spans="1:14" x14ac:dyDescent="0.25">
      <c r="A916" t="s">
        <v>155</v>
      </c>
      <c r="B916" t="s">
        <v>2065</v>
      </c>
      <c r="C916" t="s">
        <v>29</v>
      </c>
      <c r="D916" t="s">
        <v>21</v>
      </c>
      <c r="E916">
        <v>21234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43586</v>
      </c>
      <c r="L916" t="s">
        <v>26</v>
      </c>
      <c r="N916" t="s">
        <v>24</v>
      </c>
    </row>
    <row r="917" spans="1:14" x14ac:dyDescent="0.25">
      <c r="A917" t="s">
        <v>2066</v>
      </c>
      <c r="B917" t="s">
        <v>2067</v>
      </c>
      <c r="C917" t="s">
        <v>276</v>
      </c>
      <c r="D917" t="s">
        <v>21</v>
      </c>
      <c r="E917">
        <v>21093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43586</v>
      </c>
      <c r="L917" t="s">
        <v>26</v>
      </c>
      <c r="N917" t="s">
        <v>24</v>
      </c>
    </row>
    <row r="918" spans="1:14" x14ac:dyDescent="0.25">
      <c r="A918" t="s">
        <v>2068</v>
      </c>
      <c r="B918" t="s">
        <v>2069</v>
      </c>
      <c r="C918" t="s">
        <v>29</v>
      </c>
      <c r="D918" t="s">
        <v>21</v>
      </c>
      <c r="E918">
        <v>21216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43586</v>
      </c>
      <c r="L918" t="s">
        <v>26</v>
      </c>
      <c r="N918" t="s">
        <v>24</v>
      </c>
    </row>
    <row r="919" spans="1:14" x14ac:dyDescent="0.25">
      <c r="A919" t="s">
        <v>196</v>
      </c>
      <c r="B919" t="s">
        <v>2070</v>
      </c>
      <c r="C919" t="s">
        <v>326</v>
      </c>
      <c r="D919" t="s">
        <v>21</v>
      </c>
      <c r="E919">
        <v>21093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43586</v>
      </c>
      <c r="L919" t="s">
        <v>26</v>
      </c>
      <c r="N919" t="s">
        <v>24</v>
      </c>
    </row>
    <row r="920" spans="1:14" x14ac:dyDescent="0.25">
      <c r="A920" t="s">
        <v>2071</v>
      </c>
      <c r="B920" t="s">
        <v>2072</v>
      </c>
      <c r="C920" t="s">
        <v>29</v>
      </c>
      <c r="D920" t="s">
        <v>21</v>
      </c>
      <c r="E920">
        <v>21239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43585</v>
      </c>
      <c r="L920" t="s">
        <v>26</v>
      </c>
      <c r="N920" t="s">
        <v>24</v>
      </c>
    </row>
    <row r="921" spans="1:14" x14ac:dyDescent="0.25">
      <c r="A921" t="s">
        <v>2073</v>
      </c>
      <c r="B921" t="s">
        <v>2074</v>
      </c>
      <c r="C921" t="s">
        <v>176</v>
      </c>
      <c r="D921" t="s">
        <v>21</v>
      </c>
      <c r="E921">
        <v>21740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43585</v>
      </c>
      <c r="L921" t="s">
        <v>26</v>
      </c>
      <c r="N921" t="s">
        <v>24</v>
      </c>
    </row>
    <row r="922" spans="1:14" x14ac:dyDescent="0.25">
      <c r="A922" t="s">
        <v>76</v>
      </c>
      <c r="B922" t="s">
        <v>2075</v>
      </c>
      <c r="C922" t="s">
        <v>29</v>
      </c>
      <c r="D922" t="s">
        <v>21</v>
      </c>
      <c r="E922">
        <v>21223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43585</v>
      </c>
      <c r="L922" t="s">
        <v>26</v>
      </c>
      <c r="N922" t="s">
        <v>24</v>
      </c>
    </row>
    <row r="923" spans="1:14" x14ac:dyDescent="0.25">
      <c r="A923" t="s">
        <v>2076</v>
      </c>
      <c r="B923" t="s">
        <v>2077</v>
      </c>
      <c r="C923" t="s">
        <v>229</v>
      </c>
      <c r="D923" t="s">
        <v>21</v>
      </c>
      <c r="E923">
        <v>21037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43585</v>
      </c>
      <c r="L923" t="s">
        <v>26</v>
      </c>
      <c r="N923" t="s">
        <v>24</v>
      </c>
    </row>
    <row r="924" spans="1:14" x14ac:dyDescent="0.25">
      <c r="A924" t="s">
        <v>2078</v>
      </c>
      <c r="B924" t="s">
        <v>2079</v>
      </c>
      <c r="C924" t="s">
        <v>29</v>
      </c>
      <c r="D924" t="s">
        <v>21</v>
      </c>
      <c r="E924">
        <v>21212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43585</v>
      </c>
      <c r="L924" t="s">
        <v>26</v>
      </c>
      <c r="N924" t="s">
        <v>24</v>
      </c>
    </row>
    <row r="925" spans="1:14" x14ac:dyDescent="0.25">
      <c r="A925" t="s">
        <v>2080</v>
      </c>
      <c r="B925" t="s">
        <v>2081</v>
      </c>
      <c r="C925" t="s">
        <v>176</v>
      </c>
      <c r="D925" t="s">
        <v>21</v>
      </c>
      <c r="E925">
        <v>21740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43585</v>
      </c>
      <c r="L925" t="s">
        <v>26</v>
      </c>
      <c r="N925" t="s">
        <v>24</v>
      </c>
    </row>
    <row r="926" spans="1:14" x14ac:dyDescent="0.25">
      <c r="A926" t="s">
        <v>2082</v>
      </c>
      <c r="B926" t="s">
        <v>2083</v>
      </c>
      <c r="C926" t="s">
        <v>29</v>
      </c>
      <c r="D926" t="s">
        <v>21</v>
      </c>
      <c r="E926">
        <v>21212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43585</v>
      </c>
      <c r="L926" t="s">
        <v>26</v>
      </c>
      <c r="N926" t="s">
        <v>24</v>
      </c>
    </row>
    <row r="927" spans="1:14" x14ac:dyDescent="0.25">
      <c r="A927" t="s">
        <v>913</v>
      </c>
      <c r="B927" t="s">
        <v>2084</v>
      </c>
      <c r="C927" t="s">
        <v>176</v>
      </c>
      <c r="D927" t="s">
        <v>21</v>
      </c>
      <c r="E927">
        <v>21740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43585</v>
      </c>
      <c r="L927" t="s">
        <v>26</v>
      </c>
      <c r="N927" t="s">
        <v>24</v>
      </c>
    </row>
    <row r="928" spans="1:14" x14ac:dyDescent="0.25">
      <c r="A928" t="s">
        <v>288</v>
      </c>
      <c r="B928" t="s">
        <v>2085</v>
      </c>
      <c r="C928" t="s">
        <v>683</v>
      </c>
      <c r="D928" t="s">
        <v>21</v>
      </c>
      <c r="E928">
        <v>21716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43585</v>
      </c>
      <c r="L928" t="s">
        <v>26</v>
      </c>
      <c r="N928" t="s">
        <v>24</v>
      </c>
    </row>
    <row r="929" spans="1:14" x14ac:dyDescent="0.25">
      <c r="A929" t="s">
        <v>201</v>
      </c>
      <c r="B929" t="s">
        <v>314</v>
      </c>
      <c r="C929" t="s">
        <v>29</v>
      </c>
      <c r="D929" t="s">
        <v>21</v>
      </c>
      <c r="E929">
        <v>21209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43585</v>
      </c>
      <c r="L929" t="s">
        <v>26</v>
      </c>
      <c r="N929" t="s">
        <v>24</v>
      </c>
    </row>
    <row r="930" spans="1:14" x14ac:dyDescent="0.25">
      <c r="A930" t="s">
        <v>76</v>
      </c>
      <c r="B930" t="s">
        <v>2086</v>
      </c>
      <c r="C930" t="s">
        <v>229</v>
      </c>
      <c r="D930" t="s">
        <v>21</v>
      </c>
      <c r="E930">
        <v>21037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43584</v>
      </c>
      <c r="L930" t="s">
        <v>26</v>
      </c>
      <c r="N930" t="s">
        <v>24</v>
      </c>
    </row>
    <row r="931" spans="1:14" x14ac:dyDescent="0.25">
      <c r="A931" t="s">
        <v>2087</v>
      </c>
      <c r="B931" t="s">
        <v>2088</v>
      </c>
      <c r="C931" t="s">
        <v>176</v>
      </c>
      <c r="D931" t="s">
        <v>21</v>
      </c>
      <c r="E931">
        <v>21740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43584</v>
      </c>
      <c r="L931" t="s">
        <v>26</v>
      </c>
      <c r="N931" t="s">
        <v>24</v>
      </c>
    </row>
    <row r="932" spans="1:14" x14ac:dyDescent="0.25">
      <c r="A932" t="s">
        <v>2089</v>
      </c>
      <c r="B932" t="s">
        <v>2090</v>
      </c>
      <c r="C932" t="s">
        <v>683</v>
      </c>
      <c r="D932" t="s">
        <v>21</v>
      </c>
      <c r="E932">
        <v>21716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43584</v>
      </c>
      <c r="L932" t="s">
        <v>26</v>
      </c>
      <c r="N932" t="s">
        <v>24</v>
      </c>
    </row>
    <row r="933" spans="1:14" x14ac:dyDescent="0.25">
      <c r="A933" t="s">
        <v>1172</v>
      </c>
      <c r="B933" t="s">
        <v>2091</v>
      </c>
      <c r="C933" t="s">
        <v>29</v>
      </c>
      <c r="D933" t="s">
        <v>21</v>
      </c>
      <c r="E933">
        <v>21225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43584</v>
      </c>
      <c r="L933" t="s">
        <v>26</v>
      </c>
      <c r="N933" t="s">
        <v>24</v>
      </c>
    </row>
    <row r="934" spans="1:14" x14ac:dyDescent="0.25">
      <c r="A934" t="s">
        <v>2092</v>
      </c>
      <c r="B934" t="s">
        <v>2093</v>
      </c>
      <c r="C934" t="s">
        <v>176</v>
      </c>
      <c r="D934" t="s">
        <v>21</v>
      </c>
      <c r="E934">
        <v>21740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43584</v>
      </c>
      <c r="L934" t="s">
        <v>26</v>
      </c>
      <c r="N934" t="s">
        <v>24</v>
      </c>
    </row>
    <row r="935" spans="1:14" x14ac:dyDescent="0.25">
      <c r="A935" t="s">
        <v>2094</v>
      </c>
      <c r="B935" t="s">
        <v>2095</v>
      </c>
      <c r="C935" t="s">
        <v>229</v>
      </c>
      <c r="D935" t="s">
        <v>21</v>
      </c>
      <c r="E935">
        <v>21037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43584</v>
      </c>
      <c r="L935" t="s">
        <v>26</v>
      </c>
      <c r="N935" t="s">
        <v>24</v>
      </c>
    </row>
    <row r="936" spans="1:14" x14ac:dyDescent="0.25">
      <c r="A936" t="s">
        <v>2096</v>
      </c>
      <c r="B936" t="s">
        <v>2097</v>
      </c>
      <c r="C936" t="s">
        <v>229</v>
      </c>
      <c r="D936" t="s">
        <v>21</v>
      </c>
      <c r="E936">
        <v>21037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43584</v>
      </c>
      <c r="L936" t="s">
        <v>26</v>
      </c>
      <c r="N936" t="s">
        <v>24</v>
      </c>
    </row>
    <row r="937" spans="1:14" x14ac:dyDescent="0.25">
      <c r="A937" t="s">
        <v>97</v>
      </c>
      <c r="B937" t="s">
        <v>2098</v>
      </c>
      <c r="C937" t="s">
        <v>229</v>
      </c>
      <c r="D937" t="s">
        <v>21</v>
      </c>
      <c r="E937">
        <v>21037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43584</v>
      </c>
      <c r="L937" t="s">
        <v>26</v>
      </c>
      <c r="N937" t="s">
        <v>24</v>
      </c>
    </row>
    <row r="938" spans="1:14" x14ac:dyDescent="0.25">
      <c r="A938" t="s">
        <v>2099</v>
      </c>
      <c r="B938" t="s">
        <v>2100</v>
      </c>
      <c r="C938" t="s">
        <v>114</v>
      </c>
      <c r="D938" t="s">
        <v>21</v>
      </c>
      <c r="E938">
        <v>21228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43581</v>
      </c>
      <c r="L938" t="s">
        <v>26</v>
      </c>
      <c r="N938" t="s">
        <v>24</v>
      </c>
    </row>
    <row r="939" spans="1:14" x14ac:dyDescent="0.25">
      <c r="A939" t="s">
        <v>1177</v>
      </c>
      <c r="B939" t="s">
        <v>2101</v>
      </c>
      <c r="C939" t="s">
        <v>2102</v>
      </c>
      <c r="D939" t="s">
        <v>21</v>
      </c>
      <c r="E939">
        <v>20784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43581</v>
      </c>
      <c r="L939" t="s">
        <v>26</v>
      </c>
      <c r="N939" t="s">
        <v>24</v>
      </c>
    </row>
    <row r="940" spans="1:14" x14ac:dyDescent="0.25">
      <c r="A940" t="s">
        <v>288</v>
      </c>
      <c r="B940" t="s">
        <v>2103</v>
      </c>
      <c r="C940" t="s">
        <v>179</v>
      </c>
      <c r="D940" t="s">
        <v>21</v>
      </c>
      <c r="E940">
        <v>20877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43581</v>
      </c>
      <c r="L940" t="s">
        <v>26</v>
      </c>
      <c r="N940" t="s">
        <v>24</v>
      </c>
    </row>
    <row r="941" spans="1:14" x14ac:dyDescent="0.25">
      <c r="A941" t="s">
        <v>2104</v>
      </c>
      <c r="B941" t="s">
        <v>2105</v>
      </c>
      <c r="C941" t="s">
        <v>1221</v>
      </c>
      <c r="D941" t="s">
        <v>21</v>
      </c>
      <c r="E941">
        <v>21054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43581</v>
      </c>
      <c r="L941" t="s">
        <v>26</v>
      </c>
      <c r="N941" t="s">
        <v>24</v>
      </c>
    </row>
    <row r="942" spans="1:14" x14ac:dyDescent="0.25">
      <c r="A942" t="s">
        <v>201</v>
      </c>
      <c r="B942" t="s">
        <v>203</v>
      </c>
      <c r="C942" t="s">
        <v>114</v>
      </c>
      <c r="D942" t="s">
        <v>21</v>
      </c>
      <c r="E942">
        <v>21228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43581</v>
      </c>
      <c r="L942" t="s">
        <v>26</v>
      </c>
      <c r="N942" t="s">
        <v>24</v>
      </c>
    </row>
    <row r="943" spans="1:14" x14ac:dyDescent="0.25">
      <c r="A943" t="s">
        <v>2108</v>
      </c>
      <c r="B943" t="s">
        <v>2109</v>
      </c>
      <c r="C943" t="s">
        <v>179</v>
      </c>
      <c r="D943" t="s">
        <v>21</v>
      </c>
      <c r="E943">
        <v>20878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43580</v>
      </c>
      <c r="L943" t="s">
        <v>26</v>
      </c>
      <c r="N943" t="s">
        <v>24</v>
      </c>
    </row>
    <row r="944" spans="1:14" x14ac:dyDescent="0.25">
      <c r="A944" t="s">
        <v>2112</v>
      </c>
      <c r="B944" t="s">
        <v>2113</v>
      </c>
      <c r="C944" t="s">
        <v>179</v>
      </c>
      <c r="D944" t="s">
        <v>21</v>
      </c>
      <c r="E944">
        <v>20878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43580</v>
      </c>
      <c r="L944" t="s">
        <v>26</v>
      </c>
      <c r="N944" t="s">
        <v>24</v>
      </c>
    </row>
    <row r="945" spans="1:14" x14ac:dyDescent="0.25">
      <c r="A945" t="s">
        <v>2118</v>
      </c>
      <c r="B945" t="s">
        <v>2119</v>
      </c>
      <c r="C945" t="s">
        <v>880</v>
      </c>
      <c r="D945" t="s">
        <v>21</v>
      </c>
      <c r="E945">
        <v>21784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43579</v>
      </c>
      <c r="L945" t="s">
        <v>26</v>
      </c>
      <c r="N945" t="s">
        <v>24</v>
      </c>
    </row>
    <row r="946" spans="1:14" x14ac:dyDescent="0.25">
      <c r="A946" t="s">
        <v>155</v>
      </c>
      <c r="B946" t="s">
        <v>2122</v>
      </c>
      <c r="C946" t="s">
        <v>54</v>
      </c>
      <c r="D946" t="s">
        <v>21</v>
      </c>
      <c r="E946">
        <v>21061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43579</v>
      </c>
      <c r="L946" t="s">
        <v>26</v>
      </c>
      <c r="N946" t="s">
        <v>24</v>
      </c>
    </row>
    <row r="947" spans="1:14" x14ac:dyDescent="0.25">
      <c r="A947" t="s">
        <v>2123</v>
      </c>
      <c r="B947" t="s">
        <v>2124</v>
      </c>
      <c r="C947" t="s">
        <v>291</v>
      </c>
      <c r="D947" t="s">
        <v>21</v>
      </c>
      <c r="E947">
        <v>21703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43579</v>
      </c>
      <c r="L947" t="s">
        <v>26</v>
      </c>
      <c r="N947" t="s">
        <v>24</v>
      </c>
    </row>
    <row r="948" spans="1:14" x14ac:dyDescent="0.25">
      <c r="A948" t="s">
        <v>2125</v>
      </c>
      <c r="B948" t="s">
        <v>2126</v>
      </c>
      <c r="C948" t="s">
        <v>291</v>
      </c>
      <c r="D948" t="s">
        <v>21</v>
      </c>
      <c r="E948">
        <v>21701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43579</v>
      </c>
      <c r="L948" t="s">
        <v>26</v>
      </c>
      <c r="N948" t="s">
        <v>24</v>
      </c>
    </row>
    <row r="949" spans="1:14" x14ac:dyDescent="0.25">
      <c r="A949" t="s">
        <v>336</v>
      </c>
      <c r="B949" t="s">
        <v>2127</v>
      </c>
      <c r="C949" t="s">
        <v>291</v>
      </c>
      <c r="D949" t="s">
        <v>21</v>
      </c>
      <c r="E949">
        <v>21702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43579</v>
      </c>
      <c r="L949" t="s">
        <v>26</v>
      </c>
      <c r="N949" t="s">
        <v>24</v>
      </c>
    </row>
    <row r="950" spans="1:14" x14ac:dyDescent="0.25">
      <c r="A950" t="s">
        <v>348</v>
      </c>
      <c r="B950" t="s">
        <v>349</v>
      </c>
      <c r="C950" t="s">
        <v>54</v>
      </c>
      <c r="D950" t="s">
        <v>21</v>
      </c>
      <c r="E950">
        <v>21060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43579</v>
      </c>
      <c r="L950" t="s">
        <v>26</v>
      </c>
      <c r="N950" t="s">
        <v>24</v>
      </c>
    </row>
    <row r="951" spans="1:14" x14ac:dyDescent="0.25">
      <c r="A951" t="s">
        <v>2128</v>
      </c>
      <c r="B951" t="s">
        <v>2129</v>
      </c>
      <c r="C951" t="s">
        <v>291</v>
      </c>
      <c r="D951" t="s">
        <v>21</v>
      </c>
      <c r="E951">
        <v>21704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43579</v>
      </c>
      <c r="L951" t="s">
        <v>26</v>
      </c>
      <c r="N951" t="s">
        <v>24</v>
      </c>
    </row>
    <row r="952" spans="1:14" x14ac:dyDescent="0.25">
      <c r="A952" t="s">
        <v>2130</v>
      </c>
      <c r="B952" t="s">
        <v>2131</v>
      </c>
      <c r="C952" t="s">
        <v>2132</v>
      </c>
      <c r="D952" t="s">
        <v>21</v>
      </c>
      <c r="E952">
        <v>21208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43578</v>
      </c>
      <c r="L952" t="s">
        <v>26</v>
      </c>
      <c r="N952" t="s">
        <v>24</v>
      </c>
    </row>
    <row r="953" spans="1:14" x14ac:dyDescent="0.25">
      <c r="A953" t="s">
        <v>995</v>
      </c>
      <c r="B953" t="s">
        <v>2133</v>
      </c>
      <c r="C953" t="s">
        <v>29</v>
      </c>
      <c r="D953" t="s">
        <v>21</v>
      </c>
      <c r="E953">
        <v>21216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43578</v>
      </c>
      <c r="L953" t="s">
        <v>26</v>
      </c>
      <c r="N953" t="s">
        <v>24</v>
      </c>
    </row>
    <row r="954" spans="1:14" x14ac:dyDescent="0.25">
      <c r="A954" t="s">
        <v>2134</v>
      </c>
      <c r="B954" t="s">
        <v>2135</v>
      </c>
      <c r="C954" t="s">
        <v>2132</v>
      </c>
      <c r="D954" t="s">
        <v>21</v>
      </c>
      <c r="E954">
        <v>21208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43578</v>
      </c>
      <c r="L954" t="s">
        <v>26</v>
      </c>
      <c r="N954" t="s">
        <v>24</v>
      </c>
    </row>
    <row r="955" spans="1:14" x14ac:dyDescent="0.25">
      <c r="A955" t="s">
        <v>2136</v>
      </c>
      <c r="B955" t="s">
        <v>2137</v>
      </c>
      <c r="C955" t="s">
        <v>1209</v>
      </c>
      <c r="D955" t="s">
        <v>21</v>
      </c>
      <c r="E955">
        <v>21244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43578</v>
      </c>
      <c r="L955" t="s">
        <v>26</v>
      </c>
      <c r="N955" t="s">
        <v>24</v>
      </c>
    </row>
    <row r="956" spans="1:14" x14ac:dyDescent="0.25">
      <c r="A956" t="s">
        <v>196</v>
      </c>
      <c r="B956" t="s">
        <v>2139</v>
      </c>
      <c r="C956" t="s">
        <v>2132</v>
      </c>
      <c r="D956" t="s">
        <v>21</v>
      </c>
      <c r="E956">
        <v>21208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43578</v>
      </c>
      <c r="L956" t="s">
        <v>26</v>
      </c>
      <c r="N956" t="s">
        <v>24</v>
      </c>
    </row>
    <row r="957" spans="1:14" x14ac:dyDescent="0.25">
      <c r="A957" t="s">
        <v>843</v>
      </c>
      <c r="B957" t="s">
        <v>2140</v>
      </c>
      <c r="C957" t="s">
        <v>1209</v>
      </c>
      <c r="D957" t="s">
        <v>21</v>
      </c>
      <c r="E957">
        <v>21244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43578</v>
      </c>
      <c r="L957" t="s">
        <v>26</v>
      </c>
      <c r="N957" t="s">
        <v>24</v>
      </c>
    </row>
    <row r="958" spans="1:14" x14ac:dyDescent="0.25">
      <c r="A958" t="s">
        <v>2141</v>
      </c>
      <c r="B958" t="s">
        <v>2142</v>
      </c>
      <c r="C958" t="s">
        <v>59</v>
      </c>
      <c r="D958" t="s">
        <v>21</v>
      </c>
      <c r="E958">
        <v>21133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43577</v>
      </c>
      <c r="L958" t="s">
        <v>26</v>
      </c>
      <c r="N958" t="s">
        <v>24</v>
      </c>
    </row>
    <row r="959" spans="1:14" x14ac:dyDescent="0.25">
      <c r="A959" t="s">
        <v>277</v>
      </c>
      <c r="B959" t="s">
        <v>278</v>
      </c>
      <c r="C959" t="s">
        <v>51</v>
      </c>
      <c r="D959" t="s">
        <v>21</v>
      </c>
      <c r="E959">
        <v>21136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43577</v>
      </c>
      <c r="L959" t="s">
        <v>26</v>
      </c>
      <c r="N959" t="s">
        <v>24</v>
      </c>
    </row>
    <row r="960" spans="1:14" x14ac:dyDescent="0.25">
      <c r="A960" t="s">
        <v>144</v>
      </c>
      <c r="B960" t="s">
        <v>145</v>
      </c>
      <c r="C960" t="s">
        <v>73</v>
      </c>
      <c r="D960" t="s">
        <v>21</v>
      </c>
      <c r="E960">
        <v>21207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43577</v>
      </c>
      <c r="L960" t="s">
        <v>26</v>
      </c>
      <c r="N960" t="s">
        <v>24</v>
      </c>
    </row>
    <row r="961" spans="1:14" x14ac:dyDescent="0.25">
      <c r="A961" t="s">
        <v>288</v>
      </c>
      <c r="B961" t="s">
        <v>289</v>
      </c>
      <c r="C961" t="s">
        <v>51</v>
      </c>
      <c r="D961" t="s">
        <v>21</v>
      </c>
      <c r="E961">
        <v>21136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43577</v>
      </c>
      <c r="L961" t="s">
        <v>26</v>
      </c>
      <c r="N961" t="s">
        <v>24</v>
      </c>
    </row>
    <row r="962" spans="1:14" x14ac:dyDescent="0.25">
      <c r="A962" t="s">
        <v>2143</v>
      </c>
      <c r="B962" t="s">
        <v>2144</v>
      </c>
      <c r="C962" t="s">
        <v>2132</v>
      </c>
      <c r="D962" t="s">
        <v>21</v>
      </c>
      <c r="E962">
        <v>21208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43577</v>
      </c>
      <c r="L962" t="s">
        <v>26</v>
      </c>
      <c r="N962" t="s">
        <v>24</v>
      </c>
    </row>
    <row r="963" spans="1:14" x14ac:dyDescent="0.25">
      <c r="A963" t="s">
        <v>155</v>
      </c>
      <c r="B963" t="s">
        <v>2145</v>
      </c>
      <c r="C963" t="s">
        <v>1125</v>
      </c>
      <c r="D963" t="s">
        <v>21</v>
      </c>
      <c r="E963">
        <v>21221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43574</v>
      </c>
      <c r="L963" t="s">
        <v>26</v>
      </c>
      <c r="N963" t="s">
        <v>24</v>
      </c>
    </row>
    <row r="964" spans="1:14" x14ac:dyDescent="0.25">
      <c r="A964" t="s">
        <v>995</v>
      </c>
      <c r="B964" t="s">
        <v>2146</v>
      </c>
      <c r="C964" t="s">
        <v>2147</v>
      </c>
      <c r="D964" t="s">
        <v>21</v>
      </c>
      <c r="E964">
        <v>21227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43574</v>
      </c>
      <c r="L964" t="s">
        <v>26</v>
      </c>
      <c r="N964" t="s">
        <v>24</v>
      </c>
    </row>
    <row r="965" spans="1:14" x14ac:dyDescent="0.25">
      <c r="A965" t="s">
        <v>2148</v>
      </c>
      <c r="B965" t="s">
        <v>2149</v>
      </c>
      <c r="C965" t="s">
        <v>1125</v>
      </c>
      <c r="D965" t="s">
        <v>21</v>
      </c>
      <c r="E965">
        <v>21221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43574</v>
      </c>
      <c r="L965" t="s">
        <v>26</v>
      </c>
      <c r="N965" t="s">
        <v>24</v>
      </c>
    </row>
    <row r="966" spans="1:14" x14ac:dyDescent="0.25">
      <c r="A966" t="s">
        <v>2150</v>
      </c>
      <c r="B966" t="s">
        <v>2151</v>
      </c>
      <c r="C966" t="s">
        <v>29</v>
      </c>
      <c r="D966" t="s">
        <v>21</v>
      </c>
      <c r="E966">
        <v>21227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43574</v>
      </c>
      <c r="L966" t="s">
        <v>26</v>
      </c>
      <c r="N966" t="s">
        <v>24</v>
      </c>
    </row>
    <row r="967" spans="1:14" x14ac:dyDescent="0.25">
      <c r="A967" t="s">
        <v>2152</v>
      </c>
      <c r="B967" t="s">
        <v>2153</v>
      </c>
      <c r="C967" t="s">
        <v>414</v>
      </c>
      <c r="D967" t="s">
        <v>21</v>
      </c>
      <c r="E967">
        <v>21222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43574</v>
      </c>
      <c r="L967" t="s">
        <v>26</v>
      </c>
      <c r="N967" t="s">
        <v>24</v>
      </c>
    </row>
    <row r="968" spans="1:14" x14ac:dyDescent="0.25">
      <c r="A968" t="s">
        <v>2154</v>
      </c>
      <c r="B968" t="s">
        <v>2155</v>
      </c>
      <c r="C968" t="s">
        <v>414</v>
      </c>
      <c r="D968" t="s">
        <v>21</v>
      </c>
      <c r="E968">
        <v>21222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43574</v>
      </c>
      <c r="L968" t="s">
        <v>26</v>
      </c>
      <c r="N968" t="s">
        <v>24</v>
      </c>
    </row>
    <row r="969" spans="1:14" x14ac:dyDescent="0.25">
      <c r="A969" t="s">
        <v>843</v>
      </c>
      <c r="B969" t="s">
        <v>2156</v>
      </c>
      <c r="C969" t="s">
        <v>414</v>
      </c>
      <c r="D969" t="s">
        <v>21</v>
      </c>
      <c r="E969">
        <v>21222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43574</v>
      </c>
      <c r="L969" t="s">
        <v>26</v>
      </c>
      <c r="N969" t="s">
        <v>24</v>
      </c>
    </row>
    <row r="970" spans="1:14" x14ac:dyDescent="0.25">
      <c r="A970" t="s">
        <v>2157</v>
      </c>
      <c r="B970" t="s">
        <v>2158</v>
      </c>
      <c r="C970" t="s">
        <v>1125</v>
      </c>
      <c r="D970" t="s">
        <v>21</v>
      </c>
      <c r="E970">
        <v>21221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43574</v>
      </c>
      <c r="L970" t="s">
        <v>26</v>
      </c>
      <c r="N970" t="s">
        <v>24</v>
      </c>
    </row>
    <row r="971" spans="1:14" x14ac:dyDescent="0.25">
      <c r="A971" t="s">
        <v>2159</v>
      </c>
      <c r="B971" t="s">
        <v>2160</v>
      </c>
      <c r="C971" t="s">
        <v>414</v>
      </c>
      <c r="D971" t="s">
        <v>21</v>
      </c>
      <c r="E971">
        <v>21222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43574</v>
      </c>
      <c r="L971" t="s">
        <v>26</v>
      </c>
      <c r="N971" t="s">
        <v>24</v>
      </c>
    </row>
    <row r="972" spans="1:14" x14ac:dyDescent="0.25">
      <c r="A972" t="s">
        <v>2161</v>
      </c>
      <c r="B972" t="s">
        <v>2162</v>
      </c>
      <c r="C972" t="s">
        <v>291</v>
      </c>
      <c r="D972" t="s">
        <v>21</v>
      </c>
      <c r="E972">
        <v>21701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43573</v>
      </c>
      <c r="L972" t="s">
        <v>26</v>
      </c>
      <c r="N972" t="s">
        <v>24</v>
      </c>
    </row>
    <row r="973" spans="1:14" x14ac:dyDescent="0.25">
      <c r="A973" t="s">
        <v>155</v>
      </c>
      <c r="B973" t="s">
        <v>2163</v>
      </c>
      <c r="C973" t="s">
        <v>2164</v>
      </c>
      <c r="D973" t="s">
        <v>21</v>
      </c>
      <c r="E973">
        <v>21050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43573</v>
      </c>
      <c r="L973" t="s">
        <v>26</v>
      </c>
      <c r="N973" t="s">
        <v>24</v>
      </c>
    </row>
    <row r="974" spans="1:14" x14ac:dyDescent="0.25">
      <c r="A974" t="s">
        <v>155</v>
      </c>
      <c r="B974" t="s">
        <v>2165</v>
      </c>
      <c r="C974" t="s">
        <v>291</v>
      </c>
      <c r="D974" t="s">
        <v>21</v>
      </c>
      <c r="E974">
        <v>21701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43573</v>
      </c>
      <c r="L974" t="s">
        <v>26</v>
      </c>
      <c r="N974" t="s">
        <v>24</v>
      </c>
    </row>
    <row r="975" spans="1:14" x14ac:dyDescent="0.25">
      <c r="A975" t="s">
        <v>2166</v>
      </c>
      <c r="B975" t="s">
        <v>2167</v>
      </c>
      <c r="C975" t="s">
        <v>291</v>
      </c>
      <c r="D975" t="s">
        <v>21</v>
      </c>
      <c r="E975">
        <v>21701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43573</v>
      </c>
      <c r="L975" t="s">
        <v>26</v>
      </c>
      <c r="N975" t="s">
        <v>24</v>
      </c>
    </row>
    <row r="976" spans="1:14" x14ac:dyDescent="0.25">
      <c r="A976" t="s">
        <v>2168</v>
      </c>
      <c r="B976" t="s">
        <v>2169</v>
      </c>
      <c r="C976" t="s">
        <v>1647</v>
      </c>
      <c r="D976" t="s">
        <v>21</v>
      </c>
      <c r="E976">
        <v>21162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43573</v>
      </c>
      <c r="L976" t="s">
        <v>26</v>
      </c>
      <c r="N976" t="s">
        <v>24</v>
      </c>
    </row>
    <row r="977" spans="1:14" x14ac:dyDescent="0.25">
      <c r="A977" t="s">
        <v>2170</v>
      </c>
      <c r="B977" t="s">
        <v>2171</v>
      </c>
      <c r="C977" t="s">
        <v>2172</v>
      </c>
      <c r="D977" t="s">
        <v>21</v>
      </c>
      <c r="E977">
        <v>21719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43573</v>
      </c>
      <c r="L977" t="s">
        <v>26</v>
      </c>
      <c r="N977" t="s">
        <v>24</v>
      </c>
    </row>
    <row r="978" spans="1:14" x14ac:dyDescent="0.25">
      <c r="A978" t="s">
        <v>126</v>
      </c>
      <c r="B978" t="s">
        <v>2173</v>
      </c>
      <c r="C978" t="s">
        <v>683</v>
      </c>
      <c r="D978" t="s">
        <v>21</v>
      </c>
      <c r="E978">
        <v>21716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43573</v>
      </c>
      <c r="L978" t="s">
        <v>26</v>
      </c>
      <c r="N978" t="s">
        <v>24</v>
      </c>
    </row>
    <row r="979" spans="1:14" x14ac:dyDescent="0.25">
      <c r="A979" t="s">
        <v>87</v>
      </c>
      <c r="B979" t="s">
        <v>2175</v>
      </c>
      <c r="C979" t="s">
        <v>2164</v>
      </c>
      <c r="D979" t="s">
        <v>21</v>
      </c>
      <c r="E979">
        <v>21050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43573</v>
      </c>
      <c r="L979" t="s">
        <v>26</v>
      </c>
      <c r="N979" t="s">
        <v>24</v>
      </c>
    </row>
    <row r="980" spans="1:14" x14ac:dyDescent="0.25">
      <c r="A980" t="s">
        <v>2178</v>
      </c>
      <c r="B980" t="s">
        <v>2179</v>
      </c>
      <c r="C980" t="s">
        <v>291</v>
      </c>
      <c r="D980" t="s">
        <v>21</v>
      </c>
      <c r="E980">
        <v>21702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43573</v>
      </c>
      <c r="L980" t="s">
        <v>26</v>
      </c>
      <c r="N980" t="s">
        <v>24</v>
      </c>
    </row>
    <row r="981" spans="1:14" x14ac:dyDescent="0.25">
      <c r="A981" t="s">
        <v>2180</v>
      </c>
      <c r="B981" t="s">
        <v>2181</v>
      </c>
      <c r="C981" t="s">
        <v>1047</v>
      </c>
      <c r="D981" t="s">
        <v>21</v>
      </c>
      <c r="E981">
        <v>21128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43573</v>
      </c>
      <c r="L981" t="s">
        <v>26</v>
      </c>
      <c r="N981" t="s">
        <v>24</v>
      </c>
    </row>
    <row r="982" spans="1:14" x14ac:dyDescent="0.25">
      <c r="A982" t="s">
        <v>63</v>
      </c>
      <c r="B982" t="s">
        <v>2184</v>
      </c>
      <c r="C982" t="s">
        <v>1040</v>
      </c>
      <c r="D982" t="s">
        <v>21</v>
      </c>
      <c r="E982">
        <v>21793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43573</v>
      </c>
      <c r="L982" t="s">
        <v>26</v>
      </c>
      <c r="N982" t="s">
        <v>24</v>
      </c>
    </row>
    <row r="983" spans="1:14" x14ac:dyDescent="0.25">
      <c r="A983" t="s">
        <v>2187</v>
      </c>
      <c r="B983" t="s">
        <v>2188</v>
      </c>
      <c r="C983" t="s">
        <v>29</v>
      </c>
      <c r="D983" t="s">
        <v>21</v>
      </c>
      <c r="E983">
        <v>21215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43572</v>
      </c>
      <c r="L983" t="s">
        <v>26</v>
      </c>
      <c r="N983" t="s">
        <v>24</v>
      </c>
    </row>
    <row r="984" spans="1:14" x14ac:dyDescent="0.25">
      <c r="A984" t="s">
        <v>2189</v>
      </c>
      <c r="B984" t="s">
        <v>2190</v>
      </c>
      <c r="C984" t="s">
        <v>291</v>
      </c>
      <c r="D984" t="s">
        <v>21</v>
      </c>
      <c r="E984">
        <v>21703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43572</v>
      </c>
      <c r="L984" t="s">
        <v>26</v>
      </c>
      <c r="N984" t="s">
        <v>24</v>
      </c>
    </row>
    <row r="985" spans="1:14" x14ac:dyDescent="0.25">
      <c r="A985" t="s">
        <v>2191</v>
      </c>
      <c r="B985" t="s">
        <v>2192</v>
      </c>
      <c r="C985" t="s">
        <v>291</v>
      </c>
      <c r="D985" t="s">
        <v>21</v>
      </c>
      <c r="E985">
        <v>21702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43572</v>
      </c>
      <c r="L985" t="s">
        <v>26</v>
      </c>
      <c r="N985" t="s">
        <v>24</v>
      </c>
    </row>
    <row r="986" spans="1:14" x14ac:dyDescent="0.25">
      <c r="A986" t="s">
        <v>2195</v>
      </c>
      <c r="B986" t="s">
        <v>2196</v>
      </c>
      <c r="C986" t="s">
        <v>1882</v>
      </c>
      <c r="D986" t="s">
        <v>21</v>
      </c>
      <c r="E986">
        <v>21769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43571</v>
      </c>
      <c r="L986" t="s">
        <v>26</v>
      </c>
      <c r="N986" t="s">
        <v>24</v>
      </c>
    </row>
    <row r="987" spans="1:14" x14ac:dyDescent="0.25">
      <c r="A987" t="s">
        <v>2197</v>
      </c>
      <c r="B987" t="s">
        <v>2198</v>
      </c>
      <c r="C987" t="s">
        <v>2199</v>
      </c>
      <c r="D987" t="s">
        <v>21</v>
      </c>
      <c r="E987">
        <v>21714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43571</v>
      </c>
      <c r="L987" t="s">
        <v>26</v>
      </c>
      <c r="N987" t="s">
        <v>24</v>
      </c>
    </row>
    <row r="988" spans="1:14" x14ac:dyDescent="0.25">
      <c r="A988" t="s">
        <v>2200</v>
      </c>
      <c r="B988" t="s">
        <v>2201</v>
      </c>
      <c r="C988" t="s">
        <v>2202</v>
      </c>
      <c r="D988" t="s">
        <v>21</v>
      </c>
      <c r="E988">
        <v>21720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43571</v>
      </c>
      <c r="L988" t="s">
        <v>26</v>
      </c>
      <c r="N988" t="s">
        <v>24</v>
      </c>
    </row>
    <row r="989" spans="1:14" x14ac:dyDescent="0.25">
      <c r="A989" t="s">
        <v>2203</v>
      </c>
      <c r="B989" t="s">
        <v>2204</v>
      </c>
      <c r="C989" t="s">
        <v>1341</v>
      </c>
      <c r="D989" t="s">
        <v>21</v>
      </c>
      <c r="E989">
        <v>21717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43571</v>
      </c>
      <c r="L989" t="s">
        <v>26</v>
      </c>
      <c r="N989" t="s">
        <v>24</v>
      </c>
    </row>
    <row r="990" spans="1:14" x14ac:dyDescent="0.25">
      <c r="A990" t="s">
        <v>2205</v>
      </c>
      <c r="B990" t="s">
        <v>2206</v>
      </c>
      <c r="C990" t="s">
        <v>745</v>
      </c>
      <c r="D990" t="s">
        <v>21</v>
      </c>
      <c r="E990">
        <v>21001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43571</v>
      </c>
      <c r="L990" t="s">
        <v>26</v>
      </c>
      <c r="N990" t="s">
        <v>24</v>
      </c>
    </row>
    <row r="991" spans="1:14" x14ac:dyDescent="0.25">
      <c r="A991" t="s">
        <v>2207</v>
      </c>
      <c r="B991" t="s">
        <v>2208</v>
      </c>
      <c r="C991" t="s">
        <v>179</v>
      </c>
      <c r="D991" t="s">
        <v>21</v>
      </c>
      <c r="E991">
        <v>20879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43570</v>
      </c>
      <c r="L991" t="s">
        <v>26</v>
      </c>
      <c r="N991" t="s">
        <v>24</v>
      </c>
    </row>
    <row r="992" spans="1:14" x14ac:dyDescent="0.25">
      <c r="A992" t="s">
        <v>2212</v>
      </c>
      <c r="B992" t="s">
        <v>2213</v>
      </c>
      <c r="C992" t="s">
        <v>2214</v>
      </c>
      <c r="D992" t="s">
        <v>21</v>
      </c>
      <c r="E992">
        <v>21532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43570</v>
      </c>
      <c r="L992" t="s">
        <v>26</v>
      </c>
      <c r="N992" t="s">
        <v>24</v>
      </c>
    </row>
    <row r="993" spans="1:14" x14ac:dyDescent="0.25">
      <c r="A993" t="s">
        <v>2215</v>
      </c>
      <c r="B993" t="s">
        <v>2216</v>
      </c>
      <c r="C993" t="s">
        <v>179</v>
      </c>
      <c r="D993" t="s">
        <v>21</v>
      </c>
      <c r="E993">
        <v>20882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43570</v>
      </c>
      <c r="L993" t="s">
        <v>26</v>
      </c>
      <c r="N993" t="s">
        <v>24</v>
      </c>
    </row>
    <row r="994" spans="1:14" x14ac:dyDescent="0.25">
      <c r="A994" t="s">
        <v>2218</v>
      </c>
      <c r="B994" t="s">
        <v>2219</v>
      </c>
      <c r="C994" t="s">
        <v>54</v>
      </c>
      <c r="D994" t="s">
        <v>21</v>
      </c>
      <c r="E994">
        <v>21060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43568</v>
      </c>
      <c r="L994" t="s">
        <v>26</v>
      </c>
      <c r="N994" t="s">
        <v>24</v>
      </c>
    </row>
    <row r="995" spans="1:14" x14ac:dyDescent="0.25">
      <c r="A995" t="s">
        <v>2220</v>
      </c>
      <c r="B995" t="s">
        <v>2221</v>
      </c>
      <c r="C995" t="s">
        <v>29</v>
      </c>
      <c r="D995" t="s">
        <v>21</v>
      </c>
      <c r="E995">
        <v>21202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43568</v>
      </c>
      <c r="L995" t="s">
        <v>26</v>
      </c>
      <c r="N995" t="s">
        <v>24</v>
      </c>
    </row>
    <row r="996" spans="1:14" x14ac:dyDescent="0.25">
      <c r="A996" t="s">
        <v>2222</v>
      </c>
      <c r="B996" t="s">
        <v>2223</v>
      </c>
      <c r="C996" t="s">
        <v>29</v>
      </c>
      <c r="D996" t="s">
        <v>21</v>
      </c>
      <c r="E996">
        <v>21202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43568</v>
      </c>
      <c r="L996" t="s">
        <v>26</v>
      </c>
      <c r="N996" t="s">
        <v>24</v>
      </c>
    </row>
    <row r="997" spans="1:14" x14ac:dyDescent="0.25">
      <c r="A997" t="s">
        <v>2224</v>
      </c>
      <c r="B997" t="s">
        <v>2225</v>
      </c>
      <c r="C997" t="s">
        <v>176</v>
      </c>
      <c r="D997" t="s">
        <v>21</v>
      </c>
      <c r="E997">
        <v>21740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43567</v>
      </c>
      <c r="L997" t="s">
        <v>26</v>
      </c>
      <c r="N997" t="s">
        <v>24</v>
      </c>
    </row>
    <row r="998" spans="1:14" x14ac:dyDescent="0.25">
      <c r="A998" t="s">
        <v>2226</v>
      </c>
      <c r="B998" t="s">
        <v>2227</v>
      </c>
      <c r="C998" t="s">
        <v>29</v>
      </c>
      <c r="D998" t="s">
        <v>21</v>
      </c>
      <c r="E998">
        <v>21202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43567</v>
      </c>
      <c r="L998" t="s">
        <v>26</v>
      </c>
      <c r="N998" t="s">
        <v>24</v>
      </c>
    </row>
    <row r="999" spans="1:14" x14ac:dyDescent="0.25">
      <c r="A999" t="s">
        <v>2228</v>
      </c>
      <c r="B999" t="s">
        <v>2229</v>
      </c>
      <c r="C999" t="s">
        <v>176</v>
      </c>
      <c r="D999" t="s">
        <v>21</v>
      </c>
      <c r="E999">
        <v>21742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43567</v>
      </c>
      <c r="L999" t="s">
        <v>26</v>
      </c>
      <c r="N999" t="s">
        <v>24</v>
      </c>
    </row>
    <row r="1000" spans="1:14" x14ac:dyDescent="0.25">
      <c r="A1000" t="s">
        <v>2230</v>
      </c>
      <c r="B1000" t="s">
        <v>2231</v>
      </c>
      <c r="C1000" t="s">
        <v>29</v>
      </c>
      <c r="D1000" t="s">
        <v>21</v>
      </c>
      <c r="E1000">
        <v>21202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43567</v>
      </c>
      <c r="L1000" t="s">
        <v>26</v>
      </c>
      <c r="N1000" t="s">
        <v>24</v>
      </c>
    </row>
    <row r="1001" spans="1:14" x14ac:dyDescent="0.25">
      <c r="A1001" t="s">
        <v>2232</v>
      </c>
      <c r="B1001" t="s">
        <v>2233</v>
      </c>
      <c r="C1001" t="s">
        <v>176</v>
      </c>
      <c r="D1001" t="s">
        <v>21</v>
      </c>
      <c r="E1001">
        <v>21740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43567</v>
      </c>
      <c r="L1001" t="s">
        <v>26</v>
      </c>
      <c r="N1001" t="s">
        <v>24</v>
      </c>
    </row>
    <row r="1002" spans="1:14" x14ac:dyDescent="0.25">
      <c r="A1002" t="s">
        <v>341</v>
      </c>
      <c r="B1002" t="s">
        <v>342</v>
      </c>
      <c r="C1002" t="s">
        <v>54</v>
      </c>
      <c r="D1002" t="s">
        <v>21</v>
      </c>
      <c r="E1002">
        <v>21061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43566</v>
      </c>
      <c r="L1002" t="s">
        <v>26</v>
      </c>
      <c r="N1002" t="s">
        <v>24</v>
      </c>
    </row>
    <row r="1003" spans="1:14" x14ac:dyDescent="0.25">
      <c r="A1003" t="s">
        <v>2238</v>
      </c>
      <c r="B1003" t="s">
        <v>2239</v>
      </c>
      <c r="C1003" t="s">
        <v>652</v>
      </c>
      <c r="D1003" t="s">
        <v>21</v>
      </c>
      <c r="E1003">
        <v>20743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43566</v>
      </c>
      <c r="L1003" t="s">
        <v>26</v>
      </c>
      <c r="N1003" t="s">
        <v>24</v>
      </c>
    </row>
    <row r="1004" spans="1:14" x14ac:dyDescent="0.25">
      <c r="A1004" t="s">
        <v>2240</v>
      </c>
      <c r="B1004" t="s">
        <v>2241</v>
      </c>
      <c r="C1004" t="s">
        <v>54</v>
      </c>
      <c r="D1004" t="s">
        <v>21</v>
      </c>
      <c r="E1004">
        <v>21060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43566</v>
      </c>
      <c r="L1004" t="s">
        <v>26</v>
      </c>
      <c r="N1004" t="s">
        <v>24</v>
      </c>
    </row>
    <row r="1005" spans="1:14" x14ac:dyDescent="0.25">
      <c r="A1005" t="s">
        <v>2242</v>
      </c>
      <c r="B1005" t="s">
        <v>2243</v>
      </c>
      <c r="C1005" t="s">
        <v>2244</v>
      </c>
      <c r="D1005" t="s">
        <v>21</v>
      </c>
      <c r="E1005">
        <v>21061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43566</v>
      </c>
      <c r="L1005" t="s">
        <v>26</v>
      </c>
      <c r="N1005" t="s">
        <v>24</v>
      </c>
    </row>
    <row r="1006" spans="1:14" x14ac:dyDescent="0.25">
      <c r="A1006" t="s">
        <v>2245</v>
      </c>
      <c r="B1006" t="s">
        <v>2246</v>
      </c>
      <c r="C1006" t="s">
        <v>745</v>
      </c>
      <c r="D1006" t="s">
        <v>21</v>
      </c>
      <c r="E1006">
        <v>21001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43566</v>
      </c>
      <c r="L1006" t="s">
        <v>26</v>
      </c>
      <c r="N1006" t="s">
        <v>24</v>
      </c>
    </row>
    <row r="1007" spans="1:14" x14ac:dyDescent="0.25">
      <c r="A1007" t="s">
        <v>2247</v>
      </c>
      <c r="B1007" t="s">
        <v>2248</v>
      </c>
      <c r="C1007" t="s">
        <v>551</v>
      </c>
      <c r="D1007" t="s">
        <v>21</v>
      </c>
      <c r="E1007">
        <v>21801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43566</v>
      </c>
      <c r="L1007" t="s">
        <v>26</v>
      </c>
      <c r="N1007" t="s">
        <v>24</v>
      </c>
    </row>
    <row r="1008" spans="1:14" x14ac:dyDescent="0.25">
      <c r="A1008" t="s">
        <v>2249</v>
      </c>
      <c r="B1008" t="s">
        <v>2250</v>
      </c>
      <c r="C1008" t="s">
        <v>637</v>
      </c>
      <c r="D1008" t="s">
        <v>21</v>
      </c>
      <c r="E1008">
        <v>20743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43566</v>
      </c>
      <c r="L1008" t="s">
        <v>26</v>
      </c>
      <c r="N1008" t="s">
        <v>24</v>
      </c>
    </row>
    <row r="1009" spans="1:14" x14ac:dyDescent="0.25">
      <c r="A1009" t="s">
        <v>2253</v>
      </c>
      <c r="B1009" t="s">
        <v>2254</v>
      </c>
      <c r="C1009" t="s">
        <v>775</v>
      </c>
      <c r="D1009" t="s">
        <v>21</v>
      </c>
      <c r="E1009">
        <v>21015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43566</v>
      </c>
      <c r="L1009" t="s">
        <v>26</v>
      </c>
      <c r="N1009" t="s">
        <v>24</v>
      </c>
    </row>
    <row r="1010" spans="1:14" x14ac:dyDescent="0.25">
      <c r="A1010" t="s">
        <v>2255</v>
      </c>
      <c r="B1010" t="s">
        <v>2256</v>
      </c>
      <c r="C1010" t="s">
        <v>2257</v>
      </c>
      <c r="D1010" t="s">
        <v>21</v>
      </c>
      <c r="E1010">
        <v>21722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43566</v>
      </c>
      <c r="L1010" t="s">
        <v>26</v>
      </c>
      <c r="N1010" t="s">
        <v>24</v>
      </c>
    </row>
    <row r="1011" spans="1:14" x14ac:dyDescent="0.25">
      <c r="A1011" t="s">
        <v>2265</v>
      </c>
      <c r="B1011" t="s">
        <v>2266</v>
      </c>
      <c r="C1011" t="s">
        <v>54</v>
      </c>
      <c r="D1011" t="s">
        <v>21</v>
      </c>
      <c r="E1011">
        <v>21060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43566</v>
      </c>
      <c r="L1011" t="s">
        <v>26</v>
      </c>
      <c r="N1011" t="s">
        <v>24</v>
      </c>
    </row>
    <row r="1012" spans="1:14" x14ac:dyDescent="0.25">
      <c r="A1012" t="s">
        <v>2269</v>
      </c>
      <c r="B1012" t="s">
        <v>2270</v>
      </c>
      <c r="C1012" t="s">
        <v>369</v>
      </c>
      <c r="D1012" t="s">
        <v>21</v>
      </c>
      <c r="E1012">
        <v>21040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43566</v>
      </c>
      <c r="L1012" t="s">
        <v>26</v>
      </c>
      <c r="N1012" t="s">
        <v>24</v>
      </c>
    </row>
    <row r="1013" spans="1:14" x14ac:dyDescent="0.25">
      <c r="A1013" t="s">
        <v>250</v>
      </c>
      <c r="B1013" t="s">
        <v>2271</v>
      </c>
      <c r="C1013" t="s">
        <v>54</v>
      </c>
      <c r="D1013" t="s">
        <v>21</v>
      </c>
      <c r="E1013">
        <v>21061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43566</v>
      </c>
      <c r="L1013" t="s">
        <v>26</v>
      </c>
      <c r="N1013" t="s">
        <v>24</v>
      </c>
    </row>
    <row r="1014" spans="1:14" x14ac:dyDescent="0.25">
      <c r="A1014" t="s">
        <v>155</v>
      </c>
      <c r="B1014" t="s">
        <v>2274</v>
      </c>
      <c r="C1014" t="s">
        <v>745</v>
      </c>
      <c r="D1014" t="s">
        <v>21</v>
      </c>
      <c r="E1014">
        <v>21001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43565</v>
      </c>
      <c r="L1014" t="s">
        <v>26</v>
      </c>
      <c r="N1014" t="s">
        <v>24</v>
      </c>
    </row>
    <row r="1015" spans="1:14" x14ac:dyDescent="0.25">
      <c r="A1015" t="s">
        <v>2275</v>
      </c>
      <c r="B1015" t="s">
        <v>2276</v>
      </c>
      <c r="C1015" t="s">
        <v>652</v>
      </c>
      <c r="D1015" t="s">
        <v>21</v>
      </c>
      <c r="E1015">
        <v>20743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43565</v>
      </c>
      <c r="L1015" t="s">
        <v>26</v>
      </c>
      <c r="N1015" t="s">
        <v>24</v>
      </c>
    </row>
    <row r="1016" spans="1:14" x14ac:dyDescent="0.25">
      <c r="A1016" t="s">
        <v>2277</v>
      </c>
      <c r="B1016" t="s">
        <v>2278</v>
      </c>
      <c r="C1016" t="s">
        <v>138</v>
      </c>
      <c r="D1016" t="s">
        <v>21</v>
      </c>
      <c r="E1016">
        <v>21220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43565</v>
      </c>
      <c r="L1016" t="s">
        <v>26</v>
      </c>
      <c r="N1016" t="s">
        <v>24</v>
      </c>
    </row>
    <row r="1017" spans="1:14" x14ac:dyDescent="0.25">
      <c r="A1017" t="s">
        <v>660</v>
      </c>
      <c r="B1017" t="s">
        <v>2279</v>
      </c>
      <c r="C1017" t="s">
        <v>745</v>
      </c>
      <c r="D1017" t="s">
        <v>21</v>
      </c>
      <c r="E1017">
        <v>21001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43565</v>
      </c>
      <c r="L1017" t="s">
        <v>26</v>
      </c>
      <c r="N1017" t="s">
        <v>24</v>
      </c>
    </row>
    <row r="1018" spans="1:14" x14ac:dyDescent="0.25">
      <c r="A1018" t="s">
        <v>2280</v>
      </c>
      <c r="B1018" t="s">
        <v>2281</v>
      </c>
      <c r="C1018" t="s">
        <v>652</v>
      </c>
      <c r="D1018" t="s">
        <v>21</v>
      </c>
      <c r="E1018">
        <v>20743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43565</v>
      </c>
      <c r="L1018" t="s">
        <v>26</v>
      </c>
      <c r="N1018" t="s">
        <v>24</v>
      </c>
    </row>
    <row r="1019" spans="1:14" x14ac:dyDescent="0.25">
      <c r="A1019" t="s">
        <v>2282</v>
      </c>
      <c r="B1019" t="s">
        <v>2283</v>
      </c>
      <c r="C1019" t="s">
        <v>283</v>
      </c>
      <c r="D1019" t="s">
        <v>21</v>
      </c>
      <c r="E1019">
        <v>21727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43565</v>
      </c>
      <c r="L1019" t="s">
        <v>26</v>
      </c>
      <c r="N1019" t="s">
        <v>24</v>
      </c>
    </row>
    <row r="1020" spans="1:14" x14ac:dyDescent="0.25">
      <c r="A1020" t="s">
        <v>2185</v>
      </c>
      <c r="B1020" t="s">
        <v>2284</v>
      </c>
      <c r="C1020" t="s">
        <v>283</v>
      </c>
      <c r="D1020" t="s">
        <v>21</v>
      </c>
      <c r="E1020">
        <v>21727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43565</v>
      </c>
      <c r="L1020" t="s">
        <v>26</v>
      </c>
      <c r="N1020" t="s">
        <v>24</v>
      </c>
    </row>
    <row r="1021" spans="1:14" x14ac:dyDescent="0.25">
      <c r="A1021" t="s">
        <v>2285</v>
      </c>
      <c r="B1021" t="s">
        <v>2286</v>
      </c>
      <c r="C1021" t="s">
        <v>154</v>
      </c>
      <c r="D1021" t="s">
        <v>21</v>
      </c>
      <c r="E1021">
        <v>20707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43564</v>
      </c>
      <c r="L1021" t="s">
        <v>26</v>
      </c>
      <c r="N1021" t="s">
        <v>24</v>
      </c>
    </row>
    <row r="1022" spans="1:14" x14ac:dyDescent="0.25">
      <c r="A1022" t="s">
        <v>2287</v>
      </c>
      <c r="B1022" t="s">
        <v>2288</v>
      </c>
      <c r="C1022" t="s">
        <v>378</v>
      </c>
      <c r="D1022" t="s">
        <v>21</v>
      </c>
      <c r="E1022">
        <v>21536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43564</v>
      </c>
      <c r="L1022" t="s">
        <v>26</v>
      </c>
      <c r="N1022" t="s">
        <v>24</v>
      </c>
    </row>
    <row r="1023" spans="1:14" x14ac:dyDescent="0.25">
      <c r="A1023" t="s">
        <v>78</v>
      </c>
      <c r="B1023" t="s">
        <v>79</v>
      </c>
      <c r="C1023" t="s">
        <v>29</v>
      </c>
      <c r="D1023" t="s">
        <v>21</v>
      </c>
      <c r="E1023">
        <v>21215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43564</v>
      </c>
      <c r="L1023" t="s">
        <v>26</v>
      </c>
      <c r="N1023" t="s">
        <v>24</v>
      </c>
    </row>
    <row r="1024" spans="1:14" x14ac:dyDescent="0.25">
      <c r="A1024" t="s">
        <v>2289</v>
      </c>
      <c r="B1024" t="s">
        <v>2290</v>
      </c>
      <c r="C1024" t="s">
        <v>1171</v>
      </c>
      <c r="D1024" t="s">
        <v>21</v>
      </c>
      <c r="E1024">
        <v>20705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43564</v>
      </c>
      <c r="L1024" t="s">
        <v>26</v>
      </c>
      <c r="N1024" t="s">
        <v>24</v>
      </c>
    </row>
    <row r="1025" spans="1:14" x14ac:dyDescent="0.25">
      <c r="A1025" t="s">
        <v>2291</v>
      </c>
      <c r="B1025" t="s">
        <v>2292</v>
      </c>
      <c r="C1025" t="s">
        <v>790</v>
      </c>
      <c r="D1025" t="s">
        <v>21</v>
      </c>
      <c r="E1025">
        <v>21550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43564</v>
      </c>
      <c r="L1025" t="s">
        <v>26</v>
      </c>
      <c r="N1025" t="s">
        <v>24</v>
      </c>
    </row>
    <row r="1026" spans="1:14" x14ac:dyDescent="0.25">
      <c r="A1026" t="s">
        <v>2293</v>
      </c>
      <c r="B1026" t="s">
        <v>2294</v>
      </c>
      <c r="C1026" t="s">
        <v>182</v>
      </c>
      <c r="D1026" t="s">
        <v>21</v>
      </c>
      <c r="E1026">
        <v>21666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43564</v>
      </c>
      <c r="L1026" t="s">
        <v>26</v>
      </c>
      <c r="N1026" t="s">
        <v>24</v>
      </c>
    </row>
    <row r="1027" spans="1:14" x14ac:dyDescent="0.25">
      <c r="A1027" t="s">
        <v>710</v>
      </c>
      <c r="B1027" t="s">
        <v>2295</v>
      </c>
      <c r="C1027" t="s">
        <v>551</v>
      </c>
      <c r="D1027" t="s">
        <v>21</v>
      </c>
      <c r="E1027">
        <v>21801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43564</v>
      </c>
      <c r="L1027" t="s">
        <v>26</v>
      </c>
      <c r="N1027" t="s">
        <v>24</v>
      </c>
    </row>
    <row r="1028" spans="1:14" x14ac:dyDescent="0.25">
      <c r="A1028" t="s">
        <v>2296</v>
      </c>
      <c r="B1028" t="s">
        <v>2297</v>
      </c>
      <c r="C1028" t="s">
        <v>1661</v>
      </c>
      <c r="D1028" t="s">
        <v>21</v>
      </c>
      <c r="E1028">
        <v>21085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43564</v>
      </c>
      <c r="L1028" t="s">
        <v>26</v>
      </c>
      <c r="N1028" t="s">
        <v>24</v>
      </c>
    </row>
    <row r="1029" spans="1:14" x14ac:dyDescent="0.25">
      <c r="A1029" t="s">
        <v>2298</v>
      </c>
      <c r="B1029" t="s">
        <v>2299</v>
      </c>
      <c r="C1029" t="s">
        <v>1764</v>
      </c>
      <c r="D1029" t="s">
        <v>21</v>
      </c>
      <c r="E1029">
        <v>21047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43564</v>
      </c>
      <c r="L1029" t="s">
        <v>26</v>
      </c>
      <c r="N1029" t="s">
        <v>24</v>
      </c>
    </row>
    <row r="1030" spans="1:14" x14ac:dyDescent="0.25">
      <c r="A1030" t="s">
        <v>183</v>
      </c>
      <c r="B1030" t="s">
        <v>184</v>
      </c>
      <c r="C1030" t="s">
        <v>70</v>
      </c>
      <c r="D1030" t="s">
        <v>21</v>
      </c>
      <c r="E1030">
        <v>21403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43564</v>
      </c>
      <c r="L1030" t="s">
        <v>26</v>
      </c>
      <c r="N1030" t="s">
        <v>24</v>
      </c>
    </row>
    <row r="1031" spans="1:14" x14ac:dyDescent="0.25">
      <c r="A1031" t="s">
        <v>260</v>
      </c>
      <c r="B1031" t="s">
        <v>2300</v>
      </c>
      <c r="C1031" t="s">
        <v>551</v>
      </c>
      <c r="D1031" t="s">
        <v>21</v>
      </c>
      <c r="E1031">
        <v>21801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43564</v>
      </c>
      <c r="L1031" t="s">
        <v>26</v>
      </c>
      <c r="N1031" t="s">
        <v>24</v>
      </c>
    </row>
    <row r="1032" spans="1:14" x14ac:dyDescent="0.25">
      <c r="A1032" t="s">
        <v>2301</v>
      </c>
      <c r="B1032" t="s">
        <v>2302</v>
      </c>
      <c r="C1032" t="s">
        <v>378</v>
      </c>
      <c r="D1032" t="s">
        <v>21</v>
      </c>
      <c r="E1032">
        <v>21536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43564</v>
      </c>
      <c r="L1032" t="s">
        <v>26</v>
      </c>
      <c r="N1032" t="s">
        <v>24</v>
      </c>
    </row>
    <row r="1033" spans="1:14" x14ac:dyDescent="0.25">
      <c r="A1033" t="s">
        <v>2303</v>
      </c>
      <c r="B1033" t="s">
        <v>2304</v>
      </c>
      <c r="C1033" t="s">
        <v>551</v>
      </c>
      <c r="D1033" t="s">
        <v>21</v>
      </c>
      <c r="E1033">
        <v>21801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43564</v>
      </c>
      <c r="L1033" t="s">
        <v>26</v>
      </c>
      <c r="N1033" t="s">
        <v>24</v>
      </c>
    </row>
    <row r="1034" spans="1:14" x14ac:dyDescent="0.25">
      <c r="A1034" t="s">
        <v>2305</v>
      </c>
      <c r="B1034" t="s">
        <v>2306</v>
      </c>
      <c r="C1034" t="s">
        <v>1171</v>
      </c>
      <c r="D1034" t="s">
        <v>21</v>
      </c>
      <c r="E1034">
        <v>20705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43563</v>
      </c>
      <c r="L1034" t="s">
        <v>26</v>
      </c>
      <c r="N1034" t="s">
        <v>24</v>
      </c>
    </row>
    <row r="1035" spans="1:14" x14ac:dyDescent="0.25">
      <c r="A1035" t="s">
        <v>2307</v>
      </c>
      <c r="B1035" t="s">
        <v>2308</v>
      </c>
      <c r="C1035" t="s">
        <v>755</v>
      </c>
      <c r="D1035" t="s">
        <v>21</v>
      </c>
      <c r="E1035">
        <v>21901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43563</v>
      </c>
      <c r="L1035" t="s">
        <v>26</v>
      </c>
      <c r="N1035" t="s">
        <v>24</v>
      </c>
    </row>
    <row r="1036" spans="1:14" x14ac:dyDescent="0.25">
      <c r="A1036" t="s">
        <v>155</v>
      </c>
      <c r="B1036" t="s">
        <v>2309</v>
      </c>
      <c r="C1036" t="s">
        <v>745</v>
      </c>
      <c r="D1036" t="s">
        <v>21</v>
      </c>
      <c r="E1036">
        <v>21001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43563</v>
      </c>
      <c r="L1036" t="s">
        <v>26</v>
      </c>
      <c r="N1036" t="s">
        <v>24</v>
      </c>
    </row>
    <row r="1037" spans="1:14" x14ac:dyDescent="0.25">
      <c r="A1037" t="s">
        <v>155</v>
      </c>
      <c r="B1037" t="s">
        <v>2310</v>
      </c>
      <c r="C1037" t="s">
        <v>757</v>
      </c>
      <c r="D1037" t="s">
        <v>21</v>
      </c>
      <c r="E1037">
        <v>20740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43563</v>
      </c>
      <c r="L1037" t="s">
        <v>26</v>
      </c>
      <c r="N1037" t="s">
        <v>24</v>
      </c>
    </row>
    <row r="1038" spans="1:14" x14ac:dyDescent="0.25">
      <c r="A1038" t="s">
        <v>367</v>
      </c>
      <c r="B1038" t="s">
        <v>368</v>
      </c>
      <c r="C1038" t="s">
        <v>369</v>
      </c>
      <c r="D1038" t="s">
        <v>21</v>
      </c>
      <c r="E1038">
        <v>21040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43563</v>
      </c>
      <c r="L1038" t="s">
        <v>26</v>
      </c>
      <c r="N1038" t="s">
        <v>24</v>
      </c>
    </row>
    <row r="1039" spans="1:14" x14ac:dyDescent="0.25">
      <c r="A1039" t="s">
        <v>2311</v>
      </c>
      <c r="B1039" t="s">
        <v>2312</v>
      </c>
      <c r="C1039" t="s">
        <v>369</v>
      </c>
      <c r="D1039" t="s">
        <v>21</v>
      </c>
      <c r="E1039">
        <v>21040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43563</v>
      </c>
      <c r="L1039" t="s">
        <v>26</v>
      </c>
      <c r="N1039" t="s">
        <v>24</v>
      </c>
    </row>
    <row r="1040" spans="1:14" x14ac:dyDescent="0.25">
      <c r="A1040" t="s">
        <v>2313</v>
      </c>
      <c r="B1040" t="s">
        <v>2314</v>
      </c>
      <c r="C1040" t="s">
        <v>757</v>
      </c>
      <c r="D1040" t="s">
        <v>21</v>
      </c>
      <c r="E1040">
        <v>20740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43563</v>
      </c>
      <c r="L1040" t="s">
        <v>26</v>
      </c>
      <c r="N1040" t="s">
        <v>24</v>
      </c>
    </row>
    <row r="1041" spans="1:14" x14ac:dyDescent="0.25">
      <c r="A1041" t="s">
        <v>2315</v>
      </c>
      <c r="B1041" t="s">
        <v>2316</v>
      </c>
      <c r="C1041" t="s">
        <v>2317</v>
      </c>
      <c r="D1041" t="s">
        <v>21</v>
      </c>
      <c r="E1041">
        <v>21520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43563</v>
      </c>
      <c r="L1041" t="s">
        <v>26</v>
      </c>
      <c r="N1041" t="s">
        <v>24</v>
      </c>
    </row>
    <row r="1042" spans="1:14" x14ac:dyDescent="0.25">
      <c r="A1042" t="s">
        <v>2318</v>
      </c>
      <c r="B1042" t="s">
        <v>2319</v>
      </c>
      <c r="C1042" t="s">
        <v>757</v>
      </c>
      <c r="D1042" t="s">
        <v>21</v>
      </c>
      <c r="E1042">
        <v>20740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43563</v>
      </c>
      <c r="L1042" t="s">
        <v>26</v>
      </c>
      <c r="N1042" t="s">
        <v>24</v>
      </c>
    </row>
    <row r="1043" spans="1:14" x14ac:dyDescent="0.25">
      <c r="A1043" t="s">
        <v>155</v>
      </c>
      <c r="B1043" t="s">
        <v>2320</v>
      </c>
      <c r="C1043" t="s">
        <v>190</v>
      </c>
      <c r="D1043" t="s">
        <v>21</v>
      </c>
      <c r="E1043">
        <v>20852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43561</v>
      </c>
      <c r="L1043" t="s">
        <v>26</v>
      </c>
      <c r="N1043" t="s">
        <v>24</v>
      </c>
    </row>
    <row r="1044" spans="1:14" x14ac:dyDescent="0.25">
      <c r="A1044" t="s">
        <v>2321</v>
      </c>
      <c r="B1044" t="s">
        <v>2322</v>
      </c>
      <c r="C1044" t="s">
        <v>163</v>
      </c>
      <c r="D1044" t="s">
        <v>21</v>
      </c>
      <c r="E1044">
        <v>20902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43561</v>
      </c>
      <c r="L1044" t="s">
        <v>26</v>
      </c>
      <c r="N1044" t="s">
        <v>24</v>
      </c>
    </row>
    <row r="1045" spans="1:14" x14ac:dyDescent="0.25">
      <c r="A1045" t="s">
        <v>2323</v>
      </c>
      <c r="B1045" t="s">
        <v>2324</v>
      </c>
      <c r="C1045" t="s">
        <v>190</v>
      </c>
      <c r="D1045" t="s">
        <v>21</v>
      </c>
      <c r="E1045">
        <v>20852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43561</v>
      </c>
      <c r="L1045" t="s">
        <v>26</v>
      </c>
      <c r="N1045" t="s">
        <v>24</v>
      </c>
    </row>
    <row r="1046" spans="1:14" x14ac:dyDescent="0.25">
      <c r="A1046" t="s">
        <v>2325</v>
      </c>
      <c r="B1046" t="s">
        <v>2326</v>
      </c>
      <c r="C1046" t="s">
        <v>179</v>
      </c>
      <c r="D1046" t="s">
        <v>21</v>
      </c>
      <c r="E1046">
        <v>20877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43561</v>
      </c>
      <c r="L1046" t="s">
        <v>26</v>
      </c>
      <c r="N1046" t="s">
        <v>24</v>
      </c>
    </row>
    <row r="1047" spans="1:14" x14ac:dyDescent="0.25">
      <c r="A1047" t="s">
        <v>2327</v>
      </c>
      <c r="B1047" t="s">
        <v>2328</v>
      </c>
      <c r="C1047" t="s">
        <v>163</v>
      </c>
      <c r="D1047" t="s">
        <v>21</v>
      </c>
      <c r="E1047">
        <v>20902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43561</v>
      </c>
      <c r="L1047" t="s">
        <v>26</v>
      </c>
      <c r="N1047" t="s">
        <v>24</v>
      </c>
    </row>
    <row r="1048" spans="1:14" x14ac:dyDescent="0.25">
      <c r="A1048" t="s">
        <v>288</v>
      </c>
      <c r="B1048" t="s">
        <v>2329</v>
      </c>
      <c r="C1048" t="s">
        <v>179</v>
      </c>
      <c r="D1048" t="s">
        <v>21</v>
      </c>
      <c r="E1048">
        <v>20879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43561</v>
      </c>
      <c r="L1048" t="s">
        <v>26</v>
      </c>
      <c r="N1048" t="s">
        <v>24</v>
      </c>
    </row>
    <row r="1049" spans="1:14" x14ac:dyDescent="0.25">
      <c r="A1049" t="s">
        <v>2330</v>
      </c>
      <c r="B1049" t="s">
        <v>2331</v>
      </c>
      <c r="C1049" t="s">
        <v>163</v>
      </c>
      <c r="D1049" t="s">
        <v>21</v>
      </c>
      <c r="E1049">
        <v>20906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43561</v>
      </c>
      <c r="L1049" t="s">
        <v>26</v>
      </c>
      <c r="N1049" t="s">
        <v>24</v>
      </c>
    </row>
    <row r="1050" spans="1:14" x14ac:dyDescent="0.25">
      <c r="A1050" t="s">
        <v>2332</v>
      </c>
      <c r="B1050" t="s">
        <v>2333</v>
      </c>
      <c r="C1050" t="s">
        <v>1122</v>
      </c>
      <c r="D1050" t="s">
        <v>21</v>
      </c>
      <c r="E1050">
        <v>20815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43560</v>
      </c>
      <c r="L1050" t="s">
        <v>26</v>
      </c>
      <c r="N1050" t="s">
        <v>24</v>
      </c>
    </row>
    <row r="1051" spans="1:14" x14ac:dyDescent="0.25">
      <c r="A1051" t="s">
        <v>196</v>
      </c>
      <c r="B1051" t="s">
        <v>2334</v>
      </c>
      <c r="C1051" t="s">
        <v>804</v>
      </c>
      <c r="D1051" t="s">
        <v>21</v>
      </c>
      <c r="E1051">
        <v>20814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43560</v>
      </c>
      <c r="L1051" t="s">
        <v>26</v>
      </c>
      <c r="N1051" t="s">
        <v>24</v>
      </c>
    </row>
    <row r="1052" spans="1:14" x14ac:dyDescent="0.25">
      <c r="A1052" t="s">
        <v>2335</v>
      </c>
      <c r="B1052" t="s">
        <v>2336</v>
      </c>
      <c r="C1052" t="s">
        <v>1122</v>
      </c>
      <c r="D1052" t="s">
        <v>21</v>
      </c>
      <c r="E1052">
        <v>20815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43560</v>
      </c>
      <c r="L1052" t="s">
        <v>26</v>
      </c>
      <c r="N1052" t="s">
        <v>24</v>
      </c>
    </row>
    <row r="1053" spans="1:14" x14ac:dyDescent="0.25">
      <c r="A1053" t="s">
        <v>93</v>
      </c>
      <c r="B1053" t="s">
        <v>2337</v>
      </c>
      <c r="C1053" t="s">
        <v>190</v>
      </c>
      <c r="D1053" t="s">
        <v>21</v>
      </c>
      <c r="E1053">
        <v>20852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43560</v>
      </c>
      <c r="L1053" t="s">
        <v>26</v>
      </c>
      <c r="N1053" t="s">
        <v>24</v>
      </c>
    </row>
    <row r="1054" spans="1:14" x14ac:dyDescent="0.25">
      <c r="A1054" t="s">
        <v>155</v>
      </c>
      <c r="B1054" t="s">
        <v>2339</v>
      </c>
      <c r="C1054" t="s">
        <v>2340</v>
      </c>
      <c r="D1054" t="s">
        <v>21</v>
      </c>
      <c r="E1054">
        <v>20895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43559</v>
      </c>
      <c r="L1054" t="s">
        <v>26</v>
      </c>
      <c r="N1054" t="s">
        <v>24</v>
      </c>
    </row>
    <row r="1055" spans="1:14" x14ac:dyDescent="0.25">
      <c r="A1055" t="s">
        <v>155</v>
      </c>
      <c r="B1055" t="s">
        <v>2341</v>
      </c>
      <c r="C1055" t="s">
        <v>179</v>
      </c>
      <c r="D1055" t="s">
        <v>21</v>
      </c>
      <c r="E1055">
        <v>20877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43559</v>
      </c>
      <c r="L1055" t="s">
        <v>26</v>
      </c>
      <c r="N1055" t="s">
        <v>24</v>
      </c>
    </row>
    <row r="1056" spans="1:14" x14ac:dyDescent="0.25">
      <c r="A1056" t="s">
        <v>155</v>
      </c>
      <c r="B1056" t="s">
        <v>2342</v>
      </c>
      <c r="C1056" t="s">
        <v>2340</v>
      </c>
      <c r="D1056" t="s">
        <v>21</v>
      </c>
      <c r="E1056">
        <v>20895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43559</v>
      </c>
      <c r="L1056" t="s">
        <v>26</v>
      </c>
      <c r="N1056" t="s">
        <v>24</v>
      </c>
    </row>
    <row r="1057" spans="1:14" x14ac:dyDescent="0.25">
      <c r="A1057" t="s">
        <v>2345</v>
      </c>
      <c r="B1057" t="s">
        <v>2346</v>
      </c>
      <c r="C1057" t="s">
        <v>2347</v>
      </c>
      <c r="D1057" t="s">
        <v>21</v>
      </c>
      <c r="E1057">
        <v>21713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43559</v>
      </c>
      <c r="L1057" t="s">
        <v>26</v>
      </c>
      <c r="N1057" t="s">
        <v>24</v>
      </c>
    </row>
    <row r="1058" spans="1:14" x14ac:dyDescent="0.25">
      <c r="A1058" t="s">
        <v>2348</v>
      </c>
      <c r="B1058" t="s">
        <v>2349</v>
      </c>
      <c r="C1058" t="s">
        <v>176</v>
      </c>
      <c r="D1058" t="s">
        <v>21</v>
      </c>
      <c r="E1058">
        <v>21740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43559</v>
      </c>
      <c r="L1058" t="s">
        <v>26</v>
      </c>
      <c r="N1058" t="s">
        <v>24</v>
      </c>
    </row>
    <row r="1059" spans="1:14" x14ac:dyDescent="0.25">
      <c r="A1059" t="s">
        <v>2353</v>
      </c>
      <c r="B1059" t="s">
        <v>2354</v>
      </c>
      <c r="C1059" t="s">
        <v>114</v>
      </c>
      <c r="D1059" t="s">
        <v>21</v>
      </c>
      <c r="E1059">
        <v>21228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43559</v>
      </c>
      <c r="L1059" t="s">
        <v>26</v>
      </c>
      <c r="N1059" t="s">
        <v>24</v>
      </c>
    </row>
    <row r="1060" spans="1:14" x14ac:dyDescent="0.25">
      <c r="A1060" t="s">
        <v>2355</v>
      </c>
      <c r="B1060" t="s">
        <v>2356</v>
      </c>
      <c r="C1060" t="s">
        <v>176</v>
      </c>
      <c r="D1060" t="s">
        <v>21</v>
      </c>
      <c r="E1060">
        <v>21740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43559</v>
      </c>
      <c r="L1060" t="s">
        <v>26</v>
      </c>
      <c r="N1060" t="s">
        <v>24</v>
      </c>
    </row>
    <row r="1061" spans="1:14" x14ac:dyDescent="0.25">
      <c r="A1061" t="s">
        <v>2360</v>
      </c>
      <c r="B1061" t="s">
        <v>2361</v>
      </c>
      <c r="C1061" t="s">
        <v>29</v>
      </c>
      <c r="D1061" t="s">
        <v>21</v>
      </c>
      <c r="E1061">
        <v>21228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43559</v>
      </c>
      <c r="L1061" t="s">
        <v>26</v>
      </c>
      <c r="N1061" t="s">
        <v>24</v>
      </c>
    </row>
    <row r="1062" spans="1:14" x14ac:dyDescent="0.25">
      <c r="A1062" t="s">
        <v>2366</v>
      </c>
      <c r="B1062" t="s">
        <v>2367</v>
      </c>
      <c r="C1062" t="s">
        <v>176</v>
      </c>
      <c r="D1062" t="s">
        <v>21</v>
      </c>
      <c r="E1062">
        <v>21740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43559</v>
      </c>
      <c r="L1062" t="s">
        <v>26</v>
      </c>
      <c r="N1062" t="s">
        <v>24</v>
      </c>
    </row>
    <row r="1063" spans="1:14" x14ac:dyDescent="0.25">
      <c r="A1063" t="s">
        <v>2370</v>
      </c>
      <c r="B1063" t="s">
        <v>2371</v>
      </c>
      <c r="C1063" t="s">
        <v>114</v>
      </c>
      <c r="D1063" t="s">
        <v>21</v>
      </c>
      <c r="E1063">
        <v>21228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43558</v>
      </c>
      <c r="L1063" t="s">
        <v>26</v>
      </c>
      <c r="N1063" t="s">
        <v>24</v>
      </c>
    </row>
    <row r="1064" spans="1:14" x14ac:dyDescent="0.25">
      <c r="A1064" t="s">
        <v>2372</v>
      </c>
      <c r="B1064" t="s">
        <v>2373</v>
      </c>
      <c r="C1064" t="s">
        <v>154</v>
      </c>
      <c r="D1064" t="s">
        <v>21</v>
      </c>
      <c r="E1064">
        <v>20723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43558</v>
      </c>
      <c r="L1064" t="s">
        <v>26</v>
      </c>
      <c r="N1064" t="s">
        <v>24</v>
      </c>
    </row>
    <row r="1065" spans="1:14" x14ac:dyDescent="0.25">
      <c r="A1065" t="s">
        <v>600</v>
      </c>
      <c r="B1065" t="s">
        <v>2374</v>
      </c>
      <c r="C1065" t="s">
        <v>29</v>
      </c>
      <c r="D1065" t="s">
        <v>21</v>
      </c>
      <c r="E1065">
        <v>21228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43558</v>
      </c>
      <c r="L1065" t="s">
        <v>26</v>
      </c>
      <c r="N1065" t="s">
        <v>24</v>
      </c>
    </row>
    <row r="1066" spans="1:14" x14ac:dyDescent="0.25">
      <c r="A1066" t="s">
        <v>2375</v>
      </c>
      <c r="B1066" t="s">
        <v>2376</v>
      </c>
      <c r="C1066" t="s">
        <v>29</v>
      </c>
      <c r="D1066" t="s">
        <v>21</v>
      </c>
      <c r="E1066">
        <v>21202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43558</v>
      </c>
      <c r="L1066" t="s">
        <v>26</v>
      </c>
      <c r="N1066" t="s">
        <v>24</v>
      </c>
    </row>
    <row r="1067" spans="1:14" x14ac:dyDescent="0.25">
      <c r="A1067" t="s">
        <v>469</v>
      </c>
      <c r="B1067" t="s">
        <v>470</v>
      </c>
      <c r="C1067" t="s">
        <v>424</v>
      </c>
      <c r="D1067" t="s">
        <v>21</v>
      </c>
      <c r="E1067">
        <v>21043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43558</v>
      </c>
      <c r="L1067" t="s">
        <v>26</v>
      </c>
      <c r="N1067" t="s">
        <v>24</v>
      </c>
    </row>
    <row r="1068" spans="1:14" x14ac:dyDescent="0.25">
      <c r="A1068" t="s">
        <v>201</v>
      </c>
      <c r="B1068" t="s">
        <v>2377</v>
      </c>
      <c r="C1068" t="s">
        <v>39</v>
      </c>
      <c r="D1068" t="s">
        <v>21</v>
      </c>
      <c r="E1068">
        <v>21046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43558</v>
      </c>
      <c r="L1068" t="s">
        <v>26</v>
      </c>
      <c r="N1068" t="s">
        <v>24</v>
      </c>
    </row>
    <row r="1069" spans="1:14" x14ac:dyDescent="0.25">
      <c r="A1069" t="s">
        <v>2378</v>
      </c>
      <c r="B1069" t="s">
        <v>2379</v>
      </c>
      <c r="C1069" t="s">
        <v>652</v>
      </c>
      <c r="D1069" t="s">
        <v>21</v>
      </c>
      <c r="E1069">
        <v>20743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43557</v>
      </c>
      <c r="L1069" t="s">
        <v>26</v>
      </c>
      <c r="N1069" t="s">
        <v>24</v>
      </c>
    </row>
    <row r="1070" spans="1:14" x14ac:dyDescent="0.25">
      <c r="A1070" t="s">
        <v>2380</v>
      </c>
      <c r="B1070" t="s">
        <v>2381</v>
      </c>
      <c r="C1070" t="s">
        <v>29</v>
      </c>
      <c r="D1070" t="s">
        <v>21</v>
      </c>
      <c r="E1070">
        <v>21217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43557</v>
      </c>
      <c r="L1070" t="s">
        <v>26</v>
      </c>
      <c r="N1070" t="s">
        <v>24</v>
      </c>
    </row>
    <row r="1071" spans="1:14" x14ac:dyDescent="0.25">
      <c r="A1071" t="s">
        <v>2382</v>
      </c>
      <c r="B1071" t="s">
        <v>2383</v>
      </c>
      <c r="C1071" t="s">
        <v>1855</v>
      </c>
      <c r="D1071" t="s">
        <v>21</v>
      </c>
      <c r="E1071">
        <v>20784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43557</v>
      </c>
      <c r="L1071" t="s">
        <v>26</v>
      </c>
      <c r="N1071" t="s">
        <v>24</v>
      </c>
    </row>
    <row r="1072" spans="1:14" x14ac:dyDescent="0.25">
      <c r="A1072" t="s">
        <v>2384</v>
      </c>
      <c r="B1072" t="s">
        <v>2385</v>
      </c>
      <c r="C1072" t="s">
        <v>29</v>
      </c>
      <c r="D1072" t="s">
        <v>21</v>
      </c>
      <c r="E1072">
        <v>21223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43557</v>
      </c>
      <c r="L1072" t="s">
        <v>26</v>
      </c>
      <c r="N1072" t="s">
        <v>24</v>
      </c>
    </row>
    <row r="1073" spans="1:14" x14ac:dyDescent="0.25">
      <c r="A1073" t="s">
        <v>126</v>
      </c>
      <c r="B1073" t="s">
        <v>2386</v>
      </c>
      <c r="C1073" t="s">
        <v>29</v>
      </c>
      <c r="D1073" t="s">
        <v>21</v>
      </c>
      <c r="E1073">
        <v>21229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43557</v>
      </c>
      <c r="L1073" t="s">
        <v>26</v>
      </c>
      <c r="N1073" t="s">
        <v>24</v>
      </c>
    </row>
    <row r="1074" spans="1:14" x14ac:dyDescent="0.25">
      <c r="A1074" t="s">
        <v>2387</v>
      </c>
      <c r="B1074" t="s">
        <v>2388</v>
      </c>
      <c r="C1074" t="s">
        <v>659</v>
      </c>
      <c r="D1074" t="s">
        <v>21</v>
      </c>
      <c r="E1074">
        <v>20747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43557</v>
      </c>
      <c r="L1074" t="s">
        <v>26</v>
      </c>
      <c r="N1074" t="s">
        <v>24</v>
      </c>
    </row>
    <row r="1075" spans="1:14" x14ac:dyDescent="0.25">
      <c r="A1075" t="s">
        <v>2389</v>
      </c>
      <c r="B1075" t="s">
        <v>2390</v>
      </c>
      <c r="C1075" t="s">
        <v>659</v>
      </c>
      <c r="D1075" t="s">
        <v>21</v>
      </c>
      <c r="E1075">
        <v>20747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43557</v>
      </c>
      <c r="L1075" t="s">
        <v>26</v>
      </c>
      <c r="N1075" t="s">
        <v>24</v>
      </c>
    </row>
    <row r="1076" spans="1:14" x14ac:dyDescent="0.25">
      <c r="A1076" t="s">
        <v>2391</v>
      </c>
      <c r="B1076" t="s">
        <v>2392</v>
      </c>
      <c r="C1076" t="s">
        <v>67</v>
      </c>
      <c r="D1076" t="s">
        <v>21</v>
      </c>
      <c r="E1076">
        <v>20910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43553</v>
      </c>
      <c r="L1076" t="s">
        <v>26</v>
      </c>
      <c r="N1076" t="s">
        <v>24</v>
      </c>
    </row>
    <row r="1077" spans="1:14" x14ac:dyDescent="0.25">
      <c r="A1077" t="s">
        <v>2393</v>
      </c>
      <c r="B1077" t="s">
        <v>2394</v>
      </c>
      <c r="C1077" t="s">
        <v>54</v>
      </c>
      <c r="D1077" t="s">
        <v>21</v>
      </c>
      <c r="E1077">
        <v>21060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43553</v>
      </c>
      <c r="L1077" t="s">
        <v>26</v>
      </c>
      <c r="N1077" t="s">
        <v>24</v>
      </c>
    </row>
    <row r="1078" spans="1:14" x14ac:dyDescent="0.25">
      <c r="A1078" t="s">
        <v>2395</v>
      </c>
      <c r="B1078" t="s">
        <v>2396</v>
      </c>
      <c r="C1078" t="s">
        <v>29</v>
      </c>
      <c r="D1078" t="s">
        <v>21</v>
      </c>
      <c r="E1078">
        <v>21203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43553</v>
      </c>
      <c r="L1078" t="s">
        <v>26</v>
      </c>
      <c r="N1078" t="s">
        <v>24</v>
      </c>
    </row>
    <row r="1079" spans="1:14" x14ac:dyDescent="0.25">
      <c r="A1079" t="s">
        <v>76</v>
      </c>
      <c r="B1079" t="s">
        <v>2397</v>
      </c>
      <c r="C1079" t="s">
        <v>276</v>
      </c>
      <c r="D1079" t="s">
        <v>21</v>
      </c>
      <c r="E1079">
        <v>21093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43553</v>
      </c>
      <c r="L1079" t="s">
        <v>26</v>
      </c>
      <c r="N1079" t="s">
        <v>24</v>
      </c>
    </row>
    <row r="1080" spans="1:14" x14ac:dyDescent="0.25">
      <c r="A1080" t="s">
        <v>2398</v>
      </c>
      <c r="B1080" t="s">
        <v>2399</v>
      </c>
      <c r="C1080" t="s">
        <v>659</v>
      </c>
      <c r="D1080" t="s">
        <v>21</v>
      </c>
      <c r="E1080">
        <v>20747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43553</v>
      </c>
      <c r="L1080" t="s">
        <v>26</v>
      </c>
      <c r="N1080" t="s">
        <v>24</v>
      </c>
    </row>
    <row r="1081" spans="1:14" x14ac:dyDescent="0.25">
      <c r="A1081" t="s">
        <v>615</v>
      </c>
      <c r="B1081" t="s">
        <v>616</v>
      </c>
      <c r="C1081" t="s">
        <v>617</v>
      </c>
      <c r="D1081" t="s">
        <v>21</v>
      </c>
      <c r="E1081">
        <v>21012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43553</v>
      </c>
      <c r="L1081" t="s">
        <v>26</v>
      </c>
      <c r="N1081" t="s">
        <v>24</v>
      </c>
    </row>
    <row r="1082" spans="1:14" x14ac:dyDescent="0.25">
      <c r="A1082" t="s">
        <v>2400</v>
      </c>
      <c r="B1082" t="s">
        <v>2401</v>
      </c>
      <c r="C1082" t="s">
        <v>761</v>
      </c>
      <c r="D1082" t="s">
        <v>21</v>
      </c>
      <c r="E1082">
        <v>20912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43553</v>
      </c>
      <c r="L1082" t="s">
        <v>26</v>
      </c>
      <c r="N1082" t="s">
        <v>24</v>
      </c>
    </row>
    <row r="1083" spans="1:14" x14ac:dyDescent="0.25">
      <c r="A1083" t="s">
        <v>2402</v>
      </c>
      <c r="B1083" t="s">
        <v>2403</v>
      </c>
      <c r="C1083" t="s">
        <v>29</v>
      </c>
      <c r="D1083" t="s">
        <v>21</v>
      </c>
      <c r="E1083">
        <v>21224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43553</v>
      </c>
      <c r="L1083" t="s">
        <v>26</v>
      </c>
      <c r="N1083" t="s">
        <v>24</v>
      </c>
    </row>
    <row r="1084" spans="1:14" x14ac:dyDescent="0.25">
      <c r="A1084" t="s">
        <v>93</v>
      </c>
      <c r="B1084" t="s">
        <v>760</v>
      </c>
      <c r="C1084" t="s">
        <v>761</v>
      </c>
      <c r="D1084" t="s">
        <v>21</v>
      </c>
      <c r="E1084">
        <v>20912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43553</v>
      </c>
      <c r="L1084" t="s">
        <v>26</v>
      </c>
      <c r="N1084" t="s">
        <v>24</v>
      </c>
    </row>
    <row r="1085" spans="1:14" x14ac:dyDescent="0.25">
      <c r="A1085" t="s">
        <v>2404</v>
      </c>
      <c r="B1085" t="s">
        <v>2405</v>
      </c>
      <c r="C1085" t="s">
        <v>1125</v>
      </c>
      <c r="D1085" t="s">
        <v>21</v>
      </c>
      <c r="E1085">
        <v>21221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43552</v>
      </c>
      <c r="L1085" t="s">
        <v>26</v>
      </c>
      <c r="N1085" t="s">
        <v>24</v>
      </c>
    </row>
    <row r="1086" spans="1:14" x14ac:dyDescent="0.25">
      <c r="A1086" t="s">
        <v>155</v>
      </c>
      <c r="B1086" t="s">
        <v>2406</v>
      </c>
      <c r="C1086" t="s">
        <v>778</v>
      </c>
      <c r="D1086" t="s">
        <v>21</v>
      </c>
      <c r="E1086">
        <v>20602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43552</v>
      </c>
      <c r="L1086" t="s">
        <v>26</v>
      </c>
      <c r="N1086" t="s">
        <v>24</v>
      </c>
    </row>
    <row r="1087" spans="1:14" x14ac:dyDescent="0.25">
      <c r="A1087" t="s">
        <v>2409</v>
      </c>
      <c r="B1087" t="s">
        <v>2410</v>
      </c>
      <c r="C1087" t="s">
        <v>39</v>
      </c>
      <c r="D1087" t="s">
        <v>21</v>
      </c>
      <c r="E1087">
        <v>21042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43552</v>
      </c>
      <c r="L1087" t="s">
        <v>26</v>
      </c>
      <c r="N1087" t="s">
        <v>24</v>
      </c>
    </row>
    <row r="1088" spans="1:14" x14ac:dyDescent="0.25">
      <c r="A1088" t="s">
        <v>2411</v>
      </c>
      <c r="B1088" t="s">
        <v>2412</v>
      </c>
      <c r="C1088" t="s">
        <v>173</v>
      </c>
      <c r="D1088" t="s">
        <v>21</v>
      </c>
      <c r="E1088">
        <v>20745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43552</v>
      </c>
      <c r="L1088" t="s">
        <v>26</v>
      </c>
      <c r="N1088" t="s">
        <v>24</v>
      </c>
    </row>
    <row r="1089" spans="1:14" x14ac:dyDescent="0.25">
      <c r="A1089" t="s">
        <v>93</v>
      </c>
      <c r="B1089" t="s">
        <v>686</v>
      </c>
      <c r="C1089" t="s">
        <v>687</v>
      </c>
      <c r="D1089" t="s">
        <v>21</v>
      </c>
      <c r="E1089">
        <v>20747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43552</v>
      </c>
      <c r="L1089" t="s">
        <v>26</v>
      </c>
      <c r="N1089" t="s">
        <v>24</v>
      </c>
    </row>
    <row r="1090" spans="1:14" x14ac:dyDescent="0.25">
      <c r="A1090" t="s">
        <v>726</v>
      </c>
      <c r="B1090" t="s">
        <v>727</v>
      </c>
      <c r="C1090" t="s">
        <v>29</v>
      </c>
      <c r="D1090" t="s">
        <v>21</v>
      </c>
      <c r="E1090">
        <v>21229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43551</v>
      </c>
      <c r="L1090" t="s">
        <v>26</v>
      </c>
      <c r="N1090" t="s">
        <v>24</v>
      </c>
    </row>
    <row r="1091" spans="1:14" x14ac:dyDescent="0.25">
      <c r="A1091" t="s">
        <v>155</v>
      </c>
      <c r="B1091" t="s">
        <v>2413</v>
      </c>
      <c r="C1091" t="s">
        <v>629</v>
      </c>
      <c r="D1091" t="s">
        <v>21</v>
      </c>
      <c r="E1091">
        <v>20622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43551</v>
      </c>
      <c r="L1091" t="s">
        <v>26</v>
      </c>
      <c r="N1091" t="s">
        <v>24</v>
      </c>
    </row>
    <row r="1092" spans="1:14" x14ac:dyDescent="0.25">
      <c r="A1092" t="s">
        <v>76</v>
      </c>
      <c r="B1092" t="s">
        <v>121</v>
      </c>
      <c r="C1092" t="s">
        <v>29</v>
      </c>
      <c r="D1092" t="s">
        <v>21</v>
      </c>
      <c r="E1092">
        <v>21207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43551</v>
      </c>
      <c r="L1092" t="s">
        <v>26</v>
      </c>
      <c r="N1092" t="s">
        <v>24</v>
      </c>
    </row>
    <row r="1093" spans="1:14" x14ac:dyDescent="0.25">
      <c r="A1093" t="s">
        <v>2414</v>
      </c>
      <c r="B1093" t="s">
        <v>2415</v>
      </c>
      <c r="C1093" t="s">
        <v>770</v>
      </c>
      <c r="D1093" t="s">
        <v>21</v>
      </c>
      <c r="E1093">
        <v>20653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43551</v>
      </c>
      <c r="L1093" t="s">
        <v>26</v>
      </c>
      <c r="N1093" t="s">
        <v>24</v>
      </c>
    </row>
    <row r="1094" spans="1:14" x14ac:dyDescent="0.25">
      <c r="A1094" t="s">
        <v>2416</v>
      </c>
      <c r="B1094" t="s">
        <v>2417</v>
      </c>
      <c r="C1094" t="s">
        <v>770</v>
      </c>
      <c r="D1094" t="s">
        <v>21</v>
      </c>
      <c r="E1094">
        <v>20653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43551</v>
      </c>
      <c r="L1094" t="s">
        <v>26</v>
      </c>
      <c r="N1094" t="s">
        <v>24</v>
      </c>
    </row>
    <row r="1095" spans="1:14" x14ac:dyDescent="0.25">
      <c r="A1095" t="s">
        <v>2418</v>
      </c>
      <c r="B1095" t="s">
        <v>2419</v>
      </c>
      <c r="C1095" t="s">
        <v>29</v>
      </c>
      <c r="D1095" t="s">
        <v>21</v>
      </c>
      <c r="E1095">
        <v>21215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43551</v>
      </c>
      <c r="L1095" t="s">
        <v>26</v>
      </c>
      <c r="N1095" t="s">
        <v>24</v>
      </c>
    </row>
    <row r="1096" spans="1:14" x14ac:dyDescent="0.25">
      <c r="A1096" t="s">
        <v>2420</v>
      </c>
      <c r="B1096" t="s">
        <v>2421</v>
      </c>
      <c r="C1096" t="s">
        <v>29</v>
      </c>
      <c r="D1096" t="s">
        <v>21</v>
      </c>
      <c r="E1096">
        <v>21223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43551</v>
      </c>
      <c r="L1096" t="s">
        <v>26</v>
      </c>
      <c r="N1096" t="s">
        <v>24</v>
      </c>
    </row>
    <row r="1097" spans="1:14" x14ac:dyDescent="0.25">
      <c r="A1097" t="s">
        <v>473</v>
      </c>
      <c r="B1097" t="s">
        <v>474</v>
      </c>
      <c r="C1097" t="s">
        <v>29</v>
      </c>
      <c r="D1097" t="s">
        <v>21</v>
      </c>
      <c r="E1097">
        <v>21239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43551</v>
      </c>
      <c r="L1097" t="s">
        <v>26</v>
      </c>
      <c r="N1097" t="s">
        <v>24</v>
      </c>
    </row>
    <row r="1098" spans="1:14" x14ac:dyDescent="0.25">
      <c r="A1098" t="s">
        <v>456</v>
      </c>
      <c r="B1098" t="s">
        <v>2422</v>
      </c>
      <c r="C1098" t="s">
        <v>920</v>
      </c>
      <c r="D1098" t="s">
        <v>21</v>
      </c>
      <c r="E1098">
        <v>20655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43551</v>
      </c>
      <c r="L1098" t="s">
        <v>26</v>
      </c>
      <c r="N1098" t="s">
        <v>24</v>
      </c>
    </row>
    <row r="1099" spans="1:14" x14ac:dyDescent="0.25">
      <c r="A1099" t="s">
        <v>2423</v>
      </c>
      <c r="B1099" t="s">
        <v>2424</v>
      </c>
      <c r="C1099" t="s">
        <v>624</v>
      </c>
      <c r="D1099" t="s">
        <v>21</v>
      </c>
      <c r="E1099">
        <v>20678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43550</v>
      </c>
      <c r="L1099" t="s">
        <v>26</v>
      </c>
      <c r="N1099" t="s">
        <v>24</v>
      </c>
    </row>
    <row r="1100" spans="1:14" x14ac:dyDescent="0.25">
      <c r="A1100" t="s">
        <v>155</v>
      </c>
      <c r="B1100" t="s">
        <v>2425</v>
      </c>
      <c r="C1100" t="s">
        <v>624</v>
      </c>
      <c r="D1100" t="s">
        <v>21</v>
      </c>
      <c r="E1100">
        <v>20678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43550</v>
      </c>
      <c r="L1100" t="s">
        <v>26</v>
      </c>
      <c r="N1100" t="s">
        <v>24</v>
      </c>
    </row>
    <row r="1101" spans="1:14" x14ac:dyDescent="0.25">
      <c r="A1101" t="s">
        <v>2426</v>
      </c>
      <c r="B1101" t="s">
        <v>2427</v>
      </c>
      <c r="C1101" t="s">
        <v>29</v>
      </c>
      <c r="D1101" t="s">
        <v>21</v>
      </c>
      <c r="E1101">
        <v>21224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43550</v>
      </c>
      <c r="L1101" t="s">
        <v>26</v>
      </c>
      <c r="N1101" t="s">
        <v>24</v>
      </c>
    </row>
    <row r="1102" spans="1:14" x14ac:dyDescent="0.25">
      <c r="A1102" t="s">
        <v>2428</v>
      </c>
      <c r="B1102" t="s">
        <v>2429</v>
      </c>
      <c r="C1102" t="s">
        <v>29</v>
      </c>
      <c r="D1102" t="s">
        <v>21</v>
      </c>
      <c r="E1102">
        <v>21224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43550</v>
      </c>
      <c r="L1102" t="s">
        <v>26</v>
      </c>
      <c r="N1102" t="s">
        <v>24</v>
      </c>
    </row>
    <row r="1103" spans="1:14" x14ac:dyDescent="0.25">
      <c r="A1103" t="s">
        <v>2430</v>
      </c>
      <c r="B1103" t="s">
        <v>2431</v>
      </c>
      <c r="C1103" t="s">
        <v>29</v>
      </c>
      <c r="D1103" t="s">
        <v>21</v>
      </c>
      <c r="E1103">
        <v>21224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43550</v>
      </c>
      <c r="L1103" t="s">
        <v>26</v>
      </c>
      <c r="N1103" t="s">
        <v>24</v>
      </c>
    </row>
    <row r="1104" spans="1:14" x14ac:dyDescent="0.25">
      <c r="A1104" t="s">
        <v>2432</v>
      </c>
      <c r="B1104" t="s">
        <v>2433</v>
      </c>
      <c r="C1104" t="s">
        <v>226</v>
      </c>
      <c r="D1104" t="s">
        <v>21</v>
      </c>
      <c r="E1104">
        <v>20754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43550</v>
      </c>
      <c r="L1104" t="s">
        <v>26</v>
      </c>
      <c r="N1104" t="s">
        <v>24</v>
      </c>
    </row>
    <row r="1105" spans="1:14" x14ac:dyDescent="0.25">
      <c r="A1105" t="s">
        <v>2434</v>
      </c>
      <c r="B1105" t="s">
        <v>2435</v>
      </c>
      <c r="C1105" t="s">
        <v>2436</v>
      </c>
      <c r="D1105" t="s">
        <v>21</v>
      </c>
      <c r="E1105">
        <v>20714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43550</v>
      </c>
      <c r="L1105" t="s">
        <v>26</v>
      </c>
      <c r="N1105" t="s">
        <v>24</v>
      </c>
    </row>
    <row r="1106" spans="1:14" x14ac:dyDescent="0.25">
      <c r="A1106" t="s">
        <v>296</v>
      </c>
      <c r="B1106" t="s">
        <v>297</v>
      </c>
      <c r="C1106" t="s">
        <v>173</v>
      </c>
      <c r="D1106" t="s">
        <v>21</v>
      </c>
      <c r="E1106">
        <v>20745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43549</v>
      </c>
      <c r="L1106" t="s">
        <v>26</v>
      </c>
      <c r="N1106" t="s">
        <v>24</v>
      </c>
    </row>
    <row r="1107" spans="1:14" x14ac:dyDescent="0.25">
      <c r="A1107" t="s">
        <v>2437</v>
      </c>
      <c r="B1107" t="s">
        <v>2438</v>
      </c>
      <c r="C1107" t="s">
        <v>29</v>
      </c>
      <c r="D1107" t="s">
        <v>21</v>
      </c>
      <c r="E1107">
        <v>21218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43549</v>
      </c>
      <c r="L1107" t="s">
        <v>26</v>
      </c>
      <c r="N1107" t="s">
        <v>24</v>
      </c>
    </row>
    <row r="1108" spans="1:14" x14ac:dyDescent="0.25">
      <c r="A1108" t="s">
        <v>112</v>
      </c>
      <c r="B1108" t="s">
        <v>113</v>
      </c>
      <c r="C1108" t="s">
        <v>114</v>
      </c>
      <c r="D1108" t="s">
        <v>21</v>
      </c>
      <c r="E1108">
        <v>21228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43549</v>
      </c>
      <c r="L1108" t="s">
        <v>26</v>
      </c>
      <c r="N1108" t="s">
        <v>24</v>
      </c>
    </row>
    <row r="1109" spans="1:14" x14ac:dyDescent="0.25">
      <c r="A1109" t="s">
        <v>530</v>
      </c>
      <c r="B1109" t="s">
        <v>531</v>
      </c>
      <c r="C1109" t="s">
        <v>532</v>
      </c>
      <c r="D1109" t="s">
        <v>21</v>
      </c>
      <c r="E1109">
        <v>21234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43549</v>
      </c>
      <c r="L1109" t="s">
        <v>26</v>
      </c>
      <c r="N1109" t="s">
        <v>24</v>
      </c>
    </row>
    <row r="1110" spans="1:14" x14ac:dyDescent="0.25">
      <c r="A1110" t="s">
        <v>177</v>
      </c>
      <c r="B1110" t="s">
        <v>2439</v>
      </c>
      <c r="C1110" t="s">
        <v>193</v>
      </c>
      <c r="D1110" t="s">
        <v>21</v>
      </c>
      <c r="E1110">
        <v>20748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43549</v>
      </c>
      <c r="L1110" t="s">
        <v>26</v>
      </c>
      <c r="N1110" t="s">
        <v>24</v>
      </c>
    </row>
    <row r="1111" spans="1:14" x14ac:dyDescent="0.25">
      <c r="A1111" t="s">
        <v>2440</v>
      </c>
      <c r="B1111" t="s">
        <v>2441</v>
      </c>
      <c r="C1111" t="s">
        <v>29</v>
      </c>
      <c r="D1111" t="s">
        <v>21</v>
      </c>
      <c r="E1111">
        <v>21211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43549</v>
      </c>
      <c r="L1111" t="s">
        <v>26</v>
      </c>
      <c r="N1111" t="s">
        <v>24</v>
      </c>
    </row>
    <row r="1112" spans="1:14" x14ac:dyDescent="0.25">
      <c r="A1112" t="s">
        <v>93</v>
      </c>
      <c r="B1112" t="s">
        <v>2442</v>
      </c>
      <c r="C1112" t="s">
        <v>1116</v>
      </c>
      <c r="D1112" t="s">
        <v>21</v>
      </c>
      <c r="E1112">
        <v>20748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43549</v>
      </c>
      <c r="L1112" t="s">
        <v>26</v>
      </c>
      <c r="N1112" t="s">
        <v>24</v>
      </c>
    </row>
    <row r="1113" spans="1:14" x14ac:dyDescent="0.25">
      <c r="A1113" t="s">
        <v>635</v>
      </c>
      <c r="B1113" t="s">
        <v>636</v>
      </c>
      <c r="C1113" t="s">
        <v>637</v>
      </c>
      <c r="D1113" t="s">
        <v>21</v>
      </c>
      <c r="E1113">
        <v>20743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43547</v>
      </c>
      <c r="L1113" t="s">
        <v>26</v>
      </c>
      <c r="N1113" t="s">
        <v>24</v>
      </c>
    </row>
    <row r="1114" spans="1:14" x14ac:dyDescent="0.25">
      <c r="A1114" t="s">
        <v>521</v>
      </c>
      <c r="B1114" t="s">
        <v>522</v>
      </c>
      <c r="C1114" t="s">
        <v>523</v>
      </c>
      <c r="D1114" t="s">
        <v>21</v>
      </c>
      <c r="E1114">
        <v>20737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43547</v>
      </c>
      <c r="L1114" t="s">
        <v>26</v>
      </c>
      <c r="N1114" t="s">
        <v>24</v>
      </c>
    </row>
    <row r="1115" spans="1:14" x14ac:dyDescent="0.25">
      <c r="A1115" t="s">
        <v>201</v>
      </c>
      <c r="B1115" t="s">
        <v>2443</v>
      </c>
      <c r="C1115" t="s">
        <v>154</v>
      </c>
      <c r="D1115" t="s">
        <v>21</v>
      </c>
      <c r="E1115">
        <v>20708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43547</v>
      </c>
      <c r="L1115" t="s">
        <v>26</v>
      </c>
      <c r="N1115" t="s">
        <v>24</v>
      </c>
    </row>
    <row r="1116" spans="1:14" x14ac:dyDescent="0.25">
      <c r="A1116" t="s">
        <v>824</v>
      </c>
      <c r="B1116" t="s">
        <v>2444</v>
      </c>
      <c r="C1116" t="s">
        <v>2445</v>
      </c>
      <c r="D1116" t="s">
        <v>21</v>
      </c>
      <c r="E1116">
        <v>20722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43546</v>
      </c>
      <c r="L1116" t="s">
        <v>26</v>
      </c>
      <c r="N1116" t="s">
        <v>24</v>
      </c>
    </row>
    <row r="1117" spans="1:14" x14ac:dyDescent="0.25">
      <c r="A1117" t="s">
        <v>496</v>
      </c>
      <c r="B1117" t="s">
        <v>497</v>
      </c>
      <c r="C1117" t="s">
        <v>29</v>
      </c>
      <c r="D1117" t="s">
        <v>21</v>
      </c>
      <c r="E1117">
        <v>21214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43545</v>
      </c>
      <c r="L1117" t="s">
        <v>26</v>
      </c>
      <c r="N1117" t="s">
        <v>24</v>
      </c>
    </row>
    <row r="1118" spans="1:14" x14ac:dyDescent="0.25">
      <c r="A1118" t="s">
        <v>155</v>
      </c>
      <c r="B1118" t="s">
        <v>498</v>
      </c>
      <c r="C1118" t="s">
        <v>29</v>
      </c>
      <c r="D1118" t="s">
        <v>21</v>
      </c>
      <c r="E1118">
        <v>21206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43545</v>
      </c>
      <c r="L1118" t="s">
        <v>26</v>
      </c>
      <c r="N1118" t="s">
        <v>24</v>
      </c>
    </row>
    <row r="1119" spans="1:14" x14ac:dyDescent="0.25">
      <c r="A1119" t="s">
        <v>2451</v>
      </c>
      <c r="B1119" t="s">
        <v>2452</v>
      </c>
      <c r="C1119" t="s">
        <v>29</v>
      </c>
      <c r="D1119" t="s">
        <v>21</v>
      </c>
      <c r="E1119">
        <v>21214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43545</v>
      </c>
      <c r="L1119" t="s">
        <v>26</v>
      </c>
      <c r="N1119" t="s">
        <v>24</v>
      </c>
    </row>
    <row r="1120" spans="1:14" x14ac:dyDescent="0.25">
      <c r="A1120" t="s">
        <v>515</v>
      </c>
      <c r="B1120" t="s">
        <v>516</v>
      </c>
      <c r="C1120" t="s">
        <v>29</v>
      </c>
      <c r="D1120" t="s">
        <v>21</v>
      </c>
      <c r="E1120">
        <v>21206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43545</v>
      </c>
      <c r="L1120" t="s">
        <v>26</v>
      </c>
      <c r="N1120" t="s">
        <v>24</v>
      </c>
    </row>
    <row r="1121" spans="1:14" x14ac:dyDescent="0.25">
      <c r="A1121" t="s">
        <v>2457</v>
      </c>
      <c r="B1121" t="s">
        <v>2458</v>
      </c>
      <c r="C1121" t="s">
        <v>804</v>
      </c>
      <c r="D1121" t="s">
        <v>21</v>
      </c>
      <c r="E1121">
        <v>20817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43543</v>
      </c>
      <c r="L1121" t="s">
        <v>26</v>
      </c>
      <c r="N1121" t="s">
        <v>24</v>
      </c>
    </row>
    <row r="1122" spans="1:14" x14ac:dyDescent="0.25">
      <c r="A1122" t="s">
        <v>2459</v>
      </c>
      <c r="B1122" t="s">
        <v>2460</v>
      </c>
      <c r="C1122" t="s">
        <v>761</v>
      </c>
      <c r="D1122" t="s">
        <v>21</v>
      </c>
      <c r="E1122">
        <v>20912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43543</v>
      </c>
      <c r="L1122" t="s">
        <v>26</v>
      </c>
      <c r="N1122" t="s">
        <v>24</v>
      </c>
    </row>
    <row r="1123" spans="1:14" x14ac:dyDescent="0.25">
      <c r="A1123" t="s">
        <v>2461</v>
      </c>
      <c r="B1123" t="s">
        <v>2462</v>
      </c>
      <c r="C1123" t="s">
        <v>501</v>
      </c>
      <c r="D1123" t="s">
        <v>21</v>
      </c>
      <c r="E1123">
        <v>20710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43542</v>
      </c>
      <c r="L1123" t="s">
        <v>26</v>
      </c>
      <c r="N1123" t="s">
        <v>24</v>
      </c>
    </row>
    <row r="1124" spans="1:14" x14ac:dyDescent="0.25">
      <c r="A1124" t="s">
        <v>966</v>
      </c>
      <c r="B1124" t="s">
        <v>967</v>
      </c>
      <c r="C1124" t="s">
        <v>968</v>
      </c>
      <c r="D1124" t="s">
        <v>21</v>
      </c>
      <c r="E1124">
        <v>21225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43542</v>
      </c>
      <c r="L1124" t="s">
        <v>26</v>
      </c>
      <c r="N1124" t="s">
        <v>24</v>
      </c>
    </row>
    <row r="1125" spans="1:14" x14ac:dyDescent="0.25">
      <c r="A1125" t="s">
        <v>733</v>
      </c>
      <c r="B1125" t="s">
        <v>734</v>
      </c>
      <c r="C1125" t="s">
        <v>735</v>
      </c>
      <c r="D1125" t="s">
        <v>21</v>
      </c>
      <c r="E1125">
        <v>20770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43542</v>
      </c>
      <c r="L1125" t="s">
        <v>26</v>
      </c>
      <c r="N1125" t="s">
        <v>24</v>
      </c>
    </row>
    <row r="1126" spans="1:14" x14ac:dyDescent="0.25">
      <c r="A1126" t="s">
        <v>509</v>
      </c>
      <c r="B1126" t="s">
        <v>510</v>
      </c>
      <c r="C1126" t="s">
        <v>501</v>
      </c>
      <c r="D1126" t="s">
        <v>21</v>
      </c>
      <c r="E1126">
        <v>20710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43542</v>
      </c>
      <c r="L1126" t="s">
        <v>26</v>
      </c>
      <c r="N1126" t="s">
        <v>24</v>
      </c>
    </row>
    <row r="1127" spans="1:14" x14ac:dyDescent="0.25">
      <c r="A1127" t="s">
        <v>881</v>
      </c>
      <c r="B1127" t="s">
        <v>882</v>
      </c>
      <c r="C1127" t="s">
        <v>854</v>
      </c>
      <c r="D1127" t="s">
        <v>21</v>
      </c>
      <c r="E1127">
        <v>20706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43542</v>
      </c>
      <c r="L1127" t="s">
        <v>26</v>
      </c>
      <c r="N1127" t="s">
        <v>24</v>
      </c>
    </row>
    <row r="1128" spans="1:14" x14ac:dyDescent="0.25">
      <c r="A1128" t="s">
        <v>2463</v>
      </c>
      <c r="B1128" t="s">
        <v>2464</v>
      </c>
      <c r="C1128" t="s">
        <v>735</v>
      </c>
      <c r="D1128" t="s">
        <v>21</v>
      </c>
      <c r="E1128">
        <v>20770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43542</v>
      </c>
      <c r="L1128" t="s">
        <v>26</v>
      </c>
      <c r="N1128" t="s">
        <v>24</v>
      </c>
    </row>
    <row r="1129" spans="1:14" x14ac:dyDescent="0.25">
      <c r="A1129" t="s">
        <v>494</v>
      </c>
      <c r="B1129" t="s">
        <v>495</v>
      </c>
      <c r="C1129" t="s">
        <v>29</v>
      </c>
      <c r="D1129" t="s">
        <v>21</v>
      </c>
      <c r="E1129">
        <v>21225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43542</v>
      </c>
      <c r="L1129" t="s">
        <v>26</v>
      </c>
      <c r="N1129" t="s">
        <v>24</v>
      </c>
    </row>
    <row r="1130" spans="1:14" x14ac:dyDescent="0.25">
      <c r="A1130" t="s">
        <v>294</v>
      </c>
      <c r="B1130" t="s">
        <v>884</v>
      </c>
      <c r="C1130" t="s">
        <v>854</v>
      </c>
      <c r="D1130" t="s">
        <v>21</v>
      </c>
      <c r="E1130">
        <v>20706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43542</v>
      </c>
      <c r="L1130" t="s">
        <v>26</v>
      </c>
      <c r="N1130" t="s">
        <v>24</v>
      </c>
    </row>
    <row r="1131" spans="1:14" x14ac:dyDescent="0.25">
      <c r="A1131" t="s">
        <v>2465</v>
      </c>
      <c r="B1131" t="s">
        <v>2466</v>
      </c>
      <c r="C1131" t="s">
        <v>1209</v>
      </c>
      <c r="D1131" t="s">
        <v>21</v>
      </c>
      <c r="E1131">
        <v>21244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43540</v>
      </c>
      <c r="L1131" t="s">
        <v>26</v>
      </c>
      <c r="N1131" t="s">
        <v>24</v>
      </c>
    </row>
    <row r="1132" spans="1:14" x14ac:dyDescent="0.25">
      <c r="A1132" t="s">
        <v>177</v>
      </c>
      <c r="B1132" t="s">
        <v>2467</v>
      </c>
      <c r="C1132" t="s">
        <v>778</v>
      </c>
      <c r="D1132" t="s">
        <v>21</v>
      </c>
      <c r="E1132">
        <v>20601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43540</v>
      </c>
      <c r="L1132" t="s">
        <v>26</v>
      </c>
      <c r="N1132" t="s">
        <v>24</v>
      </c>
    </row>
    <row r="1133" spans="1:14" x14ac:dyDescent="0.25">
      <c r="A1133" t="s">
        <v>708</v>
      </c>
      <c r="B1133" t="s">
        <v>2468</v>
      </c>
      <c r="C1133" t="s">
        <v>669</v>
      </c>
      <c r="D1133" t="s">
        <v>21</v>
      </c>
      <c r="E1133">
        <v>21237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43540</v>
      </c>
      <c r="L1133" t="s">
        <v>26</v>
      </c>
      <c r="N1133" t="s">
        <v>24</v>
      </c>
    </row>
    <row r="1134" spans="1:14" x14ac:dyDescent="0.25">
      <c r="A1134" t="s">
        <v>2469</v>
      </c>
      <c r="B1134" t="s">
        <v>2470</v>
      </c>
      <c r="C1134" t="s">
        <v>778</v>
      </c>
      <c r="D1134" t="s">
        <v>21</v>
      </c>
      <c r="E1134">
        <v>20601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43539</v>
      </c>
      <c r="L1134" t="s">
        <v>26</v>
      </c>
      <c r="N1134" t="s">
        <v>24</v>
      </c>
    </row>
    <row r="1135" spans="1:14" x14ac:dyDescent="0.25">
      <c r="A1135" t="s">
        <v>2471</v>
      </c>
      <c r="B1135" t="s">
        <v>2472</v>
      </c>
      <c r="C1135" t="s">
        <v>2473</v>
      </c>
      <c r="D1135" t="s">
        <v>21</v>
      </c>
      <c r="E1135">
        <v>20613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43539</v>
      </c>
      <c r="L1135" t="s">
        <v>26</v>
      </c>
      <c r="N1135" t="s">
        <v>24</v>
      </c>
    </row>
    <row r="1136" spans="1:14" x14ac:dyDescent="0.25">
      <c r="A1136" t="s">
        <v>2474</v>
      </c>
      <c r="B1136" t="s">
        <v>2475</v>
      </c>
      <c r="C1136" t="s">
        <v>778</v>
      </c>
      <c r="D1136" t="s">
        <v>21</v>
      </c>
      <c r="E1136">
        <v>20601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43539</v>
      </c>
      <c r="L1136" t="s">
        <v>26</v>
      </c>
      <c r="N1136" t="s">
        <v>24</v>
      </c>
    </row>
    <row r="1137" spans="1:14" x14ac:dyDescent="0.25">
      <c r="A1137" t="s">
        <v>288</v>
      </c>
      <c r="B1137" t="s">
        <v>2476</v>
      </c>
      <c r="C1137" t="s">
        <v>532</v>
      </c>
      <c r="D1137" t="s">
        <v>21</v>
      </c>
      <c r="E1137">
        <v>21234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43539</v>
      </c>
      <c r="L1137" t="s">
        <v>26</v>
      </c>
      <c r="N1137" t="s">
        <v>24</v>
      </c>
    </row>
    <row r="1138" spans="1:14" x14ac:dyDescent="0.25">
      <c r="A1138" t="s">
        <v>2477</v>
      </c>
      <c r="B1138" t="s">
        <v>2478</v>
      </c>
      <c r="C1138" t="s">
        <v>414</v>
      </c>
      <c r="D1138" t="s">
        <v>21</v>
      </c>
      <c r="E1138">
        <v>21222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43538</v>
      </c>
      <c r="L1138" t="s">
        <v>26</v>
      </c>
      <c r="N1138" t="s">
        <v>24</v>
      </c>
    </row>
    <row r="1139" spans="1:14" x14ac:dyDescent="0.25">
      <c r="A1139" t="s">
        <v>2479</v>
      </c>
      <c r="B1139" t="s">
        <v>2480</v>
      </c>
      <c r="C1139" t="s">
        <v>414</v>
      </c>
      <c r="D1139" t="s">
        <v>21</v>
      </c>
      <c r="E1139">
        <v>21222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43538</v>
      </c>
      <c r="L1139" t="s">
        <v>26</v>
      </c>
      <c r="N1139" t="s">
        <v>24</v>
      </c>
    </row>
    <row r="1140" spans="1:14" x14ac:dyDescent="0.25">
      <c r="A1140" t="s">
        <v>288</v>
      </c>
      <c r="B1140" t="s">
        <v>2481</v>
      </c>
      <c r="C1140" t="s">
        <v>414</v>
      </c>
      <c r="D1140" t="s">
        <v>21</v>
      </c>
      <c r="E1140">
        <v>21222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43538</v>
      </c>
      <c r="L1140" t="s">
        <v>26</v>
      </c>
      <c r="N1140" t="s">
        <v>24</v>
      </c>
    </row>
    <row r="1141" spans="1:14" x14ac:dyDescent="0.25">
      <c r="A1141" t="s">
        <v>188</v>
      </c>
      <c r="B1141" t="s">
        <v>2482</v>
      </c>
      <c r="C1141" t="s">
        <v>1688</v>
      </c>
      <c r="D1141" t="s">
        <v>21</v>
      </c>
      <c r="E1141">
        <v>21030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43538</v>
      </c>
      <c r="L1141" t="s">
        <v>26</v>
      </c>
      <c r="N1141" t="s">
        <v>24</v>
      </c>
    </row>
    <row r="1142" spans="1:14" x14ac:dyDescent="0.25">
      <c r="A1142" t="s">
        <v>2483</v>
      </c>
      <c r="B1142" t="s">
        <v>2484</v>
      </c>
      <c r="C1142" t="s">
        <v>414</v>
      </c>
      <c r="D1142" t="s">
        <v>21</v>
      </c>
      <c r="E1142">
        <v>21222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43537</v>
      </c>
      <c r="L1142" t="s">
        <v>26</v>
      </c>
      <c r="N1142" t="s">
        <v>24</v>
      </c>
    </row>
    <row r="1143" spans="1:14" x14ac:dyDescent="0.25">
      <c r="A1143" t="s">
        <v>2485</v>
      </c>
      <c r="B1143" t="s">
        <v>2486</v>
      </c>
      <c r="C1143" t="s">
        <v>523</v>
      </c>
      <c r="D1143" t="s">
        <v>21</v>
      </c>
      <c r="E1143">
        <v>20737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43536</v>
      </c>
      <c r="L1143" t="s">
        <v>26</v>
      </c>
      <c r="N1143" t="s">
        <v>24</v>
      </c>
    </row>
    <row r="1144" spans="1:14" x14ac:dyDescent="0.25">
      <c r="A1144" t="s">
        <v>2487</v>
      </c>
      <c r="B1144" t="s">
        <v>2488</v>
      </c>
      <c r="C1144" t="s">
        <v>501</v>
      </c>
      <c r="D1144" t="s">
        <v>21</v>
      </c>
      <c r="E1144">
        <v>20710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43536</v>
      </c>
      <c r="L1144" t="s">
        <v>26</v>
      </c>
      <c r="N1144" t="s">
        <v>24</v>
      </c>
    </row>
    <row r="1145" spans="1:14" x14ac:dyDescent="0.25">
      <c r="A1145" t="s">
        <v>2489</v>
      </c>
      <c r="B1145" t="s">
        <v>2490</v>
      </c>
      <c r="C1145" t="s">
        <v>501</v>
      </c>
      <c r="D1145" t="s">
        <v>21</v>
      </c>
      <c r="E1145">
        <v>20710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43536</v>
      </c>
      <c r="L1145" t="s">
        <v>26</v>
      </c>
      <c r="N1145" t="s">
        <v>24</v>
      </c>
    </row>
    <row r="1146" spans="1:14" x14ac:dyDescent="0.25">
      <c r="A1146" t="s">
        <v>2491</v>
      </c>
      <c r="B1146" t="s">
        <v>2492</v>
      </c>
      <c r="C1146" t="s">
        <v>523</v>
      </c>
      <c r="D1146" t="s">
        <v>21</v>
      </c>
      <c r="E1146">
        <v>20737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43536</v>
      </c>
      <c r="L1146" t="s">
        <v>26</v>
      </c>
      <c r="N1146" t="s">
        <v>24</v>
      </c>
    </row>
    <row r="1147" spans="1:14" x14ac:dyDescent="0.25">
      <c r="A1147" t="s">
        <v>2493</v>
      </c>
      <c r="B1147" t="s">
        <v>2494</v>
      </c>
      <c r="C1147" t="s">
        <v>501</v>
      </c>
      <c r="D1147" t="s">
        <v>21</v>
      </c>
      <c r="E1147">
        <v>20710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43536</v>
      </c>
      <c r="L1147" t="s">
        <v>26</v>
      </c>
      <c r="N1147" t="s">
        <v>24</v>
      </c>
    </row>
    <row r="1148" spans="1:14" x14ac:dyDescent="0.25">
      <c r="A1148" t="s">
        <v>2495</v>
      </c>
      <c r="B1148" t="s">
        <v>2496</v>
      </c>
      <c r="C1148" t="s">
        <v>1171</v>
      </c>
      <c r="D1148" t="s">
        <v>21</v>
      </c>
      <c r="E1148">
        <v>20705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43536</v>
      </c>
      <c r="L1148" t="s">
        <v>26</v>
      </c>
      <c r="N1148" t="s">
        <v>24</v>
      </c>
    </row>
    <row r="1149" spans="1:14" x14ac:dyDescent="0.25">
      <c r="A1149" t="s">
        <v>2497</v>
      </c>
      <c r="B1149" t="s">
        <v>2498</v>
      </c>
      <c r="C1149" t="s">
        <v>501</v>
      </c>
      <c r="D1149" t="s">
        <v>21</v>
      </c>
      <c r="E1149">
        <v>20710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43536</v>
      </c>
      <c r="L1149" t="s">
        <v>26</v>
      </c>
      <c r="N1149" t="s">
        <v>24</v>
      </c>
    </row>
    <row r="1150" spans="1:14" x14ac:dyDescent="0.25">
      <c r="A1150" t="s">
        <v>2499</v>
      </c>
      <c r="B1150" t="s">
        <v>2500</v>
      </c>
      <c r="C1150" t="s">
        <v>1171</v>
      </c>
      <c r="D1150" t="s">
        <v>21</v>
      </c>
      <c r="E1150">
        <v>20705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43536</v>
      </c>
      <c r="L1150" t="s">
        <v>26</v>
      </c>
      <c r="N1150" t="s">
        <v>24</v>
      </c>
    </row>
    <row r="1151" spans="1:14" x14ac:dyDescent="0.25">
      <c r="A1151" t="s">
        <v>2501</v>
      </c>
      <c r="B1151" t="s">
        <v>2502</v>
      </c>
      <c r="C1151" t="s">
        <v>1171</v>
      </c>
      <c r="D1151" t="s">
        <v>21</v>
      </c>
      <c r="E1151">
        <v>20705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43536</v>
      </c>
      <c r="L1151" t="s">
        <v>26</v>
      </c>
      <c r="N1151" t="s">
        <v>24</v>
      </c>
    </row>
    <row r="1152" spans="1:14" x14ac:dyDescent="0.25">
      <c r="A1152" t="s">
        <v>155</v>
      </c>
      <c r="B1152" t="s">
        <v>2503</v>
      </c>
      <c r="C1152" t="s">
        <v>519</v>
      </c>
      <c r="D1152" t="s">
        <v>21</v>
      </c>
      <c r="E1152">
        <v>21122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43535</v>
      </c>
      <c r="L1152" t="s">
        <v>26</v>
      </c>
      <c r="N1152" t="s">
        <v>24</v>
      </c>
    </row>
    <row r="1153" spans="1:14" x14ac:dyDescent="0.25">
      <c r="A1153" t="s">
        <v>2504</v>
      </c>
      <c r="B1153" t="s">
        <v>2505</v>
      </c>
      <c r="C1153" t="s">
        <v>1171</v>
      </c>
      <c r="D1153" t="s">
        <v>21</v>
      </c>
      <c r="E1153">
        <v>20705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43535</v>
      </c>
      <c r="L1153" t="s">
        <v>26</v>
      </c>
      <c r="N1153" t="s">
        <v>24</v>
      </c>
    </row>
    <row r="1154" spans="1:14" x14ac:dyDescent="0.25">
      <c r="A1154" t="s">
        <v>2506</v>
      </c>
      <c r="B1154" t="s">
        <v>2507</v>
      </c>
      <c r="C1154" t="s">
        <v>551</v>
      </c>
      <c r="D1154" t="s">
        <v>21</v>
      </c>
      <c r="E1154">
        <v>21804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43535</v>
      </c>
      <c r="L1154" t="s">
        <v>26</v>
      </c>
      <c r="N1154" t="s">
        <v>24</v>
      </c>
    </row>
    <row r="1155" spans="1:14" x14ac:dyDescent="0.25">
      <c r="A1155" t="s">
        <v>76</v>
      </c>
      <c r="B1155" t="s">
        <v>2508</v>
      </c>
      <c r="C1155" t="s">
        <v>54</v>
      </c>
      <c r="D1155" t="s">
        <v>21</v>
      </c>
      <c r="E1155">
        <v>21061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43535</v>
      </c>
      <c r="L1155" t="s">
        <v>26</v>
      </c>
      <c r="N1155" t="s">
        <v>24</v>
      </c>
    </row>
    <row r="1156" spans="1:14" x14ac:dyDescent="0.25">
      <c r="A1156" t="s">
        <v>1076</v>
      </c>
      <c r="B1156" t="s">
        <v>1077</v>
      </c>
      <c r="C1156" t="s">
        <v>70</v>
      </c>
      <c r="D1156" t="s">
        <v>21</v>
      </c>
      <c r="E1156">
        <v>21401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43535</v>
      </c>
      <c r="L1156" t="s">
        <v>26</v>
      </c>
      <c r="N1156" t="s">
        <v>24</v>
      </c>
    </row>
    <row r="1157" spans="1:14" x14ac:dyDescent="0.25">
      <c r="A1157" t="s">
        <v>2509</v>
      </c>
      <c r="B1157" t="s">
        <v>2510</v>
      </c>
      <c r="C1157" t="s">
        <v>390</v>
      </c>
      <c r="D1157" t="s">
        <v>21</v>
      </c>
      <c r="E1157">
        <v>21613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43535</v>
      </c>
      <c r="L1157" t="s">
        <v>26</v>
      </c>
      <c r="N1157" t="s">
        <v>24</v>
      </c>
    </row>
    <row r="1158" spans="1:14" x14ac:dyDescent="0.25">
      <c r="A1158" t="s">
        <v>1095</v>
      </c>
      <c r="B1158" t="s">
        <v>1096</v>
      </c>
      <c r="C1158" t="s">
        <v>70</v>
      </c>
      <c r="D1158" t="s">
        <v>21</v>
      </c>
      <c r="E1158">
        <v>21401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43535</v>
      </c>
      <c r="L1158" t="s">
        <v>26</v>
      </c>
      <c r="N1158" t="s">
        <v>24</v>
      </c>
    </row>
    <row r="1159" spans="1:14" x14ac:dyDescent="0.25">
      <c r="A1159" t="s">
        <v>2511</v>
      </c>
      <c r="B1159" t="s">
        <v>2512</v>
      </c>
      <c r="C1159" t="s">
        <v>898</v>
      </c>
      <c r="D1159" t="s">
        <v>21</v>
      </c>
      <c r="E1159">
        <v>21601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43535</v>
      </c>
      <c r="L1159" t="s">
        <v>26</v>
      </c>
      <c r="N1159" t="s">
        <v>24</v>
      </c>
    </row>
    <row r="1160" spans="1:14" x14ac:dyDescent="0.25">
      <c r="A1160" t="s">
        <v>2513</v>
      </c>
      <c r="B1160" t="s">
        <v>2514</v>
      </c>
      <c r="C1160" t="s">
        <v>390</v>
      </c>
      <c r="D1160" t="s">
        <v>21</v>
      </c>
      <c r="E1160">
        <v>21613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43535</v>
      </c>
      <c r="L1160" t="s">
        <v>26</v>
      </c>
      <c r="N1160" t="s">
        <v>24</v>
      </c>
    </row>
    <row r="1161" spans="1:14" x14ac:dyDescent="0.25">
      <c r="A1161" t="s">
        <v>2515</v>
      </c>
      <c r="B1161" t="s">
        <v>2516</v>
      </c>
      <c r="C1161" t="s">
        <v>182</v>
      </c>
      <c r="D1161" t="s">
        <v>21</v>
      </c>
      <c r="E1161">
        <v>21666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43535</v>
      </c>
      <c r="L1161" t="s">
        <v>26</v>
      </c>
      <c r="N1161" t="s">
        <v>24</v>
      </c>
    </row>
    <row r="1162" spans="1:14" x14ac:dyDescent="0.25">
      <c r="A1162" t="s">
        <v>2517</v>
      </c>
      <c r="B1162" t="s">
        <v>2518</v>
      </c>
      <c r="C1162" t="s">
        <v>67</v>
      </c>
      <c r="D1162" t="s">
        <v>21</v>
      </c>
      <c r="E1162">
        <v>20904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43533</v>
      </c>
      <c r="L1162" t="s">
        <v>26</v>
      </c>
      <c r="N1162" t="s">
        <v>24</v>
      </c>
    </row>
    <row r="1163" spans="1:14" x14ac:dyDescent="0.25">
      <c r="A1163" t="s">
        <v>93</v>
      </c>
      <c r="B1163" t="s">
        <v>2519</v>
      </c>
      <c r="C1163" t="s">
        <v>424</v>
      </c>
      <c r="D1163" t="s">
        <v>21</v>
      </c>
      <c r="E1163">
        <v>21042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43533</v>
      </c>
      <c r="L1163" t="s">
        <v>26</v>
      </c>
      <c r="N1163" t="s">
        <v>24</v>
      </c>
    </row>
    <row r="1164" spans="1:14" x14ac:dyDescent="0.25">
      <c r="A1164" t="s">
        <v>1219</v>
      </c>
      <c r="B1164" t="s">
        <v>1220</v>
      </c>
      <c r="C1164" t="s">
        <v>1221</v>
      </c>
      <c r="D1164" t="s">
        <v>21</v>
      </c>
      <c r="E1164">
        <v>21054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43532</v>
      </c>
      <c r="L1164" t="s">
        <v>26</v>
      </c>
      <c r="N1164" t="s">
        <v>24</v>
      </c>
    </row>
    <row r="1165" spans="1:14" x14ac:dyDescent="0.25">
      <c r="A1165" t="s">
        <v>2520</v>
      </c>
      <c r="B1165" t="s">
        <v>2521</v>
      </c>
      <c r="C1165" t="s">
        <v>804</v>
      </c>
      <c r="D1165" t="s">
        <v>21</v>
      </c>
      <c r="E1165">
        <v>20817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43532</v>
      </c>
      <c r="L1165" t="s">
        <v>26</v>
      </c>
      <c r="N1165" t="s">
        <v>24</v>
      </c>
    </row>
    <row r="1166" spans="1:14" x14ac:dyDescent="0.25">
      <c r="A1166" t="s">
        <v>2522</v>
      </c>
      <c r="B1166" t="s">
        <v>2523</v>
      </c>
      <c r="C1166" t="s">
        <v>424</v>
      </c>
      <c r="D1166" t="s">
        <v>21</v>
      </c>
      <c r="E1166">
        <v>21043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43532</v>
      </c>
      <c r="L1166" t="s">
        <v>26</v>
      </c>
      <c r="N1166" t="s">
        <v>24</v>
      </c>
    </row>
    <row r="1167" spans="1:14" x14ac:dyDescent="0.25">
      <c r="A1167" t="s">
        <v>367</v>
      </c>
      <c r="B1167" t="s">
        <v>1134</v>
      </c>
      <c r="C1167" t="s">
        <v>29</v>
      </c>
      <c r="D1167" t="s">
        <v>21</v>
      </c>
      <c r="E1167">
        <v>21207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43532</v>
      </c>
      <c r="L1167" t="s">
        <v>26</v>
      </c>
      <c r="N1167" t="s">
        <v>24</v>
      </c>
    </row>
    <row r="1168" spans="1:14" x14ac:dyDescent="0.25">
      <c r="A1168" t="s">
        <v>2524</v>
      </c>
      <c r="B1168" t="s">
        <v>2525</v>
      </c>
      <c r="C1168" t="s">
        <v>804</v>
      </c>
      <c r="D1168" t="s">
        <v>21</v>
      </c>
      <c r="E1168">
        <v>20814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43532</v>
      </c>
      <c r="L1168" t="s">
        <v>26</v>
      </c>
      <c r="N1168" t="s">
        <v>24</v>
      </c>
    </row>
    <row r="1169" spans="1:14" x14ac:dyDescent="0.25">
      <c r="A1169" t="s">
        <v>2526</v>
      </c>
      <c r="B1169" t="s">
        <v>2527</v>
      </c>
      <c r="C1169" t="s">
        <v>424</v>
      </c>
      <c r="D1169" t="s">
        <v>21</v>
      </c>
      <c r="E1169">
        <v>21043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43532</v>
      </c>
      <c r="L1169" t="s">
        <v>26</v>
      </c>
      <c r="N1169" t="s">
        <v>24</v>
      </c>
    </row>
    <row r="1170" spans="1:14" x14ac:dyDescent="0.25">
      <c r="A1170" t="s">
        <v>2528</v>
      </c>
      <c r="B1170" t="s">
        <v>2529</v>
      </c>
      <c r="C1170" t="s">
        <v>154</v>
      </c>
      <c r="D1170" t="s">
        <v>21</v>
      </c>
      <c r="E1170">
        <v>20724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43532</v>
      </c>
      <c r="L1170" t="s">
        <v>26</v>
      </c>
      <c r="N1170" t="s">
        <v>24</v>
      </c>
    </row>
    <row r="1171" spans="1:14" x14ac:dyDescent="0.25">
      <c r="A1171" t="s">
        <v>2530</v>
      </c>
      <c r="B1171" t="s">
        <v>2531</v>
      </c>
      <c r="C1171" t="s">
        <v>804</v>
      </c>
      <c r="D1171" t="s">
        <v>21</v>
      </c>
      <c r="E1171">
        <v>20814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43531</v>
      </c>
      <c r="L1171" t="s">
        <v>26</v>
      </c>
      <c r="N1171" t="s">
        <v>24</v>
      </c>
    </row>
    <row r="1172" spans="1:14" x14ac:dyDescent="0.25">
      <c r="A1172" t="s">
        <v>588</v>
      </c>
      <c r="B1172" t="s">
        <v>2532</v>
      </c>
      <c r="C1172" t="s">
        <v>804</v>
      </c>
      <c r="D1172" t="s">
        <v>21</v>
      </c>
      <c r="E1172">
        <v>20816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43531</v>
      </c>
      <c r="L1172" t="s">
        <v>26</v>
      </c>
      <c r="N1172" t="s">
        <v>24</v>
      </c>
    </row>
    <row r="1173" spans="1:14" x14ac:dyDescent="0.25">
      <c r="A1173" t="s">
        <v>2534</v>
      </c>
      <c r="B1173" t="s">
        <v>2535</v>
      </c>
      <c r="C1173" t="s">
        <v>254</v>
      </c>
      <c r="D1173" t="s">
        <v>21</v>
      </c>
      <c r="E1173">
        <v>21286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43531</v>
      </c>
      <c r="L1173" t="s">
        <v>26</v>
      </c>
      <c r="N1173" t="s">
        <v>24</v>
      </c>
    </row>
    <row r="1174" spans="1:14" x14ac:dyDescent="0.25">
      <c r="A1174" t="s">
        <v>2536</v>
      </c>
      <c r="B1174" t="s">
        <v>2537</v>
      </c>
      <c r="C1174" t="s">
        <v>804</v>
      </c>
      <c r="D1174" t="s">
        <v>21</v>
      </c>
      <c r="E1174">
        <v>20816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43531</v>
      </c>
      <c r="L1174" t="s">
        <v>26</v>
      </c>
      <c r="N1174" t="s">
        <v>24</v>
      </c>
    </row>
    <row r="1175" spans="1:14" x14ac:dyDescent="0.25">
      <c r="A1175" t="s">
        <v>2538</v>
      </c>
      <c r="B1175" t="s">
        <v>2539</v>
      </c>
      <c r="C1175" t="s">
        <v>39</v>
      </c>
      <c r="D1175" t="s">
        <v>21</v>
      </c>
      <c r="E1175">
        <v>21045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43531</v>
      </c>
      <c r="L1175" t="s">
        <v>26</v>
      </c>
      <c r="N1175" t="s">
        <v>24</v>
      </c>
    </row>
    <row r="1176" spans="1:14" x14ac:dyDescent="0.25">
      <c r="A1176" t="s">
        <v>2540</v>
      </c>
      <c r="B1176" t="s">
        <v>2541</v>
      </c>
      <c r="C1176" t="s">
        <v>176</v>
      </c>
      <c r="D1176" t="s">
        <v>21</v>
      </c>
      <c r="E1176">
        <v>21740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43531</v>
      </c>
      <c r="L1176" t="s">
        <v>26</v>
      </c>
      <c r="N1176" t="s">
        <v>24</v>
      </c>
    </row>
    <row r="1177" spans="1:14" x14ac:dyDescent="0.25">
      <c r="A1177" t="s">
        <v>2542</v>
      </c>
      <c r="B1177" t="s">
        <v>2543</v>
      </c>
      <c r="C1177" t="s">
        <v>804</v>
      </c>
      <c r="D1177" t="s">
        <v>21</v>
      </c>
      <c r="E1177">
        <v>20817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43531</v>
      </c>
      <c r="L1177" t="s">
        <v>26</v>
      </c>
      <c r="N1177" t="s">
        <v>24</v>
      </c>
    </row>
    <row r="1178" spans="1:14" x14ac:dyDescent="0.25">
      <c r="A1178" t="s">
        <v>2544</v>
      </c>
      <c r="B1178" t="s">
        <v>2545</v>
      </c>
      <c r="C1178" t="s">
        <v>804</v>
      </c>
      <c r="D1178" t="s">
        <v>21</v>
      </c>
      <c r="E1178">
        <v>20814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43530</v>
      </c>
      <c r="L1178" t="s">
        <v>26</v>
      </c>
      <c r="N1178" t="s">
        <v>24</v>
      </c>
    </row>
    <row r="1179" spans="1:14" x14ac:dyDescent="0.25">
      <c r="A1179" t="s">
        <v>2546</v>
      </c>
      <c r="B1179" t="s">
        <v>2547</v>
      </c>
      <c r="C1179" t="s">
        <v>176</v>
      </c>
      <c r="D1179" t="s">
        <v>21</v>
      </c>
      <c r="E1179">
        <v>21740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43530</v>
      </c>
      <c r="L1179" t="s">
        <v>26</v>
      </c>
      <c r="N1179" t="s">
        <v>24</v>
      </c>
    </row>
    <row r="1180" spans="1:14" x14ac:dyDescent="0.25">
      <c r="A1180" t="s">
        <v>2548</v>
      </c>
      <c r="B1180" t="s">
        <v>2549</v>
      </c>
      <c r="C1180" t="s">
        <v>29</v>
      </c>
      <c r="D1180" t="s">
        <v>21</v>
      </c>
      <c r="E1180">
        <v>21218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43530</v>
      </c>
      <c r="L1180" t="s">
        <v>26</v>
      </c>
      <c r="N1180" t="s">
        <v>24</v>
      </c>
    </row>
    <row r="1181" spans="1:14" x14ac:dyDescent="0.25">
      <c r="A1181" t="s">
        <v>2550</v>
      </c>
      <c r="B1181" t="s">
        <v>2551</v>
      </c>
      <c r="C1181" t="s">
        <v>39</v>
      </c>
      <c r="D1181" t="s">
        <v>21</v>
      </c>
      <c r="E1181">
        <v>21046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43530</v>
      </c>
      <c r="L1181" t="s">
        <v>26</v>
      </c>
      <c r="N1181" t="s">
        <v>24</v>
      </c>
    </row>
    <row r="1182" spans="1:14" x14ac:dyDescent="0.25">
      <c r="A1182" t="s">
        <v>336</v>
      </c>
      <c r="B1182" t="s">
        <v>2552</v>
      </c>
      <c r="C1182" t="s">
        <v>176</v>
      </c>
      <c r="D1182" t="s">
        <v>21</v>
      </c>
      <c r="E1182">
        <v>21742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43530</v>
      </c>
      <c r="L1182" t="s">
        <v>26</v>
      </c>
      <c r="N1182" t="s">
        <v>24</v>
      </c>
    </row>
    <row r="1183" spans="1:14" x14ac:dyDescent="0.25">
      <c r="A1183" t="s">
        <v>2553</v>
      </c>
      <c r="B1183" t="s">
        <v>2554</v>
      </c>
      <c r="C1183" t="s">
        <v>424</v>
      </c>
      <c r="D1183" t="s">
        <v>21</v>
      </c>
      <c r="E1183">
        <v>21042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43530</v>
      </c>
      <c r="L1183" t="s">
        <v>26</v>
      </c>
      <c r="N1183" t="s">
        <v>24</v>
      </c>
    </row>
    <row r="1184" spans="1:14" x14ac:dyDescent="0.25">
      <c r="A1184" t="s">
        <v>196</v>
      </c>
      <c r="B1184" t="s">
        <v>2555</v>
      </c>
      <c r="C1184" t="s">
        <v>804</v>
      </c>
      <c r="D1184" t="s">
        <v>21</v>
      </c>
      <c r="E1184">
        <v>20816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43530</v>
      </c>
      <c r="L1184" t="s">
        <v>26</v>
      </c>
      <c r="N1184" t="s">
        <v>24</v>
      </c>
    </row>
    <row r="1185" spans="1:14" x14ac:dyDescent="0.25">
      <c r="A1185" t="s">
        <v>2556</v>
      </c>
      <c r="B1185" t="s">
        <v>2557</v>
      </c>
      <c r="C1185" t="s">
        <v>67</v>
      </c>
      <c r="D1185" t="s">
        <v>21</v>
      </c>
      <c r="E1185">
        <v>20906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43530</v>
      </c>
      <c r="L1185" t="s">
        <v>26</v>
      </c>
      <c r="N1185" t="s">
        <v>24</v>
      </c>
    </row>
    <row r="1186" spans="1:14" x14ac:dyDescent="0.25">
      <c r="A1186" t="s">
        <v>2558</v>
      </c>
      <c r="B1186" t="s">
        <v>2559</v>
      </c>
      <c r="C1186" t="s">
        <v>804</v>
      </c>
      <c r="D1186" t="s">
        <v>21</v>
      </c>
      <c r="E1186">
        <v>20816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43530</v>
      </c>
      <c r="L1186" t="s">
        <v>26</v>
      </c>
      <c r="N1186" t="s">
        <v>24</v>
      </c>
    </row>
    <row r="1187" spans="1:14" x14ac:dyDescent="0.25">
      <c r="A1187" t="s">
        <v>451</v>
      </c>
      <c r="B1187" t="s">
        <v>2560</v>
      </c>
      <c r="C1187" t="s">
        <v>176</v>
      </c>
      <c r="D1187" t="s">
        <v>21</v>
      </c>
      <c r="E1187">
        <v>21740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43530</v>
      </c>
      <c r="L1187" t="s">
        <v>26</v>
      </c>
      <c r="N1187" t="s">
        <v>24</v>
      </c>
    </row>
    <row r="1188" spans="1:14" x14ac:dyDescent="0.25">
      <c r="A1188" t="s">
        <v>2561</v>
      </c>
      <c r="B1188" t="s">
        <v>2562</v>
      </c>
      <c r="C1188" t="s">
        <v>67</v>
      </c>
      <c r="D1188" t="s">
        <v>21</v>
      </c>
      <c r="E1188">
        <v>20904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43529</v>
      </c>
      <c r="L1188" t="s">
        <v>26</v>
      </c>
      <c r="N1188" t="s">
        <v>24</v>
      </c>
    </row>
    <row r="1189" spans="1:14" x14ac:dyDescent="0.25">
      <c r="A1189" t="s">
        <v>2563</v>
      </c>
      <c r="B1189" t="s">
        <v>2564</v>
      </c>
      <c r="C1189" t="s">
        <v>804</v>
      </c>
      <c r="D1189" t="s">
        <v>21</v>
      </c>
      <c r="E1189">
        <v>20817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43529</v>
      </c>
      <c r="L1189" t="s">
        <v>26</v>
      </c>
      <c r="N1189" t="s">
        <v>24</v>
      </c>
    </row>
    <row r="1190" spans="1:14" x14ac:dyDescent="0.25">
      <c r="A1190" t="s">
        <v>2565</v>
      </c>
      <c r="B1190" t="s">
        <v>2566</v>
      </c>
      <c r="C1190" t="s">
        <v>804</v>
      </c>
      <c r="D1190" t="s">
        <v>21</v>
      </c>
      <c r="E1190">
        <v>20817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43529</v>
      </c>
      <c r="L1190" t="s">
        <v>26</v>
      </c>
      <c r="N1190" t="s">
        <v>24</v>
      </c>
    </row>
    <row r="1191" spans="1:14" x14ac:dyDescent="0.25">
      <c r="A1191" t="s">
        <v>2567</v>
      </c>
      <c r="B1191" t="s">
        <v>2568</v>
      </c>
      <c r="C1191" t="s">
        <v>176</v>
      </c>
      <c r="D1191" t="s">
        <v>21</v>
      </c>
      <c r="E1191">
        <v>21740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43529</v>
      </c>
      <c r="L1191" t="s">
        <v>26</v>
      </c>
      <c r="N1191" t="s">
        <v>24</v>
      </c>
    </row>
    <row r="1192" spans="1:14" x14ac:dyDescent="0.25">
      <c r="A1192" t="s">
        <v>2569</v>
      </c>
      <c r="B1192" t="s">
        <v>2570</v>
      </c>
      <c r="C1192" t="s">
        <v>29</v>
      </c>
      <c r="D1192" t="s">
        <v>21</v>
      </c>
      <c r="E1192">
        <v>21230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43529</v>
      </c>
      <c r="L1192" t="s">
        <v>26</v>
      </c>
      <c r="N1192" t="s">
        <v>24</v>
      </c>
    </row>
    <row r="1193" spans="1:14" x14ac:dyDescent="0.25">
      <c r="A1193" t="s">
        <v>2571</v>
      </c>
      <c r="B1193" t="s">
        <v>2572</v>
      </c>
      <c r="C1193" t="s">
        <v>29</v>
      </c>
      <c r="D1193" t="s">
        <v>21</v>
      </c>
      <c r="E1193">
        <v>21230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43529</v>
      </c>
      <c r="L1193" t="s">
        <v>26</v>
      </c>
      <c r="N1193" t="s">
        <v>24</v>
      </c>
    </row>
    <row r="1194" spans="1:14" x14ac:dyDescent="0.25">
      <c r="A1194" t="s">
        <v>1152</v>
      </c>
      <c r="B1194" t="s">
        <v>1153</v>
      </c>
      <c r="C1194" t="s">
        <v>29</v>
      </c>
      <c r="D1194" t="s">
        <v>21</v>
      </c>
      <c r="E1194">
        <v>21223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43529</v>
      </c>
      <c r="L1194" t="s">
        <v>26</v>
      </c>
      <c r="N1194" t="s">
        <v>24</v>
      </c>
    </row>
    <row r="1195" spans="1:14" x14ac:dyDescent="0.25">
      <c r="A1195" t="s">
        <v>2573</v>
      </c>
      <c r="B1195" t="s">
        <v>2574</v>
      </c>
      <c r="C1195" t="s">
        <v>29</v>
      </c>
      <c r="D1195" t="s">
        <v>21</v>
      </c>
      <c r="E1195">
        <v>21230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43529</v>
      </c>
      <c r="L1195" t="s">
        <v>26</v>
      </c>
      <c r="N1195" t="s">
        <v>24</v>
      </c>
    </row>
    <row r="1196" spans="1:14" x14ac:dyDescent="0.25">
      <c r="A1196" t="s">
        <v>2575</v>
      </c>
      <c r="B1196" t="s">
        <v>2576</v>
      </c>
      <c r="C1196" t="s">
        <v>176</v>
      </c>
      <c r="D1196" t="s">
        <v>21</v>
      </c>
      <c r="E1196">
        <v>21740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43528</v>
      </c>
      <c r="L1196" t="s">
        <v>26</v>
      </c>
      <c r="N1196" t="s">
        <v>24</v>
      </c>
    </row>
    <row r="1197" spans="1:14" x14ac:dyDescent="0.25">
      <c r="A1197" t="s">
        <v>2577</v>
      </c>
      <c r="B1197" t="s">
        <v>2578</v>
      </c>
      <c r="C1197" t="s">
        <v>176</v>
      </c>
      <c r="D1197" t="s">
        <v>21</v>
      </c>
      <c r="E1197">
        <v>21740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43528</v>
      </c>
      <c r="L1197" t="s">
        <v>26</v>
      </c>
      <c r="N1197" t="s">
        <v>24</v>
      </c>
    </row>
    <row r="1198" spans="1:14" x14ac:dyDescent="0.25">
      <c r="A1198" t="s">
        <v>2579</v>
      </c>
      <c r="B1198" t="s">
        <v>2580</v>
      </c>
      <c r="C1198" t="s">
        <v>1171</v>
      </c>
      <c r="D1198" t="s">
        <v>21</v>
      </c>
      <c r="E1198">
        <v>20705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43525</v>
      </c>
      <c r="L1198" t="s">
        <v>26</v>
      </c>
      <c r="N1198" t="s">
        <v>24</v>
      </c>
    </row>
    <row r="1199" spans="1:14" x14ac:dyDescent="0.25">
      <c r="A1199" t="s">
        <v>2582</v>
      </c>
      <c r="B1199" t="s">
        <v>2583</v>
      </c>
      <c r="C1199" t="s">
        <v>136</v>
      </c>
      <c r="D1199" t="s">
        <v>21</v>
      </c>
      <c r="E1199">
        <v>21117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43524</v>
      </c>
      <c r="L1199" t="s">
        <v>26</v>
      </c>
      <c r="N1199" t="s">
        <v>24</v>
      </c>
    </row>
    <row r="1200" spans="1:14" x14ac:dyDescent="0.25">
      <c r="A1200" t="s">
        <v>2586</v>
      </c>
      <c r="B1200" t="s">
        <v>2587</v>
      </c>
      <c r="C1200" t="s">
        <v>136</v>
      </c>
      <c r="D1200" t="s">
        <v>21</v>
      </c>
      <c r="E1200">
        <v>21117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43524</v>
      </c>
      <c r="L1200" t="s">
        <v>26</v>
      </c>
      <c r="N1200" t="s">
        <v>24</v>
      </c>
    </row>
    <row r="1201" spans="1:14" x14ac:dyDescent="0.25">
      <c r="A1201" t="s">
        <v>1107</v>
      </c>
      <c r="B1201" t="s">
        <v>1108</v>
      </c>
      <c r="C1201" t="s">
        <v>154</v>
      </c>
      <c r="D1201" t="s">
        <v>21</v>
      </c>
      <c r="E1201">
        <v>20707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43524</v>
      </c>
      <c r="L1201" t="s">
        <v>26</v>
      </c>
      <c r="N1201" t="s">
        <v>24</v>
      </c>
    </row>
    <row r="1202" spans="1:14" x14ac:dyDescent="0.25">
      <c r="A1202" t="s">
        <v>87</v>
      </c>
      <c r="B1202" t="s">
        <v>2588</v>
      </c>
      <c r="C1202" t="s">
        <v>136</v>
      </c>
      <c r="D1202" t="s">
        <v>21</v>
      </c>
      <c r="E1202">
        <v>21117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43524</v>
      </c>
      <c r="L1202" t="s">
        <v>26</v>
      </c>
      <c r="N1202" t="s">
        <v>24</v>
      </c>
    </row>
    <row r="1203" spans="1:14" x14ac:dyDescent="0.25">
      <c r="A1203" t="s">
        <v>2497</v>
      </c>
      <c r="B1203" t="s">
        <v>2589</v>
      </c>
      <c r="C1203" t="s">
        <v>154</v>
      </c>
      <c r="D1203" t="s">
        <v>21</v>
      </c>
      <c r="E1203">
        <v>20707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43524</v>
      </c>
      <c r="L1203" t="s">
        <v>26</v>
      </c>
      <c r="N1203" t="s">
        <v>24</v>
      </c>
    </row>
    <row r="1204" spans="1:14" x14ac:dyDescent="0.25">
      <c r="A1204" t="s">
        <v>2591</v>
      </c>
      <c r="B1204" t="s">
        <v>2592</v>
      </c>
      <c r="C1204" t="s">
        <v>29</v>
      </c>
      <c r="D1204" t="s">
        <v>21</v>
      </c>
      <c r="E1204">
        <v>21212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43524</v>
      </c>
      <c r="L1204" t="s">
        <v>26</v>
      </c>
      <c r="N1204" t="s">
        <v>24</v>
      </c>
    </row>
    <row r="1205" spans="1:14" x14ac:dyDescent="0.25">
      <c r="A1205" t="s">
        <v>2593</v>
      </c>
      <c r="B1205" t="s">
        <v>2594</v>
      </c>
      <c r="C1205" t="s">
        <v>1171</v>
      </c>
      <c r="D1205" t="s">
        <v>21</v>
      </c>
      <c r="E1205">
        <v>20705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43524</v>
      </c>
      <c r="L1205" t="s">
        <v>26</v>
      </c>
      <c r="N1205" t="s">
        <v>24</v>
      </c>
    </row>
    <row r="1206" spans="1:14" x14ac:dyDescent="0.25">
      <c r="A1206" t="s">
        <v>2595</v>
      </c>
      <c r="B1206" t="s">
        <v>2596</v>
      </c>
      <c r="C1206" t="s">
        <v>1116</v>
      </c>
      <c r="D1206" t="s">
        <v>21</v>
      </c>
      <c r="E1206">
        <v>20748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43523</v>
      </c>
      <c r="L1206" t="s">
        <v>26</v>
      </c>
      <c r="N1206" t="s">
        <v>24</v>
      </c>
    </row>
    <row r="1207" spans="1:14" x14ac:dyDescent="0.25">
      <c r="A1207" t="s">
        <v>657</v>
      </c>
      <c r="B1207" t="s">
        <v>658</v>
      </c>
      <c r="C1207" t="s">
        <v>659</v>
      </c>
      <c r="D1207" t="s">
        <v>21</v>
      </c>
      <c r="E1207">
        <v>20747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43523</v>
      </c>
      <c r="L1207" t="s">
        <v>26</v>
      </c>
      <c r="N1207" t="s">
        <v>24</v>
      </c>
    </row>
    <row r="1208" spans="1:14" x14ac:dyDescent="0.25">
      <c r="A1208" t="s">
        <v>383</v>
      </c>
      <c r="B1208" t="s">
        <v>384</v>
      </c>
      <c r="C1208" t="s">
        <v>354</v>
      </c>
      <c r="D1208" t="s">
        <v>21</v>
      </c>
      <c r="E1208">
        <v>20688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43523</v>
      </c>
      <c r="L1208" t="s">
        <v>26</v>
      </c>
      <c r="N1208" t="s">
        <v>24</v>
      </c>
    </row>
    <row r="1209" spans="1:14" x14ac:dyDescent="0.25">
      <c r="A1209" t="s">
        <v>2597</v>
      </c>
      <c r="B1209" t="s">
        <v>2598</v>
      </c>
      <c r="C1209" t="s">
        <v>136</v>
      </c>
      <c r="D1209" t="s">
        <v>21</v>
      </c>
      <c r="E1209">
        <v>21117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43523</v>
      </c>
      <c r="L1209" t="s">
        <v>26</v>
      </c>
      <c r="N1209" t="s">
        <v>24</v>
      </c>
    </row>
    <row r="1210" spans="1:14" x14ac:dyDescent="0.25">
      <c r="A1210" t="s">
        <v>2599</v>
      </c>
      <c r="B1210" t="s">
        <v>2600</v>
      </c>
      <c r="C1210" t="s">
        <v>2601</v>
      </c>
      <c r="D1210" t="s">
        <v>21</v>
      </c>
      <c r="E1210">
        <v>20685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43523</v>
      </c>
      <c r="L1210" t="s">
        <v>26</v>
      </c>
      <c r="N1210" t="s">
        <v>24</v>
      </c>
    </row>
    <row r="1211" spans="1:14" x14ac:dyDescent="0.25">
      <c r="A1211" t="s">
        <v>2602</v>
      </c>
      <c r="B1211" t="s">
        <v>2603</v>
      </c>
      <c r="C1211" t="s">
        <v>136</v>
      </c>
      <c r="D1211" t="s">
        <v>21</v>
      </c>
      <c r="E1211">
        <v>21117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43523</v>
      </c>
      <c r="L1211" t="s">
        <v>26</v>
      </c>
      <c r="N1211" t="s">
        <v>24</v>
      </c>
    </row>
    <row r="1212" spans="1:14" x14ac:dyDescent="0.25">
      <c r="A1212" t="s">
        <v>2604</v>
      </c>
      <c r="B1212" t="s">
        <v>2605</v>
      </c>
      <c r="C1212" t="s">
        <v>136</v>
      </c>
      <c r="D1212" t="s">
        <v>21</v>
      </c>
      <c r="E1212">
        <v>21117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43523</v>
      </c>
      <c r="L1212" t="s">
        <v>26</v>
      </c>
      <c r="N1212" t="s">
        <v>24</v>
      </c>
    </row>
    <row r="1213" spans="1:14" x14ac:dyDescent="0.25">
      <c r="A1213" t="s">
        <v>201</v>
      </c>
      <c r="B1213" t="s">
        <v>632</v>
      </c>
      <c r="C1213" t="s">
        <v>624</v>
      </c>
      <c r="D1213" t="s">
        <v>21</v>
      </c>
      <c r="E1213">
        <v>20678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43523</v>
      </c>
      <c r="L1213" t="s">
        <v>26</v>
      </c>
      <c r="N1213" t="s">
        <v>24</v>
      </c>
    </row>
    <row r="1214" spans="1:14" x14ac:dyDescent="0.25">
      <c r="A1214" t="s">
        <v>1235</v>
      </c>
      <c r="B1214" t="s">
        <v>1236</v>
      </c>
      <c r="C1214" t="s">
        <v>29</v>
      </c>
      <c r="D1214" t="s">
        <v>21</v>
      </c>
      <c r="E1214">
        <v>21229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43522</v>
      </c>
      <c r="L1214" t="s">
        <v>26</v>
      </c>
      <c r="N1214" t="s">
        <v>24</v>
      </c>
    </row>
    <row r="1215" spans="1:14" x14ac:dyDescent="0.25">
      <c r="A1215" t="s">
        <v>2606</v>
      </c>
      <c r="B1215" t="s">
        <v>2607</v>
      </c>
      <c r="C1215" t="s">
        <v>29</v>
      </c>
      <c r="D1215" t="s">
        <v>21</v>
      </c>
      <c r="E1215">
        <v>21229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43522</v>
      </c>
      <c r="L1215" t="s">
        <v>26</v>
      </c>
      <c r="N1215" t="s">
        <v>24</v>
      </c>
    </row>
    <row r="1216" spans="1:14" x14ac:dyDescent="0.25">
      <c r="A1216" t="s">
        <v>2608</v>
      </c>
      <c r="B1216" t="s">
        <v>2609</v>
      </c>
      <c r="C1216" t="s">
        <v>173</v>
      </c>
      <c r="D1216" t="s">
        <v>21</v>
      </c>
      <c r="E1216">
        <v>20745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43522</v>
      </c>
      <c r="L1216" t="s">
        <v>26</v>
      </c>
      <c r="N1216" t="s">
        <v>24</v>
      </c>
    </row>
    <row r="1217" spans="1:14" x14ac:dyDescent="0.25">
      <c r="A1217" t="s">
        <v>2610</v>
      </c>
      <c r="B1217" t="s">
        <v>2611</v>
      </c>
      <c r="C1217" t="s">
        <v>249</v>
      </c>
      <c r="D1217" t="s">
        <v>21</v>
      </c>
      <c r="E1217">
        <v>20744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43521</v>
      </c>
      <c r="L1217" t="s">
        <v>26</v>
      </c>
      <c r="N1217" t="s">
        <v>24</v>
      </c>
    </row>
    <row r="1218" spans="1:14" x14ac:dyDescent="0.25">
      <c r="A1218" t="s">
        <v>155</v>
      </c>
      <c r="B1218" t="s">
        <v>321</v>
      </c>
      <c r="C1218" t="s">
        <v>317</v>
      </c>
      <c r="D1218" t="s">
        <v>21</v>
      </c>
      <c r="E1218">
        <v>20735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43521</v>
      </c>
      <c r="L1218" t="s">
        <v>26</v>
      </c>
      <c r="N1218" t="s">
        <v>24</v>
      </c>
    </row>
    <row r="1219" spans="1:14" x14ac:dyDescent="0.25">
      <c r="A1219" t="s">
        <v>2612</v>
      </c>
      <c r="B1219" t="s">
        <v>2613</v>
      </c>
      <c r="C1219" t="s">
        <v>378</v>
      </c>
      <c r="D1219" t="s">
        <v>21</v>
      </c>
      <c r="E1219">
        <v>21536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43521</v>
      </c>
      <c r="L1219" t="s">
        <v>26</v>
      </c>
      <c r="N1219" t="s">
        <v>24</v>
      </c>
    </row>
    <row r="1220" spans="1:14" x14ac:dyDescent="0.25">
      <c r="A1220" t="s">
        <v>2614</v>
      </c>
      <c r="B1220" t="s">
        <v>2615</v>
      </c>
      <c r="C1220" t="s">
        <v>2616</v>
      </c>
      <c r="D1220" t="s">
        <v>21</v>
      </c>
      <c r="E1220">
        <v>20774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43521</v>
      </c>
      <c r="L1220" t="s">
        <v>26</v>
      </c>
      <c r="N1220" t="s">
        <v>24</v>
      </c>
    </row>
    <row r="1221" spans="1:14" x14ac:dyDescent="0.25">
      <c r="A1221" t="s">
        <v>327</v>
      </c>
      <c r="B1221" t="s">
        <v>328</v>
      </c>
      <c r="C1221" t="s">
        <v>317</v>
      </c>
      <c r="D1221" t="s">
        <v>21</v>
      </c>
      <c r="E1221">
        <v>20735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43521</v>
      </c>
      <c r="L1221" t="s">
        <v>26</v>
      </c>
      <c r="N1221" t="s">
        <v>24</v>
      </c>
    </row>
    <row r="1222" spans="1:14" x14ac:dyDescent="0.25">
      <c r="A1222" t="s">
        <v>2617</v>
      </c>
      <c r="B1222" t="s">
        <v>2618</v>
      </c>
      <c r="C1222" t="s">
        <v>790</v>
      </c>
      <c r="D1222" t="s">
        <v>21</v>
      </c>
      <c r="E1222">
        <v>21550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43521</v>
      </c>
      <c r="L1222" t="s">
        <v>26</v>
      </c>
      <c r="N1222" t="s">
        <v>24</v>
      </c>
    </row>
    <row r="1223" spans="1:14" x14ac:dyDescent="0.25">
      <c r="A1223" t="s">
        <v>212</v>
      </c>
      <c r="B1223" t="s">
        <v>2619</v>
      </c>
      <c r="C1223" t="s">
        <v>317</v>
      </c>
      <c r="D1223" t="s">
        <v>21</v>
      </c>
      <c r="E1223">
        <v>20735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43521</v>
      </c>
      <c r="L1223" t="s">
        <v>26</v>
      </c>
      <c r="N1223" t="s">
        <v>24</v>
      </c>
    </row>
    <row r="1224" spans="1:14" x14ac:dyDescent="0.25">
      <c r="A1224" t="s">
        <v>2620</v>
      </c>
      <c r="B1224" t="s">
        <v>2621</v>
      </c>
      <c r="C1224" t="s">
        <v>2622</v>
      </c>
      <c r="D1224" t="s">
        <v>21</v>
      </c>
      <c r="E1224">
        <v>21531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43521</v>
      </c>
      <c r="L1224" t="s">
        <v>26</v>
      </c>
      <c r="N1224" t="s">
        <v>24</v>
      </c>
    </row>
    <row r="1225" spans="1:14" x14ac:dyDescent="0.25">
      <c r="A1225" t="s">
        <v>2623</v>
      </c>
      <c r="B1225" t="s">
        <v>2624</v>
      </c>
      <c r="C1225" t="s">
        <v>249</v>
      </c>
      <c r="D1225" t="s">
        <v>21</v>
      </c>
      <c r="E1225">
        <v>20744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43521</v>
      </c>
      <c r="L1225" t="s">
        <v>26</v>
      </c>
      <c r="N1225" t="s">
        <v>24</v>
      </c>
    </row>
    <row r="1226" spans="1:14" x14ac:dyDescent="0.25">
      <c r="A1226" t="s">
        <v>1147</v>
      </c>
      <c r="B1226" t="s">
        <v>2625</v>
      </c>
      <c r="C1226" t="s">
        <v>317</v>
      </c>
      <c r="D1226" t="s">
        <v>21</v>
      </c>
      <c r="E1226">
        <v>20735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43521</v>
      </c>
      <c r="L1226" t="s">
        <v>26</v>
      </c>
      <c r="N1226" t="s">
        <v>24</v>
      </c>
    </row>
    <row r="1227" spans="1:14" x14ac:dyDescent="0.25">
      <c r="A1227" t="s">
        <v>913</v>
      </c>
      <c r="B1227" t="s">
        <v>2626</v>
      </c>
      <c r="C1227" t="s">
        <v>790</v>
      </c>
      <c r="D1227" t="s">
        <v>21</v>
      </c>
      <c r="E1227">
        <v>21550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43521</v>
      </c>
      <c r="L1227" t="s">
        <v>26</v>
      </c>
      <c r="N1227" t="s">
        <v>24</v>
      </c>
    </row>
    <row r="1228" spans="1:14" x14ac:dyDescent="0.25">
      <c r="A1228" t="s">
        <v>93</v>
      </c>
      <c r="B1228" t="s">
        <v>2627</v>
      </c>
      <c r="C1228" t="s">
        <v>1116</v>
      </c>
      <c r="D1228" t="s">
        <v>21</v>
      </c>
      <c r="E1228">
        <v>20748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43521</v>
      </c>
      <c r="L1228" t="s">
        <v>26</v>
      </c>
      <c r="N1228" t="s">
        <v>24</v>
      </c>
    </row>
    <row r="1229" spans="1:14" x14ac:dyDescent="0.25">
      <c r="A1229" t="s">
        <v>1406</v>
      </c>
      <c r="B1229" t="s">
        <v>1407</v>
      </c>
      <c r="C1229" t="s">
        <v>356</v>
      </c>
      <c r="D1229" t="s">
        <v>21</v>
      </c>
      <c r="E1229">
        <v>21114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43518</v>
      </c>
      <c r="L1229" t="s">
        <v>26</v>
      </c>
      <c r="N1229" t="s">
        <v>24</v>
      </c>
    </row>
    <row r="1230" spans="1:14" x14ac:dyDescent="0.25">
      <c r="A1230" t="s">
        <v>638</v>
      </c>
      <c r="B1230" t="s">
        <v>639</v>
      </c>
      <c r="C1230" t="s">
        <v>640</v>
      </c>
      <c r="D1230" t="s">
        <v>21</v>
      </c>
      <c r="E1230">
        <v>20706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43518</v>
      </c>
      <c r="L1230" t="s">
        <v>26</v>
      </c>
      <c r="N1230" t="s">
        <v>24</v>
      </c>
    </row>
    <row r="1231" spans="1:14" x14ac:dyDescent="0.25">
      <c r="A1231" t="s">
        <v>2628</v>
      </c>
      <c r="B1231" t="s">
        <v>2629</v>
      </c>
      <c r="C1231" t="s">
        <v>546</v>
      </c>
      <c r="D1231" t="s">
        <v>21</v>
      </c>
      <c r="E1231">
        <v>20772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43518</v>
      </c>
      <c r="L1231" t="s">
        <v>26</v>
      </c>
      <c r="N1231" t="s">
        <v>24</v>
      </c>
    </row>
    <row r="1232" spans="1:14" x14ac:dyDescent="0.25">
      <c r="A1232" t="s">
        <v>155</v>
      </c>
      <c r="B1232" t="s">
        <v>2630</v>
      </c>
      <c r="C1232" t="s">
        <v>2102</v>
      </c>
      <c r="D1232" t="s">
        <v>21</v>
      </c>
      <c r="E1232">
        <v>20784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43518</v>
      </c>
      <c r="L1232" t="s">
        <v>26</v>
      </c>
      <c r="N1232" t="s">
        <v>24</v>
      </c>
    </row>
    <row r="1233" spans="1:14" x14ac:dyDescent="0.25">
      <c r="A1233" t="s">
        <v>655</v>
      </c>
      <c r="B1233" t="s">
        <v>656</v>
      </c>
      <c r="C1233" t="s">
        <v>642</v>
      </c>
      <c r="D1233" t="s">
        <v>21</v>
      </c>
      <c r="E1233">
        <v>20785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43518</v>
      </c>
      <c r="L1233" t="s">
        <v>26</v>
      </c>
      <c r="N1233" t="s">
        <v>24</v>
      </c>
    </row>
    <row r="1234" spans="1:14" x14ac:dyDescent="0.25">
      <c r="A1234" t="s">
        <v>2631</v>
      </c>
      <c r="B1234" t="s">
        <v>2632</v>
      </c>
      <c r="C1234" t="s">
        <v>2102</v>
      </c>
      <c r="D1234" t="s">
        <v>21</v>
      </c>
      <c r="E1234">
        <v>20784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43518</v>
      </c>
      <c r="L1234" t="s">
        <v>26</v>
      </c>
      <c r="N1234" t="s">
        <v>24</v>
      </c>
    </row>
    <row r="1235" spans="1:14" x14ac:dyDescent="0.25">
      <c r="A1235" t="s">
        <v>511</v>
      </c>
      <c r="B1235" t="s">
        <v>1244</v>
      </c>
      <c r="C1235" t="s">
        <v>958</v>
      </c>
      <c r="D1235" t="s">
        <v>21</v>
      </c>
      <c r="E1235">
        <v>21113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43518</v>
      </c>
      <c r="L1235" t="s">
        <v>26</v>
      </c>
      <c r="N1235" t="s">
        <v>24</v>
      </c>
    </row>
    <row r="1236" spans="1:14" x14ac:dyDescent="0.25">
      <c r="A1236" t="s">
        <v>2635</v>
      </c>
      <c r="B1236" t="s">
        <v>2636</v>
      </c>
      <c r="C1236" t="s">
        <v>546</v>
      </c>
      <c r="D1236" t="s">
        <v>21</v>
      </c>
      <c r="E1236">
        <v>20774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43518</v>
      </c>
      <c r="L1236" t="s">
        <v>26</v>
      </c>
      <c r="N1236" t="s">
        <v>24</v>
      </c>
    </row>
    <row r="1237" spans="1:14" x14ac:dyDescent="0.25">
      <c r="A1237" t="s">
        <v>2637</v>
      </c>
      <c r="B1237" t="s">
        <v>2638</v>
      </c>
      <c r="C1237" t="s">
        <v>29</v>
      </c>
      <c r="D1237" t="s">
        <v>21</v>
      </c>
      <c r="E1237">
        <v>21201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43518</v>
      </c>
      <c r="L1237" t="s">
        <v>26</v>
      </c>
      <c r="N1237" t="s">
        <v>24</v>
      </c>
    </row>
    <row r="1238" spans="1:14" x14ac:dyDescent="0.25">
      <c r="A1238" t="s">
        <v>2639</v>
      </c>
      <c r="B1238" t="s">
        <v>2640</v>
      </c>
      <c r="C1238" t="s">
        <v>1221</v>
      </c>
      <c r="D1238" t="s">
        <v>21</v>
      </c>
      <c r="E1238">
        <v>21054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43518</v>
      </c>
      <c r="L1238" t="s">
        <v>26</v>
      </c>
      <c r="N1238" t="s">
        <v>24</v>
      </c>
    </row>
    <row r="1239" spans="1:14" x14ac:dyDescent="0.25">
      <c r="A1239" t="s">
        <v>2641</v>
      </c>
      <c r="B1239" t="s">
        <v>2642</v>
      </c>
      <c r="C1239" t="s">
        <v>546</v>
      </c>
      <c r="D1239" t="s">
        <v>21</v>
      </c>
      <c r="E1239">
        <v>20772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43517</v>
      </c>
      <c r="L1239" t="s">
        <v>26</v>
      </c>
      <c r="N1239" t="s">
        <v>24</v>
      </c>
    </row>
    <row r="1240" spans="1:14" x14ac:dyDescent="0.25">
      <c r="A1240" t="s">
        <v>2643</v>
      </c>
      <c r="B1240" t="s">
        <v>2644</v>
      </c>
      <c r="C1240" t="s">
        <v>2645</v>
      </c>
      <c r="D1240" t="s">
        <v>21</v>
      </c>
      <c r="E1240">
        <v>21766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43517</v>
      </c>
      <c r="L1240" t="s">
        <v>26</v>
      </c>
      <c r="N1240" t="s">
        <v>24</v>
      </c>
    </row>
    <row r="1241" spans="1:14" x14ac:dyDescent="0.25">
      <c r="A1241" t="s">
        <v>2646</v>
      </c>
      <c r="B1241" t="s">
        <v>2647</v>
      </c>
      <c r="C1241" t="s">
        <v>2645</v>
      </c>
      <c r="D1241" t="s">
        <v>21</v>
      </c>
      <c r="E1241">
        <v>21766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43517</v>
      </c>
      <c r="L1241" t="s">
        <v>26</v>
      </c>
      <c r="N1241" t="s">
        <v>24</v>
      </c>
    </row>
    <row r="1242" spans="1:14" x14ac:dyDescent="0.25">
      <c r="A1242" t="s">
        <v>2648</v>
      </c>
      <c r="B1242" t="s">
        <v>2649</v>
      </c>
      <c r="C1242" t="s">
        <v>2650</v>
      </c>
      <c r="D1242" t="s">
        <v>21</v>
      </c>
      <c r="E1242">
        <v>21562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43517</v>
      </c>
      <c r="L1242" t="s">
        <v>26</v>
      </c>
      <c r="N1242" t="s">
        <v>24</v>
      </c>
    </row>
    <row r="1243" spans="1:14" x14ac:dyDescent="0.25">
      <c r="A1243" t="s">
        <v>2653</v>
      </c>
      <c r="B1243" t="s">
        <v>2642</v>
      </c>
      <c r="C1243" t="s">
        <v>546</v>
      </c>
      <c r="D1243" t="s">
        <v>21</v>
      </c>
      <c r="E1243">
        <v>20772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43517</v>
      </c>
      <c r="L1243" t="s">
        <v>26</v>
      </c>
      <c r="N1243" t="s">
        <v>24</v>
      </c>
    </row>
    <row r="1244" spans="1:14" x14ac:dyDescent="0.25">
      <c r="A1244" t="s">
        <v>2654</v>
      </c>
      <c r="B1244" t="s">
        <v>2655</v>
      </c>
      <c r="C1244" t="s">
        <v>2656</v>
      </c>
      <c r="D1244" t="s">
        <v>21</v>
      </c>
      <c r="E1244">
        <v>21530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43517</v>
      </c>
      <c r="L1244" t="s">
        <v>26</v>
      </c>
      <c r="N1244" t="s">
        <v>24</v>
      </c>
    </row>
    <row r="1245" spans="1:14" x14ac:dyDescent="0.25">
      <c r="A1245" t="s">
        <v>2659</v>
      </c>
      <c r="B1245" t="s">
        <v>2660</v>
      </c>
      <c r="C1245" t="s">
        <v>546</v>
      </c>
      <c r="D1245" t="s">
        <v>21</v>
      </c>
      <c r="E1245">
        <v>20772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43517</v>
      </c>
      <c r="L1245" t="s">
        <v>26</v>
      </c>
      <c r="N1245" t="s">
        <v>24</v>
      </c>
    </row>
    <row r="1246" spans="1:14" x14ac:dyDescent="0.25">
      <c r="A1246" t="s">
        <v>2661</v>
      </c>
      <c r="B1246" t="s">
        <v>2662</v>
      </c>
      <c r="C1246" t="s">
        <v>487</v>
      </c>
      <c r="D1246" t="s">
        <v>21</v>
      </c>
      <c r="E1246">
        <v>20781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43515</v>
      </c>
      <c r="L1246" t="s">
        <v>26</v>
      </c>
      <c r="N1246" t="s">
        <v>24</v>
      </c>
    </row>
    <row r="1247" spans="1:14" x14ac:dyDescent="0.25">
      <c r="A1247" t="s">
        <v>115</v>
      </c>
      <c r="B1247" t="s">
        <v>1414</v>
      </c>
      <c r="C1247" t="s">
        <v>617</v>
      </c>
      <c r="D1247" t="s">
        <v>21</v>
      </c>
      <c r="E1247">
        <v>21012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43515</v>
      </c>
      <c r="L1247" t="s">
        <v>26</v>
      </c>
      <c r="N1247" t="s">
        <v>24</v>
      </c>
    </row>
    <row r="1248" spans="1:14" x14ac:dyDescent="0.25">
      <c r="A1248" t="s">
        <v>322</v>
      </c>
      <c r="B1248" t="s">
        <v>2663</v>
      </c>
      <c r="C1248" t="s">
        <v>154</v>
      </c>
      <c r="D1248" t="s">
        <v>21</v>
      </c>
      <c r="E1248">
        <v>20707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43515</v>
      </c>
      <c r="L1248" t="s">
        <v>26</v>
      </c>
      <c r="N1248" t="s">
        <v>24</v>
      </c>
    </row>
    <row r="1249" spans="1:14" x14ac:dyDescent="0.25">
      <c r="A1249" t="s">
        <v>2664</v>
      </c>
      <c r="B1249" t="s">
        <v>2665</v>
      </c>
      <c r="C1249" t="s">
        <v>291</v>
      </c>
      <c r="D1249" t="s">
        <v>21</v>
      </c>
      <c r="E1249">
        <v>21701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43515</v>
      </c>
      <c r="L1249" t="s">
        <v>26</v>
      </c>
      <c r="N1249" t="s">
        <v>24</v>
      </c>
    </row>
    <row r="1250" spans="1:14" x14ac:dyDescent="0.25">
      <c r="A1250" t="s">
        <v>2666</v>
      </c>
      <c r="B1250" t="s">
        <v>2667</v>
      </c>
      <c r="C1250" t="s">
        <v>487</v>
      </c>
      <c r="D1250" t="s">
        <v>21</v>
      </c>
      <c r="E1250">
        <v>20781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43515</v>
      </c>
      <c r="L1250" t="s">
        <v>26</v>
      </c>
      <c r="N1250" t="s">
        <v>24</v>
      </c>
    </row>
    <row r="1251" spans="1:14" x14ac:dyDescent="0.25">
      <c r="A1251" t="s">
        <v>196</v>
      </c>
      <c r="B1251" t="s">
        <v>1205</v>
      </c>
      <c r="C1251" t="s">
        <v>29</v>
      </c>
      <c r="D1251" t="s">
        <v>21</v>
      </c>
      <c r="E1251">
        <v>21212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43515</v>
      </c>
      <c r="L1251" t="s">
        <v>26</v>
      </c>
      <c r="N1251" t="s">
        <v>24</v>
      </c>
    </row>
    <row r="1252" spans="1:14" x14ac:dyDescent="0.25">
      <c r="A1252" t="s">
        <v>30</v>
      </c>
      <c r="B1252" t="s">
        <v>2668</v>
      </c>
      <c r="C1252" t="s">
        <v>880</v>
      </c>
      <c r="D1252" t="s">
        <v>21</v>
      </c>
      <c r="E1252">
        <v>21784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43515</v>
      </c>
      <c r="L1252" t="s">
        <v>26</v>
      </c>
      <c r="N1252" t="s">
        <v>24</v>
      </c>
    </row>
    <row r="1253" spans="1:14" x14ac:dyDescent="0.25">
      <c r="A1253" t="s">
        <v>484</v>
      </c>
      <c r="B1253" t="s">
        <v>485</v>
      </c>
      <c r="C1253" t="s">
        <v>29</v>
      </c>
      <c r="D1253" t="s">
        <v>21</v>
      </c>
      <c r="E1253">
        <v>21220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43515</v>
      </c>
      <c r="L1253" t="s">
        <v>26</v>
      </c>
      <c r="N1253" t="s">
        <v>24</v>
      </c>
    </row>
    <row r="1254" spans="1:14" x14ac:dyDescent="0.25">
      <c r="A1254" t="s">
        <v>2669</v>
      </c>
      <c r="B1254" t="s">
        <v>2670</v>
      </c>
      <c r="C1254" t="s">
        <v>291</v>
      </c>
      <c r="D1254" t="s">
        <v>21</v>
      </c>
      <c r="E1254">
        <v>21702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43515</v>
      </c>
      <c r="L1254" t="s">
        <v>26</v>
      </c>
      <c r="N1254" t="s">
        <v>24</v>
      </c>
    </row>
    <row r="1255" spans="1:14" x14ac:dyDescent="0.25">
      <c r="A1255" t="s">
        <v>2185</v>
      </c>
      <c r="B1255" t="s">
        <v>2671</v>
      </c>
      <c r="C1255" t="s">
        <v>487</v>
      </c>
      <c r="D1255" t="s">
        <v>21</v>
      </c>
      <c r="E1255">
        <v>20781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43515</v>
      </c>
      <c r="L1255" t="s">
        <v>26</v>
      </c>
      <c r="N1255" t="s">
        <v>24</v>
      </c>
    </row>
    <row r="1256" spans="1:14" x14ac:dyDescent="0.25">
      <c r="A1256" t="s">
        <v>2672</v>
      </c>
      <c r="B1256" t="s">
        <v>2673</v>
      </c>
      <c r="C1256" t="s">
        <v>291</v>
      </c>
      <c r="D1256" t="s">
        <v>21</v>
      </c>
      <c r="E1256">
        <v>21704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43513</v>
      </c>
      <c r="L1256" t="s">
        <v>26</v>
      </c>
      <c r="N1256" t="s">
        <v>24</v>
      </c>
    </row>
    <row r="1257" spans="1:14" x14ac:dyDescent="0.25">
      <c r="A1257" t="s">
        <v>2674</v>
      </c>
      <c r="B1257" t="s">
        <v>2675</v>
      </c>
      <c r="C1257" t="s">
        <v>833</v>
      </c>
      <c r="D1257" t="s">
        <v>21</v>
      </c>
      <c r="E1257">
        <v>20715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43511</v>
      </c>
      <c r="L1257" t="s">
        <v>26</v>
      </c>
      <c r="N1257" t="s">
        <v>24</v>
      </c>
    </row>
    <row r="1258" spans="1:14" x14ac:dyDescent="0.25">
      <c r="A1258" t="s">
        <v>155</v>
      </c>
      <c r="B1258" t="s">
        <v>2676</v>
      </c>
      <c r="C1258" t="s">
        <v>854</v>
      </c>
      <c r="D1258" t="s">
        <v>21</v>
      </c>
      <c r="E1258">
        <v>20706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43511</v>
      </c>
      <c r="L1258" t="s">
        <v>26</v>
      </c>
      <c r="N1258" t="s">
        <v>24</v>
      </c>
    </row>
    <row r="1259" spans="1:14" x14ac:dyDescent="0.25">
      <c r="A1259" t="s">
        <v>710</v>
      </c>
      <c r="B1259" t="s">
        <v>2677</v>
      </c>
      <c r="C1259" t="s">
        <v>833</v>
      </c>
      <c r="D1259" t="s">
        <v>21</v>
      </c>
      <c r="E1259">
        <v>20721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43511</v>
      </c>
      <c r="L1259" t="s">
        <v>26</v>
      </c>
      <c r="N1259" t="s">
        <v>24</v>
      </c>
    </row>
    <row r="1260" spans="1:14" x14ac:dyDescent="0.25">
      <c r="A1260" t="s">
        <v>196</v>
      </c>
      <c r="B1260" t="s">
        <v>883</v>
      </c>
      <c r="C1260" t="s">
        <v>854</v>
      </c>
      <c r="D1260" t="s">
        <v>21</v>
      </c>
      <c r="E1260">
        <v>20706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43511</v>
      </c>
      <c r="L1260" t="s">
        <v>26</v>
      </c>
      <c r="N1260" t="s">
        <v>24</v>
      </c>
    </row>
    <row r="1261" spans="1:14" x14ac:dyDescent="0.25">
      <c r="A1261" t="s">
        <v>1874</v>
      </c>
      <c r="B1261" t="s">
        <v>2678</v>
      </c>
      <c r="C1261" t="s">
        <v>833</v>
      </c>
      <c r="D1261" t="s">
        <v>21</v>
      </c>
      <c r="E1261">
        <v>20720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43511</v>
      </c>
      <c r="L1261" t="s">
        <v>26</v>
      </c>
      <c r="N1261" t="s">
        <v>24</v>
      </c>
    </row>
    <row r="1262" spans="1:14" x14ac:dyDescent="0.25">
      <c r="A1262" t="s">
        <v>260</v>
      </c>
      <c r="B1262" t="s">
        <v>2679</v>
      </c>
      <c r="C1262" t="s">
        <v>833</v>
      </c>
      <c r="D1262" t="s">
        <v>21</v>
      </c>
      <c r="E1262">
        <v>20716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43511</v>
      </c>
      <c r="L1262" t="s">
        <v>26</v>
      </c>
      <c r="N1262" t="s">
        <v>24</v>
      </c>
    </row>
    <row r="1263" spans="1:14" x14ac:dyDescent="0.25">
      <c r="A1263" t="s">
        <v>201</v>
      </c>
      <c r="B1263" t="s">
        <v>2680</v>
      </c>
      <c r="C1263" t="s">
        <v>854</v>
      </c>
      <c r="D1263" t="s">
        <v>21</v>
      </c>
      <c r="E1263">
        <v>20706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43511</v>
      </c>
      <c r="L1263" t="s">
        <v>26</v>
      </c>
      <c r="N1263" t="s">
        <v>24</v>
      </c>
    </row>
    <row r="1264" spans="1:14" x14ac:dyDescent="0.25">
      <c r="A1264" t="s">
        <v>2681</v>
      </c>
      <c r="B1264" t="s">
        <v>2682</v>
      </c>
      <c r="C1264" t="s">
        <v>187</v>
      </c>
      <c r="D1264" t="s">
        <v>21</v>
      </c>
      <c r="E1264">
        <v>21788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43510</v>
      </c>
      <c r="L1264" t="s">
        <v>26</v>
      </c>
      <c r="N1264" t="s">
        <v>24</v>
      </c>
    </row>
    <row r="1265" spans="1:14" x14ac:dyDescent="0.25">
      <c r="A1265" t="s">
        <v>2683</v>
      </c>
      <c r="B1265" t="s">
        <v>2684</v>
      </c>
      <c r="C1265" t="s">
        <v>291</v>
      </c>
      <c r="D1265" t="s">
        <v>21</v>
      </c>
      <c r="E1265">
        <v>21703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43510</v>
      </c>
      <c r="L1265" t="s">
        <v>26</v>
      </c>
      <c r="N1265" t="s">
        <v>24</v>
      </c>
    </row>
    <row r="1266" spans="1:14" x14ac:dyDescent="0.25">
      <c r="A1266" t="s">
        <v>2685</v>
      </c>
      <c r="B1266" t="s">
        <v>2686</v>
      </c>
      <c r="C1266" t="s">
        <v>1171</v>
      </c>
      <c r="D1266" t="s">
        <v>21</v>
      </c>
      <c r="E1266">
        <v>20705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43510</v>
      </c>
      <c r="L1266" t="s">
        <v>26</v>
      </c>
      <c r="N1266" t="s">
        <v>24</v>
      </c>
    </row>
    <row r="1267" spans="1:14" x14ac:dyDescent="0.25">
      <c r="A1267" t="s">
        <v>155</v>
      </c>
      <c r="B1267" t="s">
        <v>2688</v>
      </c>
      <c r="C1267" t="s">
        <v>757</v>
      </c>
      <c r="D1267" t="s">
        <v>21</v>
      </c>
      <c r="E1267">
        <v>20740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43510</v>
      </c>
      <c r="L1267" t="s">
        <v>26</v>
      </c>
      <c r="N1267" t="s">
        <v>24</v>
      </c>
    </row>
    <row r="1268" spans="1:14" x14ac:dyDescent="0.25">
      <c r="A1268" t="s">
        <v>2691</v>
      </c>
      <c r="B1268" t="s">
        <v>2692</v>
      </c>
      <c r="C1268" t="s">
        <v>67</v>
      </c>
      <c r="D1268" t="s">
        <v>21</v>
      </c>
      <c r="E1268">
        <v>20903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43510</v>
      </c>
      <c r="L1268" t="s">
        <v>26</v>
      </c>
      <c r="N1268" t="s">
        <v>24</v>
      </c>
    </row>
    <row r="1269" spans="1:14" x14ac:dyDescent="0.25">
      <c r="A1269" t="s">
        <v>201</v>
      </c>
      <c r="B1269" t="s">
        <v>2695</v>
      </c>
      <c r="C1269" t="s">
        <v>291</v>
      </c>
      <c r="D1269" t="s">
        <v>21</v>
      </c>
      <c r="E1269">
        <v>21702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43510</v>
      </c>
      <c r="L1269" t="s">
        <v>26</v>
      </c>
      <c r="N1269" t="s">
        <v>24</v>
      </c>
    </row>
    <row r="1270" spans="1:14" x14ac:dyDescent="0.25">
      <c r="A1270" t="s">
        <v>201</v>
      </c>
      <c r="B1270" t="s">
        <v>2696</v>
      </c>
      <c r="C1270" t="s">
        <v>67</v>
      </c>
      <c r="D1270" t="s">
        <v>21</v>
      </c>
      <c r="E1270">
        <v>20903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43510</v>
      </c>
      <c r="L1270" t="s">
        <v>26</v>
      </c>
      <c r="N1270" t="s">
        <v>24</v>
      </c>
    </row>
    <row r="1271" spans="1:14" x14ac:dyDescent="0.25">
      <c r="A1271" t="s">
        <v>2697</v>
      </c>
      <c r="B1271" t="s">
        <v>2698</v>
      </c>
      <c r="C1271" t="s">
        <v>1020</v>
      </c>
      <c r="D1271" t="s">
        <v>21</v>
      </c>
      <c r="E1271">
        <v>21157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43509</v>
      </c>
      <c r="L1271" t="s">
        <v>26</v>
      </c>
      <c r="N1271" t="s">
        <v>24</v>
      </c>
    </row>
    <row r="1272" spans="1:14" x14ac:dyDescent="0.25">
      <c r="A1272" t="s">
        <v>2699</v>
      </c>
      <c r="B1272" t="s">
        <v>2700</v>
      </c>
      <c r="C1272" t="s">
        <v>432</v>
      </c>
      <c r="D1272" t="s">
        <v>21</v>
      </c>
      <c r="E1272">
        <v>21502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43509</v>
      </c>
      <c r="L1272" t="s">
        <v>26</v>
      </c>
      <c r="N1272" t="s">
        <v>24</v>
      </c>
    </row>
    <row r="1273" spans="1:14" x14ac:dyDescent="0.25">
      <c r="A1273" t="s">
        <v>2701</v>
      </c>
      <c r="B1273" t="s">
        <v>2702</v>
      </c>
      <c r="C1273" t="s">
        <v>2703</v>
      </c>
      <c r="D1273" t="s">
        <v>21</v>
      </c>
      <c r="E1273">
        <v>21502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43509</v>
      </c>
      <c r="L1273" t="s">
        <v>26</v>
      </c>
      <c r="N1273" t="s">
        <v>24</v>
      </c>
    </row>
    <row r="1274" spans="1:14" x14ac:dyDescent="0.25">
      <c r="A1274" t="s">
        <v>2704</v>
      </c>
      <c r="B1274" t="s">
        <v>2705</v>
      </c>
      <c r="C1274" t="s">
        <v>29</v>
      </c>
      <c r="D1274" t="s">
        <v>21</v>
      </c>
      <c r="E1274">
        <v>21230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43509</v>
      </c>
      <c r="L1274" t="s">
        <v>26</v>
      </c>
      <c r="N1274" t="s">
        <v>24</v>
      </c>
    </row>
    <row r="1275" spans="1:14" x14ac:dyDescent="0.25">
      <c r="A1275" t="s">
        <v>463</v>
      </c>
      <c r="B1275" t="s">
        <v>464</v>
      </c>
      <c r="C1275" t="s">
        <v>39</v>
      </c>
      <c r="D1275" t="s">
        <v>21</v>
      </c>
      <c r="E1275">
        <v>21045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43509</v>
      </c>
      <c r="L1275" t="s">
        <v>26</v>
      </c>
      <c r="N1275" t="s">
        <v>24</v>
      </c>
    </row>
    <row r="1276" spans="1:14" x14ac:dyDescent="0.25">
      <c r="A1276" t="s">
        <v>2706</v>
      </c>
      <c r="B1276" t="s">
        <v>2707</v>
      </c>
      <c r="C1276" t="s">
        <v>39</v>
      </c>
      <c r="D1276" t="s">
        <v>21</v>
      </c>
      <c r="E1276">
        <v>21045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43509</v>
      </c>
      <c r="L1276" t="s">
        <v>26</v>
      </c>
      <c r="N1276" t="s">
        <v>24</v>
      </c>
    </row>
    <row r="1277" spans="1:14" x14ac:dyDescent="0.25">
      <c r="A1277" t="s">
        <v>2708</v>
      </c>
      <c r="B1277" t="s">
        <v>2709</v>
      </c>
      <c r="C1277" t="s">
        <v>432</v>
      </c>
      <c r="D1277" t="s">
        <v>21</v>
      </c>
      <c r="E1277">
        <v>21502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43509</v>
      </c>
      <c r="L1277" t="s">
        <v>26</v>
      </c>
      <c r="N1277" t="s">
        <v>24</v>
      </c>
    </row>
    <row r="1278" spans="1:14" x14ac:dyDescent="0.25">
      <c r="A1278" t="s">
        <v>465</v>
      </c>
      <c r="B1278" t="s">
        <v>466</v>
      </c>
      <c r="C1278" t="s">
        <v>39</v>
      </c>
      <c r="D1278" t="s">
        <v>21</v>
      </c>
      <c r="E1278">
        <v>21045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43509</v>
      </c>
      <c r="L1278" t="s">
        <v>26</v>
      </c>
      <c r="N1278" t="s">
        <v>24</v>
      </c>
    </row>
    <row r="1279" spans="1:14" x14ac:dyDescent="0.25">
      <c r="A1279" t="s">
        <v>196</v>
      </c>
      <c r="B1279" t="s">
        <v>2710</v>
      </c>
      <c r="C1279" t="s">
        <v>29</v>
      </c>
      <c r="D1279" t="s">
        <v>21</v>
      </c>
      <c r="E1279">
        <v>21213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43509</v>
      </c>
      <c r="L1279" t="s">
        <v>26</v>
      </c>
      <c r="N1279" t="s">
        <v>24</v>
      </c>
    </row>
    <row r="1280" spans="1:14" x14ac:dyDescent="0.25">
      <c r="A1280" t="s">
        <v>2711</v>
      </c>
      <c r="B1280" t="s">
        <v>2712</v>
      </c>
      <c r="C1280" t="s">
        <v>190</v>
      </c>
      <c r="D1280" t="s">
        <v>21</v>
      </c>
      <c r="E1280">
        <v>20850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43508</v>
      </c>
      <c r="L1280" t="s">
        <v>26</v>
      </c>
      <c r="N1280" t="s">
        <v>24</v>
      </c>
    </row>
    <row r="1281" spans="1:14" x14ac:dyDescent="0.25">
      <c r="A1281" t="s">
        <v>2713</v>
      </c>
      <c r="B1281" t="s">
        <v>2714</v>
      </c>
      <c r="C1281" t="s">
        <v>179</v>
      </c>
      <c r="D1281" t="s">
        <v>21</v>
      </c>
      <c r="E1281">
        <v>20874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43508</v>
      </c>
      <c r="L1281" t="s">
        <v>26</v>
      </c>
      <c r="N1281" t="s">
        <v>24</v>
      </c>
    </row>
    <row r="1282" spans="1:14" x14ac:dyDescent="0.25">
      <c r="A1282" t="s">
        <v>2715</v>
      </c>
      <c r="B1282" t="s">
        <v>2716</v>
      </c>
      <c r="C1282" t="s">
        <v>432</v>
      </c>
      <c r="D1282" t="s">
        <v>21</v>
      </c>
      <c r="E1282">
        <v>21502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43508</v>
      </c>
      <c r="L1282" t="s">
        <v>26</v>
      </c>
      <c r="N1282" t="s">
        <v>24</v>
      </c>
    </row>
    <row r="1283" spans="1:14" x14ac:dyDescent="0.25">
      <c r="A1283" t="s">
        <v>2717</v>
      </c>
      <c r="B1283" t="s">
        <v>2718</v>
      </c>
      <c r="C1283" t="s">
        <v>2260</v>
      </c>
      <c r="D1283" t="s">
        <v>21</v>
      </c>
      <c r="E1283">
        <v>20837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43508</v>
      </c>
      <c r="L1283" t="s">
        <v>26</v>
      </c>
      <c r="N1283" t="s">
        <v>24</v>
      </c>
    </row>
    <row r="1284" spans="1:14" x14ac:dyDescent="0.25">
      <c r="A1284" t="s">
        <v>2719</v>
      </c>
      <c r="B1284" t="s">
        <v>2720</v>
      </c>
      <c r="C1284" t="s">
        <v>190</v>
      </c>
      <c r="D1284" t="s">
        <v>21</v>
      </c>
      <c r="E1284">
        <v>20850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43508</v>
      </c>
      <c r="L1284" t="s">
        <v>26</v>
      </c>
      <c r="N1284" t="s">
        <v>24</v>
      </c>
    </row>
    <row r="1285" spans="1:14" x14ac:dyDescent="0.25">
      <c r="A1285" t="s">
        <v>2721</v>
      </c>
      <c r="B1285" t="s">
        <v>2722</v>
      </c>
      <c r="C1285" t="s">
        <v>2723</v>
      </c>
      <c r="D1285" t="s">
        <v>21</v>
      </c>
      <c r="E1285">
        <v>20841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43508</v>
      </c>
      <c r="L1285" t="s">
        <v>26</v>
      </c>
      <c r="N1285" t="s">
        <v>24</v>
      </c>
    </row>
    <row r="1286" spans="1:14" x14ac:dyDescent="0.25">
      <c r="A1286" t="s">
        <v>2725</v>
      </c>
      <c r="B1286" t="s">
        <v>2726</v>
      </c>
      <c r="C1286" t="s">
        <v>2703</v>
      </c>
      <c r="D1286" t="s">
        <v>21</v>
      </c>
      <c r="E1286">
        <v>21502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43508</v>
      </c>
      <c r="L1286" t="s">
        <v>26</v>
      </c>
      <c r="N1286" t="s">
        <v>24</v>
      </c>
    </row>
    <row r="1287" spans="1:14" x14ac:dyDescent="0.25">
      <c r="A1287" t="s">
        <v>336</v>
      </c>
      <c r="B1287" t="s">
        <v>2727</v>
      </c>
      <c r="C1287" t="s">
        <v>2728</v>
      </c>
      <c r="D1287" t="s">
        <v>21</v>
      </c>
      <c r="E1287">
        <v>21502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43508</v>
      </c>
      <c r="L1287" t="s">
        <v>26</v>
      </c>
      <c r="N1287" t="s">
        <v>24</v>
      </c>
    </row>
    <row r="1288" spans="1:14" x14ac:dyDescent="0.25">
      <c r="A1288" t="s">
        <v>250</v>
      </c>
      <c r="B1288" t="s">
        <v>2729</v>
      </c>
      <c r="C1288" t="s">
        <v>190</v>
      </c>
      <c r="D1288" t="s">
        <v>21</v>
      </c>
      <c r="E1288">
        <v>20850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43508</v>
      </c>
      <c r="L1288" t="s">
        <v>26</v>
      </c>
      <c r="N1288" t="s">
        <v>24</v>
      </c>
    </row>
    <row r="1289" spans="1:14" x14ac:dyDescent="0.25">
      <c r="A1289" t="s">
        <v>155</v>
      </c>
      <c r="B1289" t="s">
        <v>2730</v>
      </c>
      <c r="C1289" t="s">
        <v>67</v>
      </c>
      <c r="D1289" t="s">
        <v>21</v>
      </c>
      <c r="E1289">
        <v>20906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43507</v>
      </c>
      <c r="L1289" t="s">
        <v>26</v>
      </c>
      <c r="N1289" t="s">
        <v>24</v>
      </c>
    </row>
    <row r="1290" spans="1:14" x14ac:dyDescent="0.25">
      <c r="A1290" t="s">
        <v>2731</v>
      </c>
      <c r="B1290" t="s">
        <v>2732</v>
      </c>
      <c r="C1290" t="s">
        <v>67</v>
      </c>
      <c r="D1290" t="s">
        <v>21</v>
      </c>
      <c r="E1290">
        <v>20910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43507</v>
      </c>
      <c r="L1290" t="s">
        <v>26</v>
      </c>
      <c r="N1290" t="s">
        <v>24</v>
      </c>
    </row>
    <row r="1291" spans="1:14" x14ac:dyDescent="0.25">
      <c r="A1291" t="s">
        <v>2733</v>
      </c>
      <c r="B1291" t="s">
        <v>2734</v>
      </c>
      <c r="C1291" t="s">
        <v>67</v>
      </c>
      <c r="D1291" t="s">
        <v>21</v>
      </c>
      <c r="E1291">
        <v>20903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43507</v>
      </c>
      <c r="L1291" t="s">
        <v>26</v>
      </c>
      <c r="N1291" t="s">
        <v>24</v>
      </c>
    </row>
    <row r="1292" spans="1:14" x14ac:dyDescent="0.25">
      <c r="A1292" t="s">
        <v>2735</v>
      </c>
      <c r="B1292" t="s">
        <v>2736</v>
      </c>
      <c r="C1292" t="s">
        <v>67</v>
      </c>
      <c r="D1292" t="s">
        <v>21</v>
      </c>
      <c r="E1292">
        <v>20906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43507</v>
      </c>
      <c r="L1292" t="s">
        <v>26</v>
      </c>
      <c r="N1292" t="s">
        <v>24</v>
      </c>
    </row>
    <row r="1293" spans="1:14" x14ac:dyDescent="0.25">
      <c r="A1293" t="s">
        <v>2737</v>
      </c>
      <c r="B1293" t="s">
        <v>2738</v>
      </c>
      <c r="C1293" t="s">
        <v>67</v>
      </c>
      <c r="D1293" t="s">
        <v>21</v>
      </c>
      <c r="E1293">
        <v>20902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43507</v>
      </c>
      <c r="L1293" t="s">
        <v>26</v>
      </c>
      <c r="N1293" t="s">
        <v>24</v>
      </c>
    </row>
    <row r="1294" spans="1:14" x14ac:dyDescent="0.25">
      <c r="A1294" t="s">
        <v>2739</v>
      </c>
      <c r="B1294" t="s">
        <v>2740</v>
      </c>
      <c r="C1294" t="s">
        <v>432</v>
      </c>
      <c r="D1294" t="s">
        <v>21</v>
      </c>
      <c r="E1294">
        <v>21502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43507</v>
      </c>
      <c r="L1294" t="s">
        <v>26</v>
      </c>
      <c r="N1294" t="s">
        <v>24</v>
      </c>
    </row>
    <row r="1295" spans="1:14" x14ac:dyDescent="0.25">
      <c r="A1295" t="s">
        <v>2741</v>
      </c>
      <c r="B1295" t="s">
        <v>2742</v>
      </c>
      <c r="C1295" t="s">
        <v>67</v>
      </c>
      <c r="D1295" t="s">
        <v>21</v>
      </c>
      <c r="E1295">
        <v>20903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43507</v>
      </c>
      <c r="L1295" t="s">
        <v>26</v>
      </c>
      <c r="N1295" t="s">
        <v>24</v>
      </c>
    </row>
    <row r="1296" spans="1:14" x14ac:dyDescent="0.25">
      <c r="A1296" t="s">
        <v>2743</v>
      </c>
      <c r="B1296" t="s">
        <v>2744</v>
      </c>
      <c r="C1296" t="s">
        <v>67</v>
      </c>
      <c r="D1296" t="s">
        <v>21</v>
      </c>
      <c r="E1296">
        <v>20910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43507</v>
      </c>
      <c r="L1296" t="s">
        <v>26</v>
      </c>
      <c r="N1296" t="s">
        <v>24</v>
      </c>
    </row>
    <row r="1297" spans="1:14" x14ac:dyDescent="0.25">
      <c r="A1297" t="s">
        <v>221</v>
      </c>
      <c r="B1297" t="s">
        <v>2745</v>
      </c>
      <c r="C1297" t="s">
        <v>67</v>
      </c>
      <c r="D1297" t="s">
        <v>21</v>
      </c>
      <c r="E1297">
        <v>20901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43507</v>
      </c>
      <c r="L1297" t="s">
        <v>26</v>
      </c>
      <c r="N1297" t="s">
        <v>24</v>
      </c>
    </row>
    <row r="1298" spans="1:14" x14ac:dyDescent="0.25">
      <c r="A1298" t="s">
        <v>93</v>
      </c>
      <c r="B1298" t="s">
        <v>2746</v>
      </c>
      <c r="C1298" t="s">
        <v>432</v>
      </c>
      <c r="D1298" t="s">
        <v>21</v>
      </c>
      <c r="E1298">
        <v>21502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43507</v>
      </c>
      <c r="L1298" t="s">
        <v>26</v>
      </c>
      <c r="N1298" t="s">
        <v>24</v>
      </c>
    </row>
    <row r="1299" spans="1:14" x14ac:dyDescent="0.25">
      <c r="A1299" t="s">
        <v>1527</v>
      </c>
      <c r="B1299" t="s">
        <v>1528</v>
      </c>
      <c r="C1299" t="s">
        <v>1413</v>
      </c>
      <c r="D1299" t="s">
        <v>21</v>
      </c>
      <c r="E1299">
        <v>21146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43504</v>
      </c>
      <c r="L1299" t="s">
        <v>26</v>
      </c>
      <c r="N1299" t="s">
        <v>24</v>
      </c>
    </row>
    <row r="1300" spans="1:14" x14ac:dyDescent="0.25">
      <c r="A1300" t="s">
        <v>1533</v>
      </c>
      <c r="B1300" t="s">
        <v>1534</v>
      </c>
      <c r="C1300" t="s">
        <v>1413</v>
      </c>
      <c r="D1300" t="s">
        <v>21</v>
      </c>
      <c r="E1300">
        <v>21146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43504</v>
      </c>
      <c r="L1300" t="s">
        <v>26</v>
      </c>
      <c r="N1300" t="s">
        <v>24</v>
      </c>
    </row>
    <row r="1301" spans="1:14" x14ac:dyDescent="0.25">
      <c r="A1301" t="s">
        <v>155</v>
      </c>
      <c r="B1301" t="s">
        <v>2747</v>
      </c>
      <c r="C1301" t="s">
        <v>424</v>
      </c>
      <c r="D1301" t="s">
        <v>21</v>
      </c>
      <c r="E1301">
        <v>21042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43504</v>
      </c>
      <c r="L1301" t="s">
        <v>26</v>
      </c>
      <c r="N1301" t="s">
        <v>24</v>
      </c>
    </row>
    <row r="1302" spans="1:14" x14ac:dyDescent="0.25">
      <c r="A1302" t="s">
        <v>155</v>
      </c>
      <c r="B1302" t="s">
        <v>2748</v>
      </c>
      <c r="C1302" t="s">
        <v>176</v>
      </c>
      <c r="D1302" t="s">
        <v>21</v>
      </c>
      <c r="E1302">
        <v>21740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43503</v>
      </c>
      <c r="L1302" t="s">
        <v>26</v>
      </c>
      <c r="N1302" t="s">
        <v>24</v>
      </c>
    </row>
    <row r="1303" spans="1:14" x14ac:dyDescent="0.25">
      <c r="A1303" t="s">
        <v>155</v>
      </c>
      <c r="B1303" t="s">
        <v>2749</v>
      </c>
      <c r="C1303" t="s">
        <v>190</v>
      </c>
      <c r="D1303" t="s">
        <v>21</v>
      </c>
      <c r="E1303">
        <v>20850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43503</v>
      </c>
      <c r="L1303" t="s">
        <v>26</v>
      </c>
      <c r="N1303" t="s">
        <v>24</v>
      </c>
    </row>
    <row r="1304" spans="1:14" x14ac:dyDescent="0.25">
      <c r="A1304" t="s">
        <v>155</v>
      </c>
      <c r="B1304" t="s">
        <v>2750</v>
      </c>
      <c r="C1304" t="s">
        <v>179</v>
      </c>
      <c r="D1304" t="s">
        <v>21</v>
      </c>
      <c r="E1304">
        <v>20886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43503</v>
      </c>
      <c r="L1304" t="s">
        <v>26</v>
      </c>
      <c r="N1304" t="s">
        <v>24</v>
      </c>
    </row>
    <row r="1305" spans="1:14" x14ac:dyDescent="0.25">
      <c r="A1305" t="s">
        <v>2751</v>
      </c>
      <c r="B1305" t="s">
        <v>2752</v>
      </c>
      <c r="C1305" t="s">
        <v>424</v>
      </c>
      <c r="D1305" t="s">
        <v>21</v>
      </c>
      <c r="E1305">
        <v>21042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43503</v>
      </c>
      <c r="L1305" t="s">
        <v>26</v>
      </c>
      <c r="N1305" t="s">
        <v>24</v>
      </c>
    </row>
    <row r="1306" spans="1:14" x14ac:dyDescent="0.25">
      <c r="A1306" t="s">
        <v>2753</v>
      </c>
      <c r="B1306" t="s">
        <v>2754</v>
      </c>
      <c r="C1306" t="s">
        <v>179</v>
      </c>
      <c r="D1306" t="s">
        <v>21</v>
      </c>
      <c r="E1306">
        <v>20877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43503</v>
      </c>
      <c r="L1306" t="s">
        <v>26</v>
      </c>
      <c r="N1306" t="s">
        <v>24</v>
      </c>
    </row>
    <row r="1307" spans="1:14" x14ac:dyDescent="0.25">
      <c r="A1307" t="s">
        <v>2717</v>
      </c>
      <c r="B1307" t="s">
        <v>2755</v>
      </c>
      <c r="C1307" t="s">
        <v>179</v>
      </c>
      <c r="D1307" t="s">
        <v>21</v>
      </c>
      <c r="E1307">
        <v>20878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43503</v>
      </c>
      <c r="L1307" t="s">
        <v>26</v>
      </c>
      <c r="N1307" t="s">
        <v>24</v>
      </c>
    </row>
    <row r="1308" spans="1:14" x14ac:dyDescent="0.25">
      <c r="A1308" t="s">
        <v>76</v>
      </c>
      <c r="B1308" t="s">
        <v>2759</v>
      </c>
      <c r="C1308" t="s">
        <v>424</v>
      </c>
      <c r="D1308" t="s">
        <v>21</v>
      </c>
      <c r="E1308">
        <v>21042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43503</v>
      </c>
      <c r="L1308" t="s">
        <v>26</v>
      </c>
      <c r="N1308" t="s">
        <v>24</v>
      </c>
    </row>
    <row r="1309" spans="1:14" x14ac:dyDescent="0.25">
      <c r="A1309" t="s">
        <v>76</v>
      </c>
      <c r="B1309" t="s">
        <v>2760</v>
      </c>
      <c r="C1309" t="s">
        <v>1882</v>
      </c>
      <c r="D1309" t="s">
        <v>21</v>
      </c>
      <c r="E1309">
        <v>21769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43503</v>
      </c>
      <c r="L1309" t="s">
        <v>26</v>
      </c>
      <c r="N1309" t="s">
        <v>24</v>
      </c>
    </row>
    <row r="1310" spans="1:14" x14ac:dyDescent="0.25">
      <c r="A1310" t="s">
        <v>2763</v>
      </c>
      <c r="B1310" t="s">
        <v>2764</v>
      </c>
      <c r="C1310" t="s">
        <v>179</v>
      </c>
      <c r="D1310" t="s">
        <v>21</v>
      </c>
      <c r="E1310">
        <v>20877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43503</v>
      </c>
      <c r="L1310" t="s">
        <v>26</v>
      </c>
      <c r="N1310" t="s">
        <v>24</v>
      </c>
    </row>
    <row r="1311" spans="1:14" x14ac:dyDescent="0.25">
      <c r="A1311" t="s">
        <v>2765</v>
      </c>
      <c r="B1311" t="s">
        <v>2766</v>
      </c>
      <c r="C1311" t="s">
        <v>424</v>
      </c>
      <c r="D1311" t="s">
        <v>21</v>
      </c>
      <c r="E1311">
        <v>21042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43503</v>
      </c>
      <c r="L1311" t="s">
        <v>26</v>
      </c>
      <c r="N1311" t="s">
        <v>24</v>
      </c>
    </row>
    <row r="1312" spans="1:14" x14ac:dyDescent="0.25">
      <c r="A1312" t="s">
        <v>2772</v>
      </c>
      <c r="B1312" t="s">
        <v>2773</v>
      </c>
      <c r="C1312" t="s">
        <v>179</v>
      </c>
      <c r="D1312" t="s">
        <v>21</v>
      </c>
      <c r="E1312">
        <v>20877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43503</v>
      </c>
      <c r="L1312" t="s">
        <v>26</v>
      </c>
      <c r="N1312" t="s">
        <v>24</v>
      </c>
    </row>
    <row r="1313" spans="1:14" x14ac:dyDescent="0.25">
      <c r="A1313" t="s">
        <v>1300</v>
      </c>
      <c r="B1313" t="s">
        <v>1301</v>
      </c>
      <c r="C1313" t="s">
        <v>29</v>
      </c>
      <c r="D1313" t="s">
        <v>21</v>
      </c>
      <c r="E1313">
        <v>21202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43502</v>
      </c>
      <c r="L1313" t="s">
        <v>26</v>
      </c>
      <c r="N1313" t="s">
        <v>24</v>
      </c>
    </row>
    <row r="1314" spans="1:14" x14ac:dyDescent="0.25">
      <c r="A1314" t="s">
        <v>2774</v>
      </c>
      <c r="B1314" t="s">
        <v>2775</v>
      </c>
      <c r="C1314" t="s">
        <v>29</v>
      </c>
      <c r="D1314" t="s">
        <v>21</v>
      </c>
      <c r="E1314">
        <v>21224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43502</v>
      </c>
      <c r="L1314" t="s">
        <v>26</v>
      </c>
      <c r="N1314" t="s">
        <v>24</v>
      </c>
    </row>
    <row r="1315" spans="1:14" x14ac:dyDescent="0.25">
      <c r="A1315" t="s">
        <v>1453</v>
      </c>
      <c r="B1315" t="s">
        <v>1454</v>
      </c>
      <c r="C1315" t="s">
        <v>29</v>
      </c>
      <c r="D1315" t="s">
        <v>21</v>
      </c>
      <c r="E1315">
        <v>21224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43502</v>
      </c>
      <c r="L1315" t="s">
        <v>26</v>
      </c>
      <c r="N1315" t="s">
        <v>24</v>
      </c>
    </row>
    <row r="1316" spans="1:14" x14ac:dyDescent="0.25">
      <c r="A1316" t="s">
        <v>2776</v>
      </c>
      <c r="B1316" t="s">
        <v>2777</v>
      </c>
      <c r="C1316" t="s">
        <v>70</v>
      </c>
      <c r="D1316" t="s">
        <v>21</v>
      </c>
      <c r="E1316">
        <v>21403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43502</v>
      </c>
      <c r="L1316" t="s">
        <v>26</v>
      </c>
      <c r="N1316" t="s">
        <v>24</v>
      </c>
    </row>
    <row r="1317" spans="1:14" x14ac:dyDescent="0.25">
      <c r="A1317" t="s">
        <v>2778</v>
      </c>
      <c r="B1317" t="s">
        <v>2779</v>
      </c>
      <c r="C1317" t="s">
        <v>29</v>
      </c>
      <c r="D1317" t="s">
        <v>21</v>
      </c>
      <c r="E1317">
        <v>21224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43502</v>
      </c>
      <c r="L1317" t="s">
        <v>26</v>
      </c>
      <c r="N1317" t="s">
        <v>24</v>
      </c>
    </row>
    <row r="1318" spans="1:14" x14ac:dyDescent="0.25">
      <c r="A1318" t="s">
        <v>2780</v>
      </c>
      <c r="B1318" t="s">
        <v>2781</v>
      </c>
      <c r="C1318" t="s">
        <v>29</v>
      </c>
      <c r="D1318" t="s">
        <v>21</v>
      </c>
      <c r="E1318">
        <v>21224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43502</v>
      </c>
      <c r="L1318" t="s">
        <v>26</v>
      </c>
      <c r="N1318" t="s">
        <v>24</v>
      </c>
    </row>
    <row r="1319" spans="1:14" x14ac:dyDescent="0.25">
      <c r="A1319" t="s">
        <v>1120</v>
      </c>
      <c r="B1319" t="s">
        <v>1121</v>
      </c>
      <c r="C1319" t="s">
        <v>1122</v>
      </c>
      <c r="D1319" t="s">
        <v>21</v>
      </c>
      <c r="E1319">
        <v>20815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43501</v>
      </c>
      <c r="L1319" t="s">
        <v>26</v>
      </c>
      <c r="N1319" t="s">
        <v>24</v>
      </c>
    </row>
    <row r="1320" spans="1:14" x14ac:dyDescent="0.25">
      <c r="A1320" t="s">
        <v>2782</v>
      </c>
      <c r="B1320" t="s">
        <v>2783</v>
      </c>
      <c r="C1320" t="s">
        <v>67</v>
      </c>
      <c r="D1320" t="s">
        <v>21</v>
      </c>
      <c r="E1320">
        <v>20904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43501</v>
      </c>
      <c r="L1320" t="s">
        <v>26</v>
      </c>
      <c r="N1320" t="s">
        <v>24</v>
      </c>
    </row>
    <row r="1321" spans="1:14" x14ac:dyDescent="0.25">
      <c r="A1321" t="s">
        <v>1841</v>
      </c>
      <c r="B1321" t="s">
        <v>2784</v>
      </c>
      <c r="C1321" t="s">
        <v>67</v>
      </c>
      <c r="D1321" t="s">
        <v>21</v>
      </c>
      <c r="E1321">
        <v>20904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43501</v>
      </c>
      <c r="L1321" t="s">
        <v>26</v>
      </c>
      <c r="N1321" t="s">
        <v>24</v>
      </c>
    </row>
    <row r="1322" spans="1:14" x14ac:dyDescent="0.25">
      <c r="A1322" t="s">
        <v>1302</v>
      </c>
      <c r="B1322" t="s">
        <v>1303</v>
      </c>
      <c r="C1322" t="s">
        <v>968</v>
      </c>
      <c r="D1322" t="s">
        <v>21</v>
      </c>
      <c r="E1322">
        <v>21225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43501</v>
      </c>
      <c r="L1322" t="s">
        <v>26</v>
      </c>
      <c r="N1322" t="s">
        <v>24</v>
      </c>
    </row>
    <row r="1323" spans="1:14" x14ac:dyDescent="0.25">
      <c r="A1323" t="s">
        <v>2785</v>
      </c>
      <c r="B1323" t="s">
        <v>2786</v>
      </c>
      <c r="C1323" t="s">
        <v>190</v>
      </c>
      <c r="D1323" t="s">
        <v>21</v>
      </c>
      <c r="E1323">
        <v>20852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43501</v>
      </c>
      <c r="L1323" t="s">
        <v>26</v>
      </c>
      <c r="N1323" t="s">
        <v>24</v>
      </c>
    </row>
    <row r="1324" spans="1:14" x14ac:dyDescent="0.25">
      <c r="A1324" t="s">
        <v>196</v>
      </c>
      <c r="B1324" t="s">
        <v>2787</v>
      </c>
      <c r="C1324" t="s">
        <v>39</v>
      </c>
      <c r="D1324" t="s">
        <v>21</v>
      </c>
      <c r="E1324">
        <v>21045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43501</v>
      </c>
      <c r="L1324" t="s">
        <v>26</v>
      </c>
      <c r="N1324" t="s">
        <v>24</v>
      </c>
    </row>
    <row r="1325" spans="1:14" x14ac:dyDescent="0.25">
      <c r="A1325" t="s">
        <v>492</v>
      </c>
      <c r="B1325" t="s">
        <v>493</v>
      </c>
      <c r="C1325" t="s">
        <v>29</v>
      </c>
      <c r="D1325" t="s">
        <v>21</v>
      </c>
      <c r="E1325">
        <v>21225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43501</v>
      </c>
      <c r="L1325" t="s">
        <v>26</v>
      </c>
      <c r="N1325" t="s">
        <v>24</v>
      </c>
    </row>
    <row r="1326" spans="1:14" x14ac:dyDescent="0.25">
      <c r="A1326" t="s">
        <v>2788</v>
      </c>
      <c r="B1326" t="s">
        <v>2789</v>
      </c>
      <c r="C1326" t="s">
        <v>1198</v>
      </c>
      <c r="D1326" t="s">
        <v>21</v>
      </c>
      <c r="E1326">
        <v>21226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43501</v>
      </c>
      <c r="L1326" t="s">
        <v>26</v>
      </c>
      <c r="N1326" t="s">
        <v>24</v>
      </c>
    </row>
    <row r="1327" spans="1:14" x14ac:dyDescent="0.25">
      <c r="A1327" t="s">
        <v>2790</v>
      </c>
      <c r="B1327" t="s">
        <v>2791</v>
      </c>
      <c r="C1327" t="s">
        <v>29</v>
      </c>
      <c r="D1327" t="s">
        <v>21</v>
      </c>
      <c r="E1327">
        <v>21225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43501</v>
      </c>
      <c r="L1327" t="s">
        <v>26</v>
      </c>
      <c r="N1327" t="s">
        <v>24</v>
      </c>
    </row>
    <row r="1328" spans="1:14" x14ac:dyDescent="0.25">
      <c r="A1328" t="s">
        <v>155</v>
      </c>
      <c r="B1328" t="s">
        <v>2792</v>
      </c>
      <c r="C1328" t="s">
        <v>190</v>
      </c>
      <c r="D1328" t="s">
        <v>21</v>
      </c>
      <c r="E1328">
        <v>20850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43500</v>
      </c>
      <c r="L1328" t="s">
        <v>26</v>
      </c>
      <c r="N1328" t="s">
        <v>24</v>
      </c>
    </row>
    <row r="1329" spans="1:14" x14ac:dyDescent="0.25">
      <c r="A1329" t="s">
        <v>2793</v>
      </c>
      <c r="B1329" t="s">
        <v>2794</v>
      </c>
      <c r="C1329" t="s">
        <v>190</v>
      </c>
      <c r="D1329" t="s">
        <v>21</v>
      </c>
      <c r="E1329">
        <v>20852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43500</v>
      </c>
      <c r="L1329" t="s">
        <v>26</v>
      </c>
      <c r="N1329" t="s">
        <v>24</v>
      </c>
    </row>
    <row r="1330" spans="1:14" x14ac:dyDescent="0.25">
      <c r="A1330" t="s">
        <v>2795</v>
      </c>
      <c r="B1330" t="s">
        <v>2796</v>
      </c>
      <c r="C1330" t="s">
        <v>190</v>
      </c>
      <c r="D1330" t="s">
        <v>21</v>
      </c>
      <c r="E1330">
        <v>20854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43500</v>
      </c>
      <c r="L1330" t="s">
        <v>26</v>
      </c>
      <c r="N1330" t="s">
        <v>24</v>
      </c>
    </row>
    <row r="1331" spans="1:14" x14ac:dyDescent="0.25">
      <c r="A1331" t="s">
        <v>2797</v>
      </c>
      <c r="B1331" t="s">
        <v>2798</v>
      </c>
      <c r="C1331" t="s">
        <v>652</v>
      </c>
      <c r="D1331" t="s">
        <v>21</v>
      </c>
      <c r="E1331">
        <v>20743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43497</v>
      </c>
      <c r="L1331" t="s">
        <v>26</v>
      </c>
      <c r="N1331" t="s">
        <v>24</v>
      </c>
    </row>
    <row r="1332" spans="1:14" x14ac:dyDescent="0.25">
      <c r="A1332" t="s">
        <v>2799</v>
      </c>
      <c r="B1332" t="s">
        <v>2800</v>
      </c>
      <c r="C1332" t="s">
        <v>652</v>
      </c>
      <c r="D1332" t="s">
        <v>21</v>
      </c>
      <c r="E1332">
        <v>20743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43496</v>
      </c>
      <c r="L1332" t="s">
        <v>26</v>
      </c>
      <c r="N1332" t="s">
        <v>24</v>
      </c>
    </row>
    <row r="1333" spans="1:14" x14ac:dyDescent="0.25">
      <c r="A1333" t="s">
        <v>1841</v>
      </c>
      <c r="B1333" t="s">
        <v>2801</v>
      </c>
      <c r="C1333" t="s">
        <v>154</v>
      </c>
      <c r="D1333" t="s">
        <v>21</v>
      </c>
      <c r="E1333">
        <v>20707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43496</v>
      </c>
      <c r="L1333" t="s">
        <v>26</v>
      </c>
      <c r="N1333" t="s">
        <v>24</v>
      </c>
    </row>
    <row r="1334" spans="1:14" x14ac:dyDescent="0.25">
      <c r="A1334" t="s">
        <v>456</v>
      </c>
      <c r="B1334" t="s">
        <v>2802</v>
      </c>
      <c r="C1334" t="s">
        <v>652</v>
      </c>
      <c r="D1334" t="s">
        <v>21</v>
      </c>
      <c r="E1334">
        <v>20743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43496</v>
      </c>
      <c r="L1334" t="s">
        <v>26</v>
      </c>
      <c r="N1334" t="s">
        <v>24</v>
      </c>
    </row>
    <row r="1335" spans="1:14" x14ac:dyDescent="0.25">
      <c r="A1335" t="s">
        <v>2803</v>
      </c>
      <c r="B1335" t="s">
        <v>2804</v>
      </c>
      <c r="C1335" t="s">
        <v>432</v>
      </c>
      <c r="D1335" t="s">
        <v>21</v>
      </c>
      <c r="E1335">
        <v>21502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43495</v>
      </c>
      <c r="L1335" t="s">
        <v>26</v>
      </c>
      <c r="N1335" t="s">
        <v>24</v>
      </c>
    </row>
    <row r="1336" spans="1:14" x14ac:dyDescent="0.25">
      <c r="A1336" t="s">
        <v>2805</v>
      </c>
      <c r="B1336" t="s">
        <v>2806</v>
      </c>
      <c r="C1336" t="s">
        <v>432</v>
      </c>
      <c r="D1336" t="s">
        <v>21</v>
      </c>
      <c r="E1336">
        <v>21502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43495</v>
      </c>
      <c r="L1336" t="s">
        <v>26</v>
      </c>
      <c r="N1336" t="s">
        <v>24</v>
      </c>
    </row>
    <row r="1337" spans="1:14" x14ac:dyDescent="0.25">
      <c r="A1337" t="s">
        <v>2807</v>
      </c>
      <c r="B1337" t="s">
        <v>2808</v>
      </c>
      <c r="C1337" t="s">
        <v>432</v>
      </c>
      <c r="D1337" t="s">
        <v>21</v>
      </c>
      <c r="E1337">
        <v>21502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43495</v>
      </c>
      <c r="L1337" t="s">
        <v>26</v>
      </c>
      <c r="N1337" t="s">
        <v>24</v>
      </c>
    </row>
    <row r="1338" spans="1:14" x14ac:dyDescent="0.25">
      <c r="A1338" t="s">
        <v>2809</v>
      </c>
      <c r="B1338" t="s">
        <v>2810</v>
      </c>
      <c r="C1338" t="s">
        <v>154</v>
      </c>
      <c r="D1338" t="s">
        <v>21</v>
      </c>
      <c r="E1338">
        <v>20707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43495</v>
      </c>
      <c r="L1338" t="s">
        <v>26</v>
      </c>
      <c r="N1338" t="s">
        <v>24</v>
      </c>
    </row>
    <row r="1339" spans="1:14" x14ac:dyDescent="0.25">
      <c r="A1339" t="s">
        <v>2811</v>
      </c>
      <c r="B1339" t="s">
        <v>2812</v>
      </c>
      <c r="C1339" t="s">
        <v>432</v>
      </c>
      <c r="D1339" t="s">
        <v>21</v>
      </c>
      <c r="E1339">
        <v>21502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43495</v>
      </c>
      <c r="L1339" t="s">
        <v>26</v>
      </c>
      <c r="N1339" t="s">
        <v>24</v>
      </c>
    </row>
    <row r="1340" spans="1:14" x14ac:dyDescent="0.25">
      <c r="A1340" t="s">
        <v>2813</v>
      </c>
      <c r="B1340" t="s">
        <v>2814</v>
      </c>
      <c r="C1340" t="s">
        <v>432</v>
      </c>
      <c r="D1340" t="s">
        <v>21</v>
      </c>
      <c r="E1340">
        <v>21502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43495</v>
      </c>
      <c r="L1340" t="s">
        <v>26</v>
      </c>
      <c r="N1340" t="s">
        <v>24</v>
      </c>
    </row>
    <row r="1341" spans="1:14" x14ac:dyDescent="0.25">
      <c r="A1341" t="s">
        <v>2815</v>
      </c>
      <c r="B1341" t="s">
        <v>2816</v>
      </c>
      <c r="C1341" t="s">
        <v>67</v>
      </c>
      <c r="D1341" t="s">
        <v>21</v>
      </c>
      <c r="E1341">
        <v>20901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43494</v>
      </c>
      <c r="L1341" t="s">
        <v>26</v>
      </c>
      <c r="N1341" t="s">
        <v>24</v>
      </c>
    </row>
    <row r="1342" spans="1:14" x14ac:dyDescent="0.25">
      <c r="A1342" t="s">
        <v>2817</v>
      </c>
      <c r="B1342" t="s">
        <v>2818</v>
      </c>
      <c r="C1342" t="s">
        <v>67</v>
      </c>
      <c r="D1342" t="s">
        <v>21</v>
      </c>
      <c r="E1342">
        <v>20904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43494</v>
      </c>
      <c r="L1342" t="s">
        <v>26</v>
      </c>
      <c r="N1342" t="s">
        <v>24</v>
      </c>
    </row>
    <row r="1343" spans="1:14" x14ac:dyDescent="0.25">
      <c r="A1343" t="s">
        <v>2819</v>
      </c>
      <c r="B1343" t="s">
        <v>2820</v>
      </c>
      <c r="C1343" t="s">
        <v>190</v>
      </c>
      <c r="D1343" t="s">
        <v>21</v>
      </c>
      <c r="E1343">
        <v>20852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43494</v>
      </c>
      <c r="L1343" t="s">
        <v>26</v>
      </c>
      <c r="N1343" t="s">
        <v>24</v>
      </c>
    </row>
    <row r="1344" spans="1:14" x14ac:dyDescent="0.25">
      <c r="A1344" t="s">
        <v>177</v>
      </c>
      <c r="B1344" t="s">
        <v>2823</v>
      </c>
      <c r="C1344" t="s">
        <v>67</v>
      </c>
      <c r="D1344" t="s">
        <v>21</v>
      </c>
      <c r="E1344">
        <v>20904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43494</v>
      </c>
      <c r="L1344" t="s">
        <v>26</v>
      </c>
      <c r="N1344" t="s">
        <v>24</v>
      </c>
    </row>
    <row r="1345" spans="1:14" x14ac:dyDescent="0.25">
      <c r="A1345" t="s">
        <v>2824</v>
      </c>
      <c r="B1345" t="s">
        <v>2825</v>
      </c>
      <c r="C1345" t="s">
        <v>190</v>
      </c>
      <c r="D1345" t="s">
        <v>21</v>
      </c>
      <c r="E1345">
        <v>20852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43494</v>
      </c>
      <c r="L1345" t="s">
        <v>26</v>
      </c>
      <c r="N1345" t="s">
        <v>24</v>
      </c>
    </row>
    <row r="1346" spans="1:14" x14ac:dyDescent="0.25">
      <c r="A1346" t="s">
        <v>2826</v>
      </c>
      <c r="B1346" t="s">
        <v>2827</v>
      </c>
      <c r="C1346" t="s">
        <v>2347</v>
      </c>
      <c r="D1346" t="s">
        <v>21</v>
      </c>
      <c r="E1346">
        <v>21713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43493</v>
      </c>
      <c r="L1346" t="s">
        <v>26</v>
      </c>
      <c r="N1346" t="s">
        <v>24</v>
      </c>
    </row>
    <row r="1347" spans="1:14" x14ac:dyDescent="0.25">
      <c r="A1347" t="s">
        <v>2828</v>
      </c>
      <c r="B1347" t="s">
        <v>2829</v>
      </c>
      <c r="C1347" t="s">
        <v>67</v>
      </c>
      <c r="D1347" t="s">
        <v>21</v>
      </c>
      <c r="E1347">
        <v>20904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43493</v>
      </c>
      <c r="L1347" t="s">
        <v>26</v>
      </c>
      <c r="N1347" t="s">
        <v>24</v>
      </c>
    </row>
    <row r="1348" spans="1:14" x14ac:dyDescent="0.25">
      <c r="A1348" t="s">
        <v>2830</v>
      </c>
      <c r="B1348" t="s">
        <v>2831</v>
      </c>
      <c r="C1348" t="s">
        <v>67</v>
      </c>
      <c r="D1348" t="s">
        <v>21</v>
      </c>
      <c r="E1348">
        <v>20910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43493</v>
      </c>
      <c r="L1348" t="s">
        <v>26</v>
      </c>
      <c r="N1348" t="s">
        <v>24</v>
      </c>
    </row>
    <row r="1349" spans="1:14" x14ac:dyDescent="0.25">
      <c r="A1349" t="s">
        <v>2832</v>
      </c>
      <c r="B1349" t="s">
        <v>2833</v>
      </c>
      <c r="C1349" t="s">
        <v>67</v>
      </c>
      <c r="D1349" t="s">
        <v>21</v>
      </c>
      <c r="E1349">
        <v>20901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43493</v>
      </c>
      <c r="L1349" t="s">
        <v>26</v>
      </c>
      <c r="N1349" t="s">
        <v>24</v>
      </c>
    </row>
    <row r="1350" spans="1:14" x14ac:dyDescent="0.25">
      <c r="A1350" t="s">
        <v>2834</v>
      </c>
      <c r="B1350" t="s">
        <v>2835</v>
      </c>
      <c r="C1350" t="s">
        <v>67</v>
      </c>
      <c r="D1350" t="s">
        <v>21</v>
      </c>
      <c r="E1350">
        <v>20910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43493</v>
      </c>
      <c r="L1350" t="s">
        <v>26</v>
      </c>
      <c r="N1350" t="s">
        <v>24</v>
      </c>
    </row>
    <row r="1351" spans="1:14" x14ac:dyDescent="0.25">
      <c r="A1351" t="s">
        <v>2836</v>
      </c>
      <c r="B1351" t="s">
        <v>2837</v>
      </c>
      <c r="C1351" t="s">
        <v>67</v>
      </c>
      <c r="D1351" t="s">
        <v>21</v>
      </c>
      <c r="E1351">
        <v>20901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43493</v>
      </c>
      <c r="L1351" t="s">
        <v>26</v>
      </c>
      <c r="N1351" t="s">
        <v>24</v>
      </c>
    </row>
    <row r="1352" spans="1:14" x14ac:dyDescent="0.25">
      <c r="A1352" t="s">
        <v>212</v>
      </c>
      <c r="B1352" t="s">
        <v>2838</v>
      </c>
      <c r="C1352" t="s">
        <v>67</v>
      </c>
      <c r="D1352" t="s">
        <v>21</v>
      </c>
      <c r="E1352">
        <v>20904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43493</v>
      </c>
      <c r="L1352" t="s">
        <v>26</v>
      </c>
      <c r="N1352" t="s">
        <v>24</v>
      </c>
    </row>
    <row r="1353" spans="1:14" x14ac:dyDescent="0.25">
      <c r="A1353" t="s">
        <v>716</v>
      </c>
      <c r="B1353" t="s">
        <v>2839</v>
      </c>
      <c r="C1353" t="s">
        <v>190</v>
      </c>
      <c r="D1353" t="s">
        <v>21</v>
      </c>
      <c r="E1353">
        <v>20853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43493</v>
      </c>
      <c r="L1353" t="s">
        <v>26</v>
      </c>
      <c r="N1353" t="s">
        <v>24</v>
      </c>
    </row>
    <row r="1354" spans="1:14" x14ac:dyDescent="0.25">
      <c r="A1354" t="s">
        <v>716</v>
      </c>
      <c r="B1354" t="s">
        <v>2840</v>
      </c>
      <c r="C1354" t="s">
        <v>67</v>
      </c>
      <c r="D1354" t="s">
        <v>21</v>
      </c>
      <c r="E1354">
        <v>20904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43493</v>
      </c>
      <c r="L1354" t="s">
        <v>26</v>
      </c>
      <c r="N1354" t="s">
        <v>24</v>
      </c>
    </row>
    <row r="1355" spans="1:14" x14ac:dyDescent="0.25">
      <c r="A1355" t="s">
        <v>250</v>
      </c>
      <c r="B1355" t="s">
        <v>2841</v>
      </c>
      <c r="C1355" t="s">
        <v>67</v>
      </c>
      <c r="D1355" t="s">
        <v>21</v>
      </c>
      <c r="E1355">
        <v>20901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43493</v>
      </c>
      <c r="L1355" t="s">
        <v>26</v>
      </c>
      <c r="N1355" t="s">
        <v>24</v>
      </c>
    </row>
    <row r="1356" spans="1:14" x14ac:dyDescent="0.25">
      <c r="A1356" t="s">
        <v>2842</v>
      </c>
      <c r="B1356" t="s">
        <v>2843</v>
      </c>
      <c r="C1356" t="s">
        <v>67</v>
      </c>
      <c r="D1356" t="s">
        <v>21</v>
      </c>
      <c r="E1356">
        <v>20904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43493</v>
      </c>
      <c r="L1356" t="s">
        <v>26</v>
      </c>
      <c r="N1356" t="s">
        <v>24</v>
      </c>
    </row>
    <row r="1357" spans="1:14" x14ac:dyDescent="0.25">
      <c r="A1357" t="s">
        <v>93</v>
      </c>
      <c r="B1357" t="s">
        <v>2844</v>
      </c>
      <c r="C1357" t="s">
        <v>67</v>
      </c>
      <c r="D1357" t="s">
        <v>21</v>
      </c>
      <c r="E1357">
        <v>20901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43493</v>
      </c>
      <c r="L1357" t="s">
        <v>26</v>
      </c>
      <c r="N1357" t="s">
        <v>24</v>
      </c>
    </row>
    <row r="1358" spans="1:14" x14ac:dyDescent="0.25">
      <c r="A1358" t="s">
        <v>2845</v>
      </c>
      <c r="B1358" t="s">
        <v>2846</v>
      </c>
      <c r="C1358" t="s">
        <v>67</v>
      </c>
      <c r="D1358" t="s">
        <v>21</v>
      </c>
      <c r="E1358">
        <v>20910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43492</v>
      </c>
      <c r="L1358" t="s">
        <v>26</v>
      </c>
      <c r="N1358" t="s">
        <v>24</v>
      </c>
    </row>
    <row r="1359" spans="1:14" x14ac:dyDescent="0.25">
      <c r="A1359" t="s">
        <v>2847</v>
      </c>
      <c r="B1359" t="s">
        <v>2848</v>
      </c>
      <c r="C1359" t="s">
        <v>67</v>
      </c>
      <c r="D1359" t="s">
        <v>21</v>
      </c>
      <c r="E1359">
        <v>20906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43492</v>
      </c>
      <c r="L1359" t="s">
        <v>26</v>
      </c>
      <c r="N1359" t="s">
        <v>24</v>
      </c>
    </row>
    <row r="1360" spans="1:14" x14ac:dyDescent="0.25">
      <c r="A1360" t="s">
        <v>250</v>
      </c>
      <c r="B1360" t="s">
        <v>2849</v>
      </c>
      <c r="C1360" t="s">
        <v>67</v>
      </c>
      <c r="D1360" t="s">
        <v>21</v>
      </c>
      <c r="E1360">
        <v>20910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43492</v>
      </c>
      <c r="L1360" t="s">
        <v>26</v>
      </c>
      <c r="N1360" t="s">
        <v>24</v>
      </c>
    </row>
    <row r="1361" spans="1:14" x14ac:dyDescent="0.25">
      <c r="A1361" t="s">
        <v>2850</v>
      </c>
      <c r="B1361" t="s">
        <v>2851</v>
      </c>
      <c r="C1361" t="s">
        <v>67</v>
      </c>
      <c r="D1361" t="s">
        <v>21</v>
      </c>
      <c r="E1361">
        <v>20910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43492</v>
      </c>
      <c r="L1361" t="s">
        <v>26</v>
      </c>
      <c r="N1361" t="s">
        <v>24</v>
      </c>
    </row>
    <row r="1362" spans="1:14" x14ac:dyDescent="0.25">
      <c r="A1362" t="s">
        <v>2852</v>
      </c>
      <c r="B1362" t="s">
        <v>2853</v>
      </c>
      <c r="C1362" t="s">
        <v>67</v>
      </c>
      <c r="D1362" t="s">
        <v>21</v>
      </c>
      <c r="E1362">
        <v>20910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43490</v>
      </c>
      <c r="L1362" t="s">
        <v>26</v>
      </c>
      <c r="N1362" t="s">
        <v>24</v>
      </c>
    </row>
    <row r="1363" spans="1:14" x14ac:dyDescent="0.25">
      <c r="A1363" t="s">
        <v>2854</v>
      </c>
      <c r="B1363" t="s">
        <v>2855</v>
      </c>
      <c r="C1363" t="s">
        <v>854</v>
      </c>
      <c r="D1363" t="s">
        <v>21</v>
      </c>
      <c r="E1363">
        <v>20706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43490</v>
      </c>
      <c r="L1363" t="s">
        <v>26</v>
      </c>
      <c r="N1363" t="s">
        <v>24</v>
      </c>
    </row>
    <row r="1364" spans="1:14" x14ac:dyDescent="0.25">
      <c r="A1364" t="s">
        <v>2856</v>
      </c>
      <c r="B1364" t="s">
        <v>2857</v>
      </c>
      <c r="C1364" t="s">
        <v>2858</v>
      </c>
      <c r="D1364" t="s">
        <v>21</v>
      </c>
      <c r="E1364">
        <v>20751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43490</v>
      </c>
      <c r="L1364" t="s">
        <v>26</v>
      </c>
      <c r="N1364" t="s">
        <v>24</v>
      </c>
    </row>
    <row r="1365" spans="1:14" x14ac:dyDescent="0.25">
      <c r="A1365" t="s">
        <v>1422</v>
      </c>
      <c r="B1365" t="s">
        <v>1423</v>
      </c>
      <c r="C1365" t="s">
        <v>29</v>
      </c>
      <c r="D1365" t="s">
        <v>21</v>
      </c>
      <c r="E1365">
        <v>21206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43490</v>
      </c>
      <c r="L1365" t="s">
        <v>26</v>
      </c>
      <c r="N1365" t="s">
        <v>24</v>
      </c>
    </row>
    <row r="1366" spans="1:14" x14ac:dyDescent="0.25">
      <c r="A1366" t="s">
        <v>196</v>
      </c>
      <c r="B1366" t="s">
        <v>2859</v>
      </c>
      <c r="C1366" t="s">
        <v>276</v>
      </c>
      <c r="D1366" t="s">
        <v>21</v>
      </c>
      <c r="E1366">
        <v>21093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43490</v>
      </c>
      <c r="L1366" t="s">
        <v>26</v>
      </c>
      <c r="N1366" t="s">
        <v>24</v>
      </c>
    </row>
    <row r="1367" spans="1:14" x14ac:dyDescent="0.25">
      <c r="A1367" t="s">
        <v>2860</v>
      </c>
      <c r="B1367" t="s">
        <v>2861</v>
      </c>
      <c r="C1367" t="s">
        <v>1688</v>
      </c>
      <c r="D1367" t="s">
        <v>21</v>
      </c>
      <c r="E1367">
        <v>21030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43490</v>
      </c>
      <c r="L1367" t="s">
        <v>26</v>
      </c>
      <c r="N1367" t="s">
        <v>24</v>
      </c>
    </row>
    <row r="1368" spans="1:14" x14ac:dyDescent="0.25">
      <c r="A1368" t="s">
        <v>1507</v>
      </c>
      <c r="B1368" t="s">
        <v>1508</v>
      </c>
      <c r="C1368" t="s">
        <v>1509</v>
      </c>
      <c r="D1368" t="s">
        <v>21</v>
      </c>
      <c r="E1368">
        <v>21032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43490</v>
      </c>
      <c r="L1368" t="s">
        <v>26</v>
      </c>
      <c r="N1368" t="s">
        <v>24</v>
      </c>
    </row>
    <row r="1369" spans="1:14" x14ac:dyDescent="0.25">
      <c r="A1369" t="s">
        <v>716</v>
      </c>
      <c r="B1369" t="s">
        <v>2862</v>
      </c>
      <c r="C1369" t="s">
        <v>854</v>
      </c>
      <c r="D1369" t="s">
        <v>21</v>
      </c>
      <c r="E1369">
        <v>20706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43490</v>
      </c>
      <c r="L1369" t="s">
        <v>26</v>
      </c>
      <c r="N1369" t="s">
        <v>24</v>
      </c>
    </row>
    <row r="1370" spans="1:14" x14ac:dyDescent="0.25">
      <c r="A1370" t="s">
        <v>2863</v>
      </c>
      <c r="B1370" t="s">
        <v>2864</v>
      </c>
      <c r="C1370" t="s">
        <v>1509</v>
      </c>
      <c r="D1370" t="s">
        <v>21</v>
      </c>
      <c r="E1370">
        <v>21032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43490</v>
      </c>
      <c r="L1370" t="s">
        <v>26</v>
      </c>
      <c r="N1370" t="s">
        <v>24</v>
      </c>
    </row>
    <row r="1371" spans="1:14" x14ac:dyDescent="0.25">
      <c r="A1371" t="s">
        <v>2865</v>
      </c>
      <c r="B1371" t="s">
        <v>2866</v>
      </c>
      <c r="C1371" t="s">
        <v>2858</v>
      </c>
      <c r="D1371" t="s">
        <v>21</v>
      </c>
      <c r="E1371">
        <v>20751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43490</v>
      </c>
      <c r="L1371" t="s">
        <v>26</v>
      </c>
      <c r="N1371" t="s">
        <v>24</v>
      </c>
    </row>
    <row r="1372" spans="1:14" x14ac:dyDescent="0.25">
      <c r="A1372" t="s">
        <v>1183</v>
      </c>
      <c r="B1372" t="s">
        <v>1184</v>
      </c>
      <c r="C1372" t="s">
        <v>29</v>
      </c>
      <c r="D1372" t="s">
        <v>21</v>
      </c>
      <c r="E1372">
        <v>21212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43490</v>
      </c>
      <c r="L1372" t="s">
        <v>26</v>
      </c>
      <c r="N1372" t="s">
        <v>24</v>
      </c>
    </row>
    <row r="1373" spans="1:14" x14ac:dyDescent="0.25">
      <c r="A1373" t="s">
        <v>2867</v>
      </c>
      <c r="B1373" t="s">
        <v>2868</v>
      </c>
      <c r="C1373" t="s">
        <v>276</v>
      </c>
      <c r="D1373" t="s">
        <v>21</v>
      </c>
      <c r="E1373">
        <v>21093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43490</v>
      </c>
      <c r="L1373" t="s">
        <v>26</v>
      </c>
      <c r="N1373" t="s">
        <v>24</v>
      </c>
    </row>
    <row r="1374" spans="1:14" x14ac:dyDescent="0.25">
      <c r="A1374" t="s">
        <v>201</v>
      </c>
      <c r="B1374" t="s">
        <v>2869</v>
      </c>
      <c r="C1374" t="s">
        <v>276</v>
      </c>
      <c r="D1374" t="s">
        <v>21</v>
      </c>
      <c r="E1374">
        <v>21093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43490</v>
      </c>
      <c r="L1374" t="s">
        <v>26</v>
      </c>
      <c r="N1374" t="s">
        <v>24</v>
      </c>
    </row>
    <row r="1375" spans="1:14" x14ac:dyDescent="0.25">
      <c r="A1375" t="s">
        <v>2870</v>
      </c>
      <c r="B1375" t="s">
        <v>2871</v>
      </c>
      <c r="C1375" t="s">
        <v>190</v>
      </c>
      <c r="D1375" t="s">
        <v>21</v>
      </c>
      <c r="E1375">
        <v>20852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43489</v>
      </c>
      <c r="L1375" t="s">
        <v>26</v>
      </c>
      <c r="N1375" t="s">
        <v>24</v>
      </c>
    </row>
    <row r="1376" spans="1:14" x14ac:dyDescent="0.25">
      <c r="A1376" t="s">
        <v>155</v>
      </c>
      <c r="B1376" t="s">
        <v>695</v>
      </c>
      <c r="C1376" t="s">
        <v>190</v>
      </c>
      <c r="D1376" t="s">
        <v>21</v>
      </c>
      <c r="E1376">
        <v>20851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43489</v>
      </c>
      <c r="L1376" t="s">
        <v>26</v>
      </c>
      <c r="N1376" t="s">
        <v>24</v>
      </c>
    </row>
    <row r="1377" spans="1:14" x14ac:dyDescent="0.25">
      <c r="A1377" t="s">
        <v>2874</v>
      </c>
      <c r="B1377" t="s">
        <v>2875</v>
      </c>
      <c r="C1377" t="s">
        <v>1688</v>
      </c>
      <c r="D1377" t="s">
        <v>21</v>
      </c>
      <c r="E1377">
        <v>21030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43489</v>
      </c>
      <c r="L1377" t="s">
        <v>26</v>
      </c>
      <c r="N1377" t="s">
        <v>24</v>
      </c>
    </row>
    <row r="1378" spans="1:14" x14ac:dyDescent="0.25">
      <c r="A1378" t="s">
        <v>2878</v>
      </c>
      <c r="B1378" t="s">
        <v>2879</v>
      </c>
      <c r="C1378" t="s">
        <v>804</v>
      </c>
      <c r="D1378" t="s">
        <v>21</v>
      </c>
      <c r="E1378">
        <v>20816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43489</v>
      </c>
      <c r="L1378" t="s">
        <v>26</v>
      </c>
      <c r="N1378" t="s">
        <v>24</v>
      </c>
    </row>
    <row r="1379" spans="1:14" x14ac:dyDescent="0.25">
      <c r="A1379" t="s">
        <v>2880</v>
      </c>
      <c r="B1379" t="s">
        <v>2881</v>
      </c>
      <c r="C1379" t="s">
        <v>1688</v>
      </c>
      <c r="D1379" t="s">
        <v>21</v>
      </c>
      <c r="E1379">
        <v>21030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43489</v>
      </c>
      <c r="L1379" t="s">
        <v>26</v>
      </c>
      <c r="N1379" t="s">
        <v>24</v>
      </c>
    </row>
    <row r="1380" spans="1:14" x14ac:dyDescent="0.25">
      <c r="A1380" t="s">
        <v>2884</v>
      </c>
      <c r="B1380" t="s">
        <v>2885</v>
      </c>
      <c r="C1380" t="s">
        <v>1688</v>
      </c>
      <c r="D1380" t="s">
        <v>21</v>
      </c>
      <c r="E1380">
        <v>21030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43489</v>
      </c>
      <c r="L1380" t="s">
        <v>26</v>
      </c>
      <c r="N1380" t="s">
        <v>24</v>
      </c>
    </row>
    <row r="1381" spans="1:14" x14ac:dyDescent="0.25">
      <c r="A1381" t="s">
        <v>2886</v>
      </c>
      <c r="B1381" t="s">
        <v>2887</v>
      </c>
      <c r="C1381" t="s">
        <v>190</v>
      </c>
      <c r="D1381" t="s">
        <v>21</v>
      </c>
      <c r="E1381">
        <v>20850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43489</v>
      </c>
      <c r="L1381" t="s">
        <v>26</v>
      </c>
      <c r="N1381" t="s">
        <v>24</v>
      </c>
    </row>
    <row r="1382" spans="1:14" x14ac:dyDescent="0.25">
      <c r="A1382" t="s">
        <v>517</v>
      </c>
      <c r="B1382" t="s">
        <v>2888</v>
      </c>
      <c r="C1382" t="s">
        <v>326</v>
      </c>
      <c r="D1382" t="s">
        <v>21</v>
      </c>
      <c r="E1382">
        <v>21093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43489</v>
      </c>
      <c r="L1382" t="s">
        <v>26</v>
      </c>
      <c r="N1382" t="s">
        <v>24</v>
      </c>
    </row>
    <row r="1383" spans="1:14" x14ac:dyDescent="0.25">
      <c r="A1383" t="s">
        <v>2889</v>
      </c>
      <c r="B1383" t="s">
        <v>2890</v>
      </c>
      <c r="C1383" t="s">
        <v>1688</v>
      </c>
      <c r="D1383" t="s">
        <v>21</v>
      </c>
      <c r="E1383">
        <v>21030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43489</v>
      </c>
      <c r="L1383" t="s">
        <v>26</v>
      </c>
      <c r="N1383" t="s">
        <v>24</v>
      </c>
    </row>
    <row r="1384" spans="1:14" x14ac:dyDescent="0.25">
      <c r="A1384" t="s">
        <v>2891</v>
      </c>
      <c r="B1384" t="s">
        <v>2892</v>
      </c>
      <c r="C1384" t="s">
        <v>254</v>
      </c>
      <c r="D1384" t="s">
        <v>21</v>
      </c>
      <c r="E1384">
        <v>21204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43489</v>
      </c>
      <c r="L1384" t="s">
        <v>26</v>
      </c>
      <c r="N1384" t="s">
        <v>24</v>
      </c>
    </row>
    <row r="1385" spans="1:14" x14ac:dyDescent="0.25">
      <c r="A1385" t="s">
        <v>2842</v>
      </c>
      <c r="B1385" t="s">
        <v>2893</v>
      </c>
      <c r="C1385" t="s">
        <v>326</v>
      </c>
      <c r="D1385" t="s">
        <v>21</v>
      </c>
      <c r="E1385">
        <v>21093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43489</v>
      </c>
      <c r="L1385" t="s">
        <v>26</v>
      </c>
      <c r="N1385" t="s">
        <v>24</v>
      </c>
    </row>
    <row r="1386" spans="1:14" x14ac:dyDescent="0.25">
      <c r="A1386" t="s">
        <v>2894</v>
      </c>
      <c r="B1386" t="s">
        <v>2895</v>
      </c>
      <c r="C1386" t="s">
        <v>2062</v>
      </c>
      <c r="D1386" t="s">
        <v>21</v>
      </c>
      <c r="E1386">
        <v>21093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43489</v>
      </c>
      <c r="L1386" t="s">
        <v>26</v>
      </c>
      <c r="N1386" t="s">
        <v>24</v>
      </c>
    </row>
    <row r="1387" spans="1:14" x14ac:dyDescent="0.25">
      <c r="A1387" t="s">
        <v>688</v>
      </c>
      <c r="B1387" t="s">
        <v>689</v>
      </c>
      <c r="C1387" t="s">
        <v>291</v>
      </c>
      <c r="D1387" t="s">
        <v>21</v>
      </c>
      <c r="E1387">
        <v>21702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43488</v>
      </c>
      <c r="L1387" t="s">
        <v>26</v>
      </c>
      <c r="N1387" t="s">
        <v>24</v>
      </c>
    </row>
    <row r="1388" spans="1:14" x14ac:dyDescent="0.25">
      <c r="A1388" t="s">
        <v>2896</v>
      </c>
      <c r="B1388" t="s">
        <v>2897</v>
      </c>
      <c r="C1388" t="s">
        <v>804</v>
      </c>
      <c r="D1388" t="s">
        <v>21</v>
      </c>
      <c r="E1388">
        <v>20816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43488</v>
      </c>
      <c r="L1388" t="s">
        <v>26</v>
      </c>
      <c r="N1388" t="s">
        <v>24</v>
      </c>
    </row>
    <row r="1389" spans="1:14" x14ac:dyDescent="0.25">
      <c r="A1389" t="s">
        <v>2898</v>
      </c>
      <c r="B1389" t="s">
        <v>2899</v>
      </c>
      <c r="C1389" t="s">
        <v>804</v>
      </c>
      <c r="D1389" t="s">
        <v>21</v>
      </c>
      <c r="E1389">
        <v>20816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43488</v>
      </c>
      <c r="L1389" t="s">
        <v>26</v>
      </c>
      <c r="N1389" t="s">
        <v>24</v>
      </c>
    </row>
    <row r="1390" spans="1:14" x14ac:dyDescent="0.25">
      <c r="A1390" t="s">
        <v>1780</v>
      </c>
      <c r="B1390" t="s">
        <v>1781</v>
      </c>
      <c r="C1390" t="s">
        <v>39</v>
      </c>
      <c r="D1390" t="s">
        <v>21</v>
      </c>
      <c r="E1390">
        <v>21044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43488</v>
      </c>
      <c r="L1390" t="s">
        <v>26</v>
      </c>
      <c r="N1390" t="s">
        <v>24</v>
      </c>
    </row>
    <row r="1391" spans="1:14" x14ac:dyDescent="0.25">
      <c r="A1391" t="s">
        <v>600</v>
      </c>
      <c r="B1391" t="s">
        <v>2900</v>
      </c>
      <c r="C1391" t="s">
        <v>414</v>
      </c>
      <c r="D1391" t="s">
        <v>21</v>
      </c>
      <c r="E1391">
        <v>21222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43488</v>
      </c>
      <c r="L1391" t="s">
        <v>26</v>
      </c>
      <c r="N1391" t="s">
        <v>24</v>
      </c>
    </row>
    <row r="1392" spans="1:14" x14ac:dyDescent="0.25">
      <c r="A1392" t="s">
        <v>1455</v>
      </c>
      <c r="B1392" t="s">
        <v>1456</v>
      </c>
      <c r="C1392" t="s">
        <v>29</v>
      </c>
      <c r="D1392" t="s">
        <v>21</v>
      </c>
      <c r="E1392">
        <v>21223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43488</v>
      </c>
      <c r="L1392" t="s">
        <v>26</v>
      </c>
      <c r="N1392" t="s">
        <v>24</v>
      </c>
    </row>
    <row r="1393" spans="1:14" x14ac:dyDescent="0.25">
      <c r="A1393" t="s">
        <v>2901</v>
      </c>
      <c r="B1393" t="s">
        <v>2902</v>
      </c>
      <c r="C1393" t="s">
        <v>1020</v>
      </c>
      <c r="D1393" t="s">
        <v>21</v>
      </c>
      <c r="E1393">
        <v>21157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43488</v>
      </c>
      <c r="L1393" t="s">
        <v>26</v>
      </c>
      <c r="N1393" t="s">
        <v>24</v>
      </c>
    </row>
    <row r="1394" spans="1:14" x14ac:dyDescent="0.25">
      <c r="A1394" t="s">
        <v>2903</v>
      </c>
      <c r="B1394" t="s">
        <v>2904</v>
      </c>
      <c r="C1394" t="s">
        <v>29</v>
      </c>
      <c r="D1394" t="s">
        <v>21</v>
      </c>
      <c r="E1394">
        <v>21223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43488</v>
      </c>
      <c r="L1394" t="s">
        <v>26</v>
      </c>
      <c r="N1394" t="s">
        <v>24</v>
      </c>
    </row>
    <row r="1395" spans="1:14" x14ac:dyDescent="0.25">
      <c r="A1395" t="s">
        <v>2905</v>
      </c>
      <c r="B1395" t="s">
        <v>2906</v>
      </c>
      <c r="C1395" t="s">
        <v>804</v>
      </c>
      <c r="D1395" t="s">
        <v>21</v>
      </c>
      <c r="E1395">
        <v>20816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43488</v>
      </c>
      <c r="L1395" t="s">
        <v>26</v>
      </c>
      <c r="N1395" t="s">
        <v>24</v>
      </c>
    </row>
    <row r="1396" spans="1:14" x14ac:dyDescent="0.25">
      <c r="A1396" t="s">
        <v>212</v>
      </c>
      <c r="B1396" t="s">
        <v>2907</v>
      </c>
      <c r="C1396" t="s">
        <v>179</v>
      </c>
      <c r="D1396" t="s">
        <v>21</v>
      </c>
      <c r="E1396">
        <v>20879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43488</v>
      </c>
      <c r="L1396" t="s">
        <v>26</v>
      </c>
      <c r="N1396" t="s">
        <v>24</v>
      </c>
    </row>
    <row r="1397" spans="1:14" x14ac:dyDescent="0.25">
      <c r="A1397" t="s">
        <v>250</v>
      </c>
      <c r="B1397" t="s">
        <v>2908</v>
      </c>
      <c r="C1397" t="s">
        <v>804</v>
      </c>
      <c r="D1397" t="s">
        <v>21</v>
      </c>
      <c r="E1397">
        <v>20814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43488</v>
      </c>
      <c r="L1397" t="s">
        <v>26</v>
      </c>
      <c r="N1397" t="s">
        <v>24</v>
      </c>
    </row>
    <row r="1398" spans="1:14" x14ac:dyDescent="0.25">
      <c r="A1398" t="s">
        <v>913</v>
      </c>
      <c r="B1398" t="s">
        <v>2909</v>
      </c>
      <c r="C1398" t="s">
        <v>179</v>
      </c>
      <c r="D1398" t="s">
        <v>21</v>
      </c>
      <c r="E1398">
        <v>20877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43488</v>
      </c>
      <c r="L1398" t="s">
        <v>26</v>
      </c>
      <c r="N1398" t="s">
        <v>24</v>
      </c>
    </row>
    <row r="1399" spans="1:14" x14ac:dyDescent="0.25">
      <c r="A1399" t="s">
        <v>93</v>
      </c>
      <c r="B1399" t="s">
        <v>2911</v>
      </c>
      <c r="C1399" t="s">
        <v>804</v>
      </c>
      <c r="D1399" t="s">
        <v>21</v>
      </c>
      <c r="E1399">
        <v>20814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43488</v>
      </c>
      <c r="L1399" t="s">
        <v>26</v>
      </c>
      <c r="N1399" t="s">
        <v>24</v>
      </c>
    </row>
    <row r="1400" spans="1:14" x14ac:dyDescent="0.25">
      <c r="A1400" t="s">
        <v>696</v>
      </c>
      <c r="B1400" t="s">
        <v>697</v>
      </c>
      <c r="C1400" t="s">
        <v>487</v>
      </c>
      <c r="D1400" t="s">
        <v>21</v>
      </c>
      <c r="E1400">
        <v>20781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43487</v>
      </c>
      <c r="L1400" t="s">
        <v>26</v>
      </c>
      <c r="N1400" t="s">
        <v>24</v>
      </c>
    </row>
    <row r="1401" spans="1:14" x14ac:dyDescent="0.25">
      <c r="A1401" t="s">
        <v>700</v>
      </c>
      <c r="B1401" t="s">
        <v>701</v>
      </c>
      <c r="C1401" t="s">
        <v>702</v>
      </c>
      <c r="D1401" t="s">
        <v>21</v>
      </c>
      <c r="E1401">
        <v>20876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43487</v>
      </c>
      <c r="L1401" t="s">
        <v>26</v>
      </c>
      <c r="N1401" t="s">
        <v>24</v>
      </c>
    </row>
    <row r="1402" spans="1:14" x14ac:dyDescent="0.25">
      <c r="A1402" t="s">
        <v>705</v>
      </c>
      <c r="B1402" t="s">
        <v>706</v>
      </c>
      <c r="C1402" t="s">
        <v>707</v>
      </c>
      <c r="D1402" t="s">
        <v>21</v>
      </c>
      <c r="E1402">
        <v>21755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43487</v>
      </c>
      <c r="L1402" t="s">
        <v>26</v>
      </c>
      <c r="N1402" t="s">
        <v>24</v>
      </c>
    </row>
    <row r="1403" spans="1:14" x14ac:dyDescent="0.25">
      <c r="A1403" t="s">
        <v>2912</v>
      </c>
      <c r="B1403" t="s">
        <v>2913</v>
      </c>
      <c r="C1403" t="s">
        <v>29</v>
      </c>
      <c r="D1403" t="s">
        <v>21</v>
      </c>
      <c r="E1403">
        <v>21229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43487</v>
      </c>
      <c r="L1403" t="s">
        <v>26</v>
      </c>
      <c r="N1403" t="s">
        <v>24</v>
      </c>
    </row>
    <row r="1404" spans="1:14" x14ac:dyDescent="0.25">
      <c r="A1404" t="s">
        <v>1762</v>
      </c>
      <c r="B1404" t="s">
        <v>1763</v>
      </c>
      <c r="C1404" t="s">
        <v>1764</v>
      </c>
      <c r="D1404" t="s">
        <v>21</v>
      </c>
      <c r="E1404">
        <v>21047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43487</v>
      </c>
      <c r="L1404" t="s">
        <v>26</v>
      </c>
      <c r="N1404" t="s">
        <v>24</v>
      </c>
    </row>
    <row r="1405" spans="1:14" x14ac:dyDescent="0.25">
      <c r="A1405" t="s">
        <v>2914</v>
      </c>
      <c r="B1405" t="s">
        <v>2915</v>
      </c>
      <c r="C1405" t="s">
        <v>29</v>
      </c>
      <c r="D1405" t="s">
        <v>21</v>
      </c>
      <c r="E1405">
        <v>21224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43487</v>
      </c>
      <c r="L1405" t="s">
        <v>26</v>
      </c>
      <c r="N1405" t="s">
        <v>24</v>
      </c>
    </row>
    <row r="1406" spans="1:14" x14ac:dyDescent="0.25">
      <c r="A1406" t="s">
        <v>405</v>
      </c>
      <c r="B1406" t="s">
        <v>1206</v>
      </c>
      <c r="C1406" t="s">
        <v>51</v>
      </c>
      <c r="D1406" t="s">
        <v>21</v>
      </c>
      <c r="E1406">
        <v>21136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43487</v>
      </c>
      <c r="L1406" t="s">
        <v>26</v>
      </c>
      <c r="N1406" t="s">
        <v>24</v>
      </c>
    </row>
    <row r="1407" spans="1:14" x14ac:dyDescent="0.25">
      <c r="A1407" t="s">
        <v>2916</v>
      </c>
      <c r="B1407" t="s">
        <v>2917</v>
      </c>
      <c r="C1407" t="s">
        <v>702</v>
      </c>
      <c r="D1407" t="s">
        <v>21</v>
      </c>
      <c r="E1407">
        <v>20874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43487</v>
      </c>
      <c r="L1407" t="s">
        <v>26</v>
      </c>
      <c r="N1407" t="s">
        <v>24</v>
      </c>
    </row>
    <row r="1408" spans="1:14" x14ac:dyDescent="0.25">
      <c r="A1408" t="s">
        <v>940</v>
      </c>
      <c r="B1408" t="s">
        <v>2918</v>
      </c>
      <c r="C1408" t="s">
        <v>2919</v>
      </c>
      <c r="D1408" t="s">
        <v>21</v>
      </c>
      <c r="E1408">
        <v>20616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43483</v>
      </c>
      <c r="L1408" t="s">
        <v>26</v>
      </c>
      <c r="N1408" t="s">
        <v>24</v>
      </c>
    </row>
    <row r="1409" spans="1:14" x14ac:dyDescent="0.25">
      <c r="A1409" t="s">
        <v>716</v>
      </c>
      <c r="B1409" t="s">
        <v>2920</v>
      </c>
      <c r="C1409" t="s">
        <v>833</v>
      </c>
      <c r="D1409" t="s">
        <v>21</v>
      </c>
      <c r="E1409">
        <v>20715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43483</v>
      </c>
      <c r="L1409" t="s">
        <v>26</v>
      </c>
      <c r="N1409" t="s">
        <v>24</v>
      </c>
    </row>
    <row r="1410" spans="1:14" x14ac:dyDescent="0.25">
      <c r="A1410" t="s">
        <v>831</v>
      </c>
      <c r="B1410" t="s">
        <v>2921</v>
      </c>
      <c r="C1410" t="s">
        <v>833</v>
      </c>
      <c r="D1410" t="s">
        <v>21</v>
      </c>
      <c r="E1410">
        <v>20715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43483</v>
      </c>
      <c r="L1410" t="s">
        <v>26</v>
      </c>
      <c r="N1410" t="s">
        <v>24</v>
      </c>
    </row>
    <row r="1411" spans="1:14" x14ac:dyDescent="0.25">
      <c r="A1411" t="s">
        <v>2922</v>
      </c>
      <c r="B1411" t="s">
        <v>2923</v>
      </c>
      <c r="C1411" t="s">
        <v>833</v>
      </c>
      <c r="D1411" t="s">
        <v>21</v>
      </c>
      <c r="E1411">
        <v>20716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43483</v>
      </c>
      <c r="L1411" t="s">
        <v>26</v>
      </c>
      <c r="N1411" t="s">
        <v>24</v>
      </c>
    </row>
    <row r="1412" spans="1:14" x14ac:dyDescent="0.25">
      <c r="A1412" t="s">
        <v>221</v>
      </c>
      <c r="B1412" t="s">
        <v>2924</v>
      </c>
      <c r="C1412" t="s">
        <v>833</v>
      </c>
      <c r="D1412" t="s">
        <v>21</v>
      </c>
      <c r="E1412">
        <v>20720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43483</v>
      </c>
      <c r="L1412" t="s">
        <v>26</v>
      </c>
      <c r="N1412" t="s">
        <v>24</v>
      </c>
    </row>
    <row r="1413" spans="1:14" x14ac:dyDescent="0.25">
      <c r="A1413" t="s">
        <v>201</v>
      </c>
      <c r="B1413" t="s">
        <v>2925</v>
      </c>
      <c r="C1413" t="s">
        <v>833</v>
      </c>
      <c r="D1413" t="s">
        <v>21</v>
      </c>
      <c r="E1413">
        <v>20720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43483</v>
      </c>
      <c r="L1413" t="s">
        <v>26</v>
      </c>
      <c r="N1413" t="s">
        <v>24</v>
      </c>
    </row>
    <row r="1414" spans="1:14" x14ac:dyDescent="0.25">
      <c r="A1414" t="s">
        <v>1625</v>
      </c>
      <c r="B1414" t="s">
        <v>1626</v>
      </c>
      <c r="C1414" t="s">
        <v>29</v>
      </c>
      <c r="D1414" t="s">
        <v>21</v>
      </c>
      <c r="E1414">
        <v>21218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43482</v>
      </c>
      <c r="L1414" t="s">
        <v>26</v>
      </c>
      <c r="N1414" t="s">
        <v>24</v>
      </c>
    </row>
    <row r="1415" spans="1:14" x14ac:dyDescent="0.25">
      <c r="A1415" t="s">
        <v>155</v>
      </c>
      <c r="B1415" t="s">
        <v>1629</v>
      </c>
      <c r="C1415" t="s">
        <v>29</v>
      </c>
      <c r="D1415" t="s">
        <v>21</v>
      </c>
      <c r="E1415">
        <v>21204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43482</v>
      </c>
      <c r="L1415" t="s">
        <v>26</v>
      </c>
      <c r="N1415" t="s">
        <v>24</v>
      </c>
    </row>
    <row r="1416" spans="1:14" x14ac:dyDescent="0.25">
      <c r="A1416" t="s">
        <v>155</v>
      </c>
      <c r="B1416" t="s">
        <v>2926</v>
      </c>
      <c r="C1416" t="s">
        <v>70</v>
      </c>
      <c r="D1416" t="s">
        <v>21</v>
      </c>
      <c r="E1416">
        <v>21401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43482</v>
      </c>
      <c r="L1416" t="s">
        <v>26</v>
      </c>
      <c r="N1416" t="s">
        <v>24</v>
      </c>
    </row>
    <row r="1417" spans="1:14" x14ac:dyDescent="0.25">
      <c r="A1417" t="s">
        <v>2927</v>
      </c>
      <c r="B1417" t="s">
        <v>2928</v>
      </c>
      <c r="C1417" t="s">
        <v>778</v>
      </c>
      <c r="D1417" t="s">
        <v>21</v>
      </c>
      <c r="E1417">
        <v>20603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43482</v>
      </c>
      <c r="L1417" t="s">
        <v>26</v>
      </c>
      <c r="N1417" t="s">
        <v>24</v>
      </c>
    </row>
    <row r="1418" spans="1:14" x14ac:dyDescent="0.25">
      <c r="A1418" t="s">
        <v>940</v>
      </c>
      <c r="B1418" t="s">
        <v>2932</v>
      </c>
      <c r="C1418" t="s">
        <v>778</v>
      </c>
      <c r="D1418" t="s">
        <v>21</v>
      </c>
      <c r="E1418">
        <v>20603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43482</v>
      </c>
      <c r="L1418" t="s">
        <v>26</v>
      </c>
      <c r="N1418" t="s">
        <v>24</v>
      </c>
    </row>
    <row r="1419" spans="1:14" x14ac:dyDescent="0.25">
      <c r="A1419" t="s">
        <v>2933</v>
      </c>
      <c r="B1419" t="s">
        <v>2934</v>
      </c>
      <c r="C1419" t="s">
        <v>2935</v>
      </c>
      <c r="D1419" t="s">
        <v>21</v>
      </c>
      <c r="E1419">
        <v>20658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43482</v>
      </c>
      <c r="L1419" t="s">
        <v>26</v>
      </c>
      <c r="N1419" t="s">
        <v>24</v>
      </c>
    </row>
    <row r="1420" spans="1:14" x14ac:dyDescent="0.25">
      <c r="A1420" t="s">
        <v>201</v>
      </c>
      <c r="B1420" t="s">
        <v>2936</v>
      </c>
      <c r="C1420" t="s">
        <v>70</v>
      </c>
      <c r="D1420" t="s">
        <v>21</v>
      </c>
      <c r="E1420">
        <v>21401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43482</v>
      </c>
      <c r="L1420" t="s">
        <v>26</v>
      </c>
      <c r="N1420" t="s">
        <v>24</v>
      </c>
    </row>
    <row r="1421" spans="1:14" x14ac:dyDescent="0.25">
      <c r="A1421" t="s">
        <v>155</v>
      </c>
      <c r="B1421" t="s">
        <v>2937</v>
      </c>
      <c r="C1421" t="s">
        <v>687</v>
      </c>
      <c r="D1421" t="s">
        <v>21</v>
      </c>
      <c r="E1421">
        <v>20747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43481</v>
      </c>
      <c r="L1421" t="s">
        <v>26</v>
      </c>
      <c r="N1421" t="s">
        <v>24</v>
      </c>
    </row>
    <row r="1422" spans="1:14" x14ac:dyDescent="0.25">
      <c r="A1422" t="s">
        <v>155</v>
      </c>
      <c r="B1422" t="s">
        <v>857</v>
      </c>
      <c r="C1422" t="s">
        <v>317</v>
      </c>
      <c r="D1422" t="s">
        <v>21</v>
      </c>
      <c r="E1422">
        <v>20735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43481</v>
      </c>
      <c r="L1422" t="s">
        <v>26</v>
      </c>
      <c r="N1422" t="s">
        <v>24</v>
      </c>
    </row>
    <row r="1423" spans="1:14" x14ac:dyDescent="0.25">
      <c r="A1423" t="s">
        <v>2938</v>
      </c>
      <c r="B1423" t="s">
        <v>2939</v>
      </c>
      <c r="C1423" t="s">
        <v>138</v>
      </c>
      <c r="D1423" t="s">
        <v>21</v>
      </c>
      <c r="E1423">
        <v>21220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43481</v>
      </c>
      <c r="L1423" t="s">
        <v>26</v>
      </c>
      <c r="N1423" t="s">
        <v>24</v>
      </c>
    </row>
    <row r="1424" spans="1:14" x14ac:dyDescent="0.25">
      <c r="A1424" t="s">
        <v>2940</v>
      </c>
      <c r="B1424" t="s">
        <v>2941</v>
      </c>
      <c r="C1424" t="s">
        <v>173</v>
      </c>
      <c r="D1424" t="s">
        <v>21</v>
      </c>
      <c r="E1424">
        <v>20745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43481</v>
      </c>
      <c r="L1424" t="s">
        <v>26</v>
      </c>
      <c r="N1424" t="s">
        <v>24</v>
      </c>
    </row>
    <row r="1425" spans="1:14" x14ac:dyDescent="0.25">
      <c r="A1425" t="s">
        <v>2942</v>
      </c>
      <c r="B1425" t="s">
        <v>2943</v>
      </c>
      <c r="C1425" t="s">
        <v>154</v>
      </c>
      <c r="D1425" t="s">
        <v>21</v>
      </c>
      <c r="E1425">
        <v>20707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43481</v>
      </c>
      <c r="L1425" t="s">
        <v>26</v>
      </c>
      <c r="N1425" t="s">
        <v>24</v>
      </c>
    </row>
    <row r="1426" spans="1:14" x14ac:dyDescent="0.25">
      <c r="A1426" t="s">
        <v>1177</v>
      </c>
      <c r="B1426" t="s">
        <v>1765</v>
      </c>
      <c r="C1426" t="s">
        <v>775</v>
      </c>
      <c r="D1426" t="s">
        <v>21</v>
      </c>
      <c r="E1426">
        <v>21014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43481</v>
      </c>
      <c r="L1426" t="s">
        <v>26</v>
      </c>
      <c r="N1426" t="s">
        <v>24</v>
      </c>
    </row>
    <row r="1427" spans="1:14" x14ac:dyDescent="0.25">
      <c r="A1427" t="s">
        <v>2055</v>
      </c>
      <c r="B1427" t="s">
        <v>2944</v>
      </c>
      <c r="C1427" t="s">
        <v>249</v>
      </c>
      <c r="D1427" t="s">
        <v>21</v>
      </c>
      <c r="E1427">
        <v>20744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43481</v>
      </c>
      <c r="L1427" t="s">
        <v>26</v>
      </c>
      <c r="N1427" t="s">
        <v>24</v>
      </c>
    </row>
    <row r="1428" spans="1:14" x14ac:dyDescent="0.25">
      <c r="A1428" t="s">
        <v>2945</v>
      </c>
      <c r="B1428" t="s">
        <v>2946</v>
      </c>
      <c r="C1428" t="s">
        <v>29</v>
      </c>
      <c r="D1428" t="s">
        <v>21</v>
      </c>
      <c r="E1428">
        <v>21223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43481</v>
      </c>
      <c r="L1428" t="s">
        <v>26</v>
      </c>
      <c r="N1428" t="s">
        <v>24</v>
      </c>
    </row>
    <row r="1429" spans="1:14" x14ac:dyDescent="0.25">
      <c r="A1429" t="s">
        <v>2947</v>
      </c>
      <c r="B1429" t="s">
        <v>2948</v>
      </c>
      <c r="C1429" t="s">
        <v>29</v>
      </c>
      <c r="D1429" t="s">
        <v>21</v>
      </c>
      <c r="E1429">
        <v>21223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43481</v>
      </c>
      <c r="L1429" t="s">
        <v>26</v>
      </c>
      <c r="N1429" t="s">
        <v>24</v>
      </c>
    </row>
    <row r="1430" spans="1:14" x14ac:dyDescent="0.25">
      <c r="A1430" t="s">
        <v>139</v>
      </c>
      <c r="B1430" t="s">
        <v>1457</v>
      </c>
      <c r="C1430" t="s">
        <v>173</v>
      </c>
      <c r="D1430" t="s">
        <v>21</v>
      </c>
      <c r="E1430">
        <v>20745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43481</v>
      </c>
      <c r="L1430" t="s">
        <v>26</v>
      </c>
      <c r="N1430" t="s">
        <v>24</v>
      </c>
    </row>
    <row r="1431" spans="1:14" x14ac:dyDescent="0.25">
      <c r="A1431" t="s">
        <v>2949</v>
      </c>
      <c r="B1431" t="s">
        <v>2950</v>
      </c>
      <c r="C1431" t="s">
        <v>745</v>
      </c>
      <c r="D1431" t="s">
        <v>21</v>
      </c>
      <c r="E1431">
        <v>21001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43481</v>
      </c>
      <c r="L1431" t="s">
        <v>26</v>
      </c>
      <c r="N1431" t="s">
        <v>24</v>
      </c>
    </row>
    <row r="1432" spans="1:14" x14ac:dyDescent="0.25">
      <c r="A1432" t="s">
        <v>146</v>
      </c>
      <c r="B1432" t="s">
        <v>2951</v>
      </c>
      <c r="C1432" t="s">
        <v>29</v>
      </c>
      <c r="D1432" t="s">
        <v>21</v>
      </c>
      <c r="E1432">
        <v>21223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43481</v>
      </c>
      <c r="L1432" t="s">
        <v>26</v>
      </c>
      <c r="N1432" t="s">
        <v>24</v>
      </c>
    </row>
    <row r="1433" spans="1:14" x14ac:dyDescent="0.25">
      <c r="A1433" t="s">
        <v>2952</v>
      </c>
      <c r="B1433" t="s">
        <v>2953</v>
      </c>
      <c r="C1433" t="s">
        <v>775</v>
      </c>
      <c r="D1433" t="s">
        <v>21</v>
      </c>
      <c r="E1433">
        <v>21015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43481</v>
      </c>
      <c r="L1433" t="s">
        <v>26</v>
      </c>
      <c r="N1433" t="s">
        <v>24</v>
      </c>
    </row>
    <row r="1434" spans="1:14" x14ac:dyDescent="0.25">
      <c r="A1434" t="s">
        <v>2916</v>
      </c>
      <c r="B1434" t="s">
        <v>2954</v>
      </c>
      <c r="C1434" t="s">
        <v>2955</v>
      </c>
      <c r="D1434" t="s">
        <v>21</v>
      </c>
      <c r="E1434">
        <v>21017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43481</v>
      </c>
      <c r="L1434" t="s">
        <v>26</v>
      </c>
      <c r="N1434" t="s">
        <v>24</v>
      </c>
    </row>
    <row r="1435" spans="1:14" x14ac:dyDescent="0.25">
      <c r="A1435" t="s">
        <v>430</v>
      </c>
      <c r="B1435" t="s">
        <v>1660</v>
      </c>
      <c r="C1435" t="s">
        <v>1661</v>
      </c>
      <c r="D1435" t="s">
        <v>21</v>
      </c>
      <c r="E1435">
        <v>21085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43481</v>
      </c>
      <c r="L1435" t="s">
        <v>26</v>
      </c>
      <c r="N1435" t="s">
        <v>24</v>
      </c>
    </row>
    <row r="1436" spans="1:14" x14ac:dyDescent="0.25">
      <c r="A1436" t="s">
        <v>168</v>
      </c>
      <c r="B1436" t="s">
        <v>2956</v>
      </c>
      <c r="C1436" t="s">
        <v>154</v>
      </c>
      <c r="D1436" t="s">
        <v>21</v>
      </c>
      <c r="E1436">
        <v>20707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43481</v>
      </c>
      <c r="L1436" t="s">
        <v>26</v>
      </c>
      <c r="N1436" t="s">
        <v>24</v>
      </c>
    </row>
    <row r="1437" spans="1:14" x14ac:dyDescent="0.25">
      <c r="A1437" t="s">
        <v>2957</v>
      </c>
      <c r="B1437" t="s">
        <v>2958</v>
      </c>
      <c r="C1437" t="s">
        <v>154</v>
      </c>
      <c r="D1437" t="s">
        <v>21</v>
      </c>
      <c r="E1437">
        <v>20707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43480</v>
      </c>
      <c r="L1437" t="s">
        <v>26</v>
      </c>
      <c r="N1437" t="s">
        <v>24</v>
      </c>
    </row>
    <row r="1438" spans="1:14" x14ac:dyDescent="0.25">
      <c r="A1438" t="s">
        <v>2959</v>
      </c>
      <c r="B1438" t="s">
        <v>2960</v>
      </c>
      <c r="C1438" t="s">
        <v>154</v>
      </c>
      <c r="D1438" t="s">
        <v>21</v>
      </c>
      <c r="E1438">
        <v>20707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43480</v>
      </c>
      <c r="L1438" t="s">
        <v>26</v>
      </c>
      <c r="N1438" t="s">
        <v>24</v>
      </c>
    </row>
    <row r="1439" spans="1:14" x14ac:dyDescent="0.25">
      <c r="A1439" t="s">
        <v>76</v>
      </c>
      <c r="B1439" t="s">
        <v>1823</v>
      </c>
      <c r="C1439" t="s">
        <v>39</v>
      </c>
      <c r="D1439" t="s">
        <v>21</v>
      </c>
      <c r="E1439">
        <v>21044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43480</v>
      </c>
      <c r="L1439" t="s">
        <v>26</v>
      </c>
      <c r="N1439" t="s">
        <v>24</v>
      </c>
    </row>
    <row r="1440" spans="1:14" x14ac:dyDescent="0.25">
      <c r="A1440" t="s">
        <v>2961</v>
      </c>
      <c r="B1440" t="s">
        <v>2962</v>
      </c>
      <c r="C1440" t="s">
        <v>154</v>
      </c>
      <c r="D1440" t="s">
        <v>21</v>
      </c>
      <c r="E1440">
        <v>20707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43480</v>
      </c>
      <c r="L1440" t="s">
        <v>26</v>
      </c>
      <c r="N1440" t="s">
        <v>24</v>
      </c>
    </row>
    <row r="1441" spans="1:14" x14ac:dyDescent="0.25">
      <c r="A1441" t="s">
        <v>2018</v>
      </c>
      <c r="B1441" t="s">
        <v>2963</v>
      </c>
      <c r="C1441" t="s">
        <v>154</v>
      </c>
      <c r="D1441" t="s">
        <v>21</v>
      </c>
      <c r="E1441">
        <v>20707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43480</v>
      </c>
      <c r="L1441" t="s">
        <v>26</v>
      </c>
      <c r="N1441" t="s">
        <v>24</v>
      </c>
    </row>
    <row r="1442" spans="1:14" x14ac:dyDescent="0.25">
      <c r="A1442" t="s">
        <v>1826</v>
      </c>
      <c r="B1442" t="s">
        <v>1827</v>
      </c>
      <c r="C1442" t="s">
        <v>154</v>
      </c>
      <c r="D1442" t="s">
        <v>21</v>
      </c>
      <c r="E1442">
        <v>20723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43480</v>
      </c>
      <c r="L1442" t="s">
        <v>26</v>
      </c>
      <c r="N1442" t="s">
        <v>24</v>
      </c>
    </row>
    <row r="1443" spans="1:14" x14ac:dyDescent="0.25">
      <c r="A1443" t="s">
        <v>2964</v>
      </c>
      <c r="B1443" t="s">
        <v>2965</v>
      </c>
      <c r="C1443" t="s">
        <v>154</v>
      </c>
      <c r="D1443" t="s">
        <v>21</v>
      </c>
      <c r="E1443">
        <v>20707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43480</v>
      </c>
      <c r="L1443" t="s">
        <v>26</v>
      </c>
      <c r="N1443" t="s">
        <v>24</v>
      </c>
    </row>
    <row r="1444" spans="1:14" x14ac:dyDescent="0.25">
      <c r="A1444" t="s">
        <v>221</v>
      </c>
      <c r="B1444" t="s">
        <v>1823</v>
      </c>
      <c r="C1444" t="s">
        <v>39</v>
      </c>
      <c r="D1444" t="s">
        <v>21</v>
      </c>
      <c r="E1444">
        <v>21044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43480</v>
      </c>
      <c r="L1444" t="s">
        <v>26</v>
      </c>
      <c r="N1444" t="s">
        <v>24</v>
      </c>
    </row>
    <row r="1445" spans="1:14" x14ac:dyDescent="0.25">
      <c r="A1445" t="s">
        <v>995</v>
      </c>
      <c r="B1445" t="s">
        <v>2966</v>
      </c>
      <c r="C1445" t="s">
        <v>29</v>
      </c>
      <c r="D1445" t="s">
        <v>21</v>
      </c>
      <c r="E1445">
        <v>21223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43478</v>
      </c>
      <c r="L1445" t="s">
        <v>26</v>
      </c>
      <c r="N1445" t="s">
        <v>24</v>
      </c>
    </row>
    <row r="1446" spans="1:14" x14ac:dyDescent="0.25">
      <c r="A1446" t="s">
        <v>1192</v>
      </c>
      <c r="B1446" t="s">
        <v>1193</v>
      </c>
      <c r="C1446" t="s">
        <v>291</v>
      </c>
      <c r="D1446" t="s">
        <v>21</v>
      </c>
      <c r="E1446">
        <v>21701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43476</v>
      </c>
      <c r="L1446" t="s">
        <v>26</v>
      </c>
      <c r="N1446" t="s">
        <v>24</v>
      </c>
    </row>
    <row r="1447" spans="1:14" x14ac:dyDescent="0.25">
      <c r="A1447" t="s">
        <v>1663</v>
      </c>
      <c r="B1447" t="s">
        <v>1664</v>
      </c>
      <c r="C1447" t="s">
        <v>652</v>
      </c>
      <c r="D1447" t="s">
        <v>21</v>
      </c>
      <c r="E1447">
        <v>20743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43476</v>
      </c>
      <c r="L1447" t="s">
        <v>26</v>
      </c>
      <c r="N1447" t="s">
        <v>24</v>
      </c>
    </row>
    <row r="1448" spans="1:14" x14ac:dyDescent="0.25">
      <c r="A1448" t="s">
        <v>2967</v>
      </c>
      <c r="B1448" t="s">
        <v>2968</v>
      </c>
      <c r="C1448" t="s">
        <v>29</v>
      </c>
      <c r="D1448" t="s">
        <v>21</v>
      </c>
      <c r="E1448">
        <v>21201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43476</v>
      </c>
      <c r="L1448" t="s">
        <v>26</v>
      </c>
      <c r="N1448" t="s">
        <v>24</v>
      </c>
    </row>
    <row r="1449" spans="1:14" x14ac:dyDescent="0.25">
      <c r="A1449" t="s">
        <v>2969</v>
      </c>
      <c r="B1449" t="s">
        <v>2970</v>
      </c>
      <c r="C1449" t="s">
        <v>29</v>
      </c>
      <c r="D1449" t="s">
        <v>21</v>
      </c>
      <c r="E1449">
        <v>21201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43476</v>
      </c>
      <c r="L1449" t="s">
        <v>26</v>
      </c>
      <c r="N1449" t="s">
        <v>24</v>
      </c>
    </row>
    <row r="1450" spans="1:14" x14ac:dyDescent="0.25">
      <c r="A1450" t="s">
        <v>177</v>
      </c>
      <c r="B1450" t="s">
        <v>2971</v>
      </c>
      <c r="C1450" t="s">
        <v>652</v>
      </c>
      <c r="D1450" t="s">
        <v>21</v>
      </c>
      <c r="E1450">
        <v>20743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43476</v>
      </c>
      <c r="L1450" t="s">
        <v>26</v>
      </c>
      <c r="N1450" t="s">
        <v>24</v>
      </c>
    </row>
    <row r="1451" spans="1:14" x14ac:dyDescent="0.25">
      <c r="A1451" t="s">
        <v>1174</v>
      </c>
      <c r="B1451" t="s">
        <v>1175</v>
      </c>
      <c r="C1451" t="s">
        <v>190</v>
      </c>
      <c r="D1451" t="s">
        <v>21</v>
      </c>
      <c r="E1451">
        <v>20850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43476</v>
      </c>
      <c r="L1451" t="s">
        <v>26</v>
      </c>
      <c r="N1451" t="s">
        <v>24</v>
      </c>
    </row>
    <row r="1452" spans="1:14" x14ac:dyDescent="0.25">
      <c r="A1452" t="s">
        <v>2972</v>
      </c>
      <c r="B1452" t="s">
        <v>2973</v>
      </c>
      <c r="C1452" t="s">
        <v>29</v>
      </c>
      <c r="D1452" t="s">
        <v>21</v>
      </c>
      <c r="E1452">
        <v>21215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43476</v>
      </c>
      <c r="L1452" t="s">
        <v>26</v>
      </c>
      <c r="N1452" t="s">
        <v>24</v>
      </c>
    </row>
    <row r="1453" spans="1:14" x14ac:dyDescent="0.25">
      <c r="A1453" t="s">
        <v>1177</v>
      </c>
      <c r="B1453" t="s">
        <v>1178</v>
      </c>
      <c r="C1453" t="s">
        <v>190</v>
      </c>
      <c r="D1453" t="s">
        <v>21</v>
      </c>
      <c r="E1453">
        <v>20850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43476</v>
      </c>
      <c r="L1453" t="s">
        <v>26</v>
      </c>
      <c r="N1453" t="s">
        <v>24</v>
      </c>
    </row>
    <row r="1454" spans="1:14" x14ac:dyDescent="0.25">
      <c r="A1454" t="s">
        <v>2974</v>
      </c>
      <c r="B1454" t="s">
        <v>2975</v>
      </c>
      <c r="C1454" t="s">
        <v>652</v>
      </c>
      <c r="D1454" t="s">
        <v>21</v>
      </c>
      <c r="E1454">
        <v>20743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43476</v>
      </c>
      <c r="L1454" t="s">
        <v>26</v>
      </c>
      <c r="N1454" t="s">
        <v>24</v>
      </c>
    </row>
    <row r="1455" spans="1:14" x14ac:dyDescent="0.25">
      <c r="A1455" t="s">
        <v>201</v>
      </c>
      <c r="B1455" t="s">
        <v>1131</v>
      </c>
      <c r="C1455" t="s">
        <v>652</v>
      </c>
      <c r="D1455" t="s">
        <v>21</v>
      </c>
      <c r="E1455">
        <v>20743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43476</v>
      </c>
      <c r="L1455" t="s">
        <v>26</v>
      </c>
      <c r="N1455" t="s">
        <v>24</v>
      </c>
    </row>
    <row r="1456" spans="1:14" x14ac:dyDescent="0.25">
      <c r="A1456" t="s">
        <v>201</v>
      </c>
      <c r="B1456" t="s">
        <v>2976</v>
      </c>
      <c r="C1456" t="s">
        <v>652</v>
      </c>
      <c r="D1456" t="s">
        <v>21</v>
      </c>
      <c r="E1456">
        <v>20743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43476</v>
      </c>
      <c r="L1456" t="s">
        <v>26</v>
      </c>
      <c r="N1456" t="s">
        <v>24</v>
      </c>
    </row>
    <row r="1457" spans="1:14" x14ac:dyDescent="0.25">
      <c r="A1457" t="s">
        <v>456</v>
      </c>
      <c r="B1457" t="s">
        <v>2977</v>
      </c>
      <c r="C1457" t="s">
        <v>291</v>
      </c>
      <c r="D1457" t="s">
        <v>21</v>
      </c>
      <c r="E1457">
        <v>21703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43476</v>
      </c>
      <c r="L1457" t="s">
        <v>26</v>
      </c>
      <c r="N1457" t="s">
        <v>24</v>
      </c>
    </row>
    <row r="1458" spans="1:14" x14ac:dyDescent="0.25">
      <c r="A1458" t="s">
        <v>2978</v>
      </c>
      <c r="B1458" t="s">
        <v>2979</v>
      </c>
      <c r="C1458" t="s">
        <v>2980</v>
      </c>
      <c r="D1458" t="s">
        <v>21</v>
      </c>
      <c r="E1458">
        <v>21102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43475</v>
      </c>
      <c r="L1458" t="s">
        <v>26</v>
      </c>
      <c r="N1458" t="s">
        <v>24</v>
      </c>
    </row>
    <row r="1459" spans="1:14" x14ac:dyDescent="0.25">
      <c r="A1459" t="s">
        <v>1911</v>
      </c>
      <c r="B1459" t="s">
        <v>1912</v>
      </c>
      <c r="C1459" t="s">
        <v>804</v>
      </c>
      <c r="D1459" t="s">
        <v>21</v>
      </c>
      <c r="E1459">
        <v>20814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43475</v>
      </c>
      <c r="L1459" t="s">
        <v>26</v>
      </c>
      <c r="N1459" t="s">
        <v>24</v>
      </c>
    </row>
    <row r="1460" spans="1:14" x14ac:dyDescent="0.25">
      <c r="A1460" t="s">
        <v>155</v>
      </c>
      <c r="B1460" t="s">
        <v>1598</v>
      </c>
      <c r="C1460" t="s">
        <v>487</v>
      </c>
      <c r="D1460" t="s">
        <v>21</v>
      </c>
      <c r="E1460">
        <v>20782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43475</v>
      </c>
      <c r="L1460" t="s">
        <v>26</v>
      </c>
      <c r="N1460" t="s">
        <v>24</v>
      </c>
    </row>
    <row r="1461" spans="1:14" x14ac:dyDescent="0.25">
      <c r="A1461" t="s">
        <v>155</v>
      </c>
      <c r="B1461" t="s">
        <v>2981</v>
      </c>
      <c r="C1461" t="s">
        <v>176</v>
      </c>
      <c r="D1461" t="s">
        <v>21</v>
      </c>
      <c r="E1461">
        <v>21742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43475</v>
      </c>
      <c r="L1461" t="s">
        <v>26</v>
      </c>
      <c r="N1461" t="s">
        <v>24</v>
      </c>
    </row>
    <row r="1462" spans="1:14" x14ac:dyDescent="0.25">
      <c r="A1462" t="s">
        <v>155</v>
      </c>
      <c r="B1462" t="s">
        <v>1885</v>
      </c>
      <c r="C1462" t="s">
        <v>154</v>
      </c>
      <c r="D1462" t="s">
        <v>21</v>
      </c>
      <c r="E1462">
        <v>20707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43475</v>
      </c>
      <c r="L1462" t="s">
        <v>26</v>
      </c>
      <c r="N1462" t="s">
        <v>24</v>
      </c>
    </row>
    <row r="1463" spans="1:14" x14ac:dyDescent="0.25">
      <c r="A1463" t="s">
        <v>177</v>
      </c>
      <c r="B1463" t="s">
        <v>2982</v>
      </c>
      <c r="C1463" t="s">
        <v>487</v>
      </c>
      <c r="D1463" t="s">
        <v>21</v>
      </c>
      <c r="E1463">
        <v>20781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43475</v>
      </c>
      <c r="L1463" t="s">
        <v>26</v>
      </c>
      <c r="N1463" t="s">
        <v>24</v>
      </c>
    </row>
    <row r="1464" spans="1:14" x14ac:dyDescent="0.25">
      <c r="A1464" t="s">
        <v>2983</v>
      </c>
      <c r="B1464" t="s">
        <v>2984</v>
      </c>
      <c r="C1464" t="s">
        <v>187</v>
      </c>
      <c r="D1464" t="s">
        <v>21</v>
      </c>
      <c r="E1464">
        <v>21788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43475</v>
      </c>
      <c r="L1464" t="s">
        <v>26</v>
      </c>
      <c r="N1464" t="s">
        <v>24</v>
      </c>
    </row>
    <row r="1465" spans="1:14" x14ac:dyDescent="0.25">
      <c r="A1465" t="s">
        <v>126</v>
      </c>
      <c r="B1465" t="s">
        <v>2985</v>
      </c>
      <c r="C1465" t="s">
        <v>29</v>
      </c>
      <c r="D1465" t="s">
        <v>21</v>
      </c>
      <c r="E1465">
        <v>21223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43475</v>
      </c>
      <c r="L1465" t="s">
        <v>26</v>
      </c>
      <c r="N1465" t="s">
        <v>24</v>
      </c>
    </row>
    <row r="1466" spans="1:14" x14ac:dyDescent="0.25">
      <c r="A1466" t="s">
        <v>1878</v>
      </c>
      <c r="B1466" t="s">
        <v>1879</v>
      </c>
      <c r="C1466" t="s">
        <v>207</v>
      </c>
      <c r="D1466" t="s">
        <v>21</v>
      </c>
      <c r="E1466">
        <v>20712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43475</v>
      </c>
      <c r="L1466" t="s">
        <v>26</v>
      </c>
      <c r="N1466" t="s">
        <v>24</v>
      </c>
    </row>
    <row r="1467" spans="1:14" x14ac:dyDescent="0.25">
      <c r="A1467" t="s">
        <v>2986</v>
      </c>
      <c r="B1467" t="s">
        <v>2987</v>
      </c>
      <c r="C1467" t="s">
        <v>154</v>
      </c>
      <c r="D1467" t="s">
        <v>21</v>
      </c>
      <c r="E1467">
        <v>20707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43475</v>
      </c>
      <c r="L1467" t="s">
        <v>26</v>
      </c>
      <c r="N1467" t="s">
        <v>24</v>
      </c>
    </row>
    <row r="1468" spans="1:14" x14ac:dyDescent="0.25">
      <c r="A1468" t="s">
        <v>2988</v>
      </c>
      <c r="B1468" t="s">
        <v>2989</v>
      </c>
      <c r="C1468" t="s">
        <v>176</v>
      </c>
      <c r="D1468" t="s">
        <v>21</v>
      </c>
      <c r="E1468">
        <v>21740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43475</v>
      </c>
      <c r="L1468" t="s">
        <v>26</v>
      </c>
      <c r="N1468" t="s">
        <v>24</v>
      </c>
    </row>
    <row r="1469" spans="1:14" x14ac:dyDescent="0.25">
      <c r="A1469" t="s">
        <v>2992</v>
      </c>
      <c r="B1469" t="s">
        <v>2993</v>
      </c>
      <c r="C1469" t="s">
        <v>29</v>
      </c>
      <c r="D1469" t="s">
        <v>21</v>
      </c>
      <c r="E1469">
        <v>21211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43472</v>
      </c>
      <c r="L1469" t="s">
        <v>26</v>
      </c>
      <c r="N1469" t="s">
        <v>24</v>
      </c>
    </row>
    <row r="1470" spans="1:14" x14ac:dyDescent="0.25">
      <c r="A1470" t="s">
        <v>539</v>
      </c>
      <c r="B1470" t="s">
        <v>540</v>
      </c>
      <c r="C1470" t="s">
        <v>29</v>
      </c>
      <c r="D1470" t="s">
        <v>21</v>
      </c>
      <c r="E1470">
        <v>21205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43472</v>
      </c>
      <c r="L1470" t="s">
        <v>26</v>
      </c>
      <c r="N1470" t="s">
        <v>24</v>
      </c>
    </row>
    <row r="1471" spans="1:14" x14ac:dyDescent="0.25">
      <c r="A1471" t="s">
        <v>2994</v>
      </c>
      <c r="B1471" t="s">
        <v>2995</v>
      </c>
      <c r="C1471" t="s">
        <v>179</v>
      </c>
      <c r="D1471" t="s">
        <v>21</v>
      </c>
      <c r="E1471">
        <v>20879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43472</v>
      </c>
      <c r="L1471" t="s">
        <v>26</v>
      </c>
      <c r="N1471" t="s">
        <v>24</v>
      </c>
    </row>
    <row r="1472" spans="1:14" x14ac:dyDescent="0.25">
      <c r="A1472" t="s">
        <v>2996</v>
      </c>
      <c r="B1472" t="s">
        <v>2997</v>
      </c>
      <c r="C1472" t="s">
        <v>702</v>
      </c>
      <c r="D1472" t="s">
        <v>21</v>
      </c>
      <c r="E1472">
        <v>20874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43472</v>
      </c>
      <c r="L1472" t="s">
        <v>26</v>
      </c>
      <c r="N1472" t="s">
        <v>24</v>
      </c>
    </row>
    <row r="1473" spans="1:14" x14ac:dyDescent="0.25">
      <c r="A1473" t="s">
        <v>2998</v>
      </c>
      <c r="B1473" t="s">
        <v>2999</v>
      </c>
      <c r="C1473" t="s">
        <v>702</v>
      </c>
      <c r="D1473" t="s">
        <v>21</v>
      </c>
      <c r="E1473">
        <v>20874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43472</v>
      </c>
      <c r="L1473" t="s">
        <v>26</v>
      </c>
      <c r="N1473" t="s">
        <v>24</v>
      </c>
    </row>
    <row r="1474" spans="1:14" x14ac:dyDescent="0.25">
      <c r="A1474" t="s">
        <v>221</v>
      </c>
      <c r="B1474" t="s">
        <v>3000</v>
      </c>
      <c r="C1474" t="s">
        <v>179</v>
      </c>
      <c r="D1474" t="s">
        <v>21</v>
      </c>
      <c r="E1474">
        <v>20878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43472</v>
      </c>
      <c r="L1474" t="s">
        <v>26</v>
      </c>
      <c r="N1474" t="s">
        <v>24</v>
      </c>
    </row>
    <row r="1475" spans="1:14" x14ac:dyDescent="0.25">
      <c r="A1475" t="s">
        <v>155</v>
      </c>
      <c r="B1475" t="s">
        <v>3001</v>
      </c>
      <c r="C1475" t="s">
        <v>70</v>
      </c>
      <c r="D1475" t="s">
        <v>21</v>
      </c>
      <c r="E1475">
        <v>21401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43470</v>
      </c>
      <c r="L1475" t="s">
        <v>26</v>
      </c>
      <c r="N1475" t="s">
        <v>24</v>
      </c>
    </row>
    <row r="1476" spans="1:14" x14ac:dyDescent="0.25">
      <c r="A1476" t="s">
        <v>3002</v>
      </c>
      <c r="B1476" t="s">
        <v>3003</v>
      </c>
      <c r="C1476" t="s">
        <v>29</v>
      </c>
      <c r="D1476" t="s">
        <v>21</v>
      </c>
      <c r="E1476">
        <v>21234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43470</v>
      </c>
      <c r="L1476" t="s">
        <v>26</v>
      </c>
      <c r="N1476" t="s">
        <v>24</v>
      </c>
    </row>
    <row r="1477" spans="1:14" x14ac:dyDescent="0.25">
      <c r="A1477" t="s">
        <v>122</v>
      </c>
      <c r="B1477" t="s">
        <v>3004</v>
      </c>
      <c r="C1477" t="s">
        <v>29</v>
      </c>
      <c r="D1477" t="s">
        <v>21</v>
      </c>
      <c r="E1477">
        <v>21234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43470</v>
      </c>
      <c r="L1477" t="s">
        <v>26</v>
      </c>
      <c r="N1477" t="s">
        <v>24</v>
      </c>
    </row>
    <row r="1478" spans="1:14" x14ac:dyDescent="0.25">
      <c r="A1478" t="s">
        <v>1469</v>
      </c>
      <c r="B1478" t="s">
        <v>3005</v>
      </c>
      <c r="C1478" t="s">
        <v>29</v>
      </c>
      <c r="D1478" t="s">
        <v>21</v>
      </c>
      <c r="E1478">
        <v>21234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43470</v>
      </c>
      <c r="L1478" t="s">
        <v>26</v>
      </c>
      <c r="N1478" t="s">
        <v>24</v>
      </c>
    </row>
    <row r="1479" spans="1:14" x14ac:dyDescent="0.25">
      <c r="A1479" t="s">
        <v>3006</v>
      </c>
      <c r="B1479" t="s">
        <v>3007</v>
      </c>
      <c r="C1479" t="s">
        <v>29</v>
      </c>
      <c r="D1479" t="s">
        <v>21</v>
      </c>
      <c r="E1479">
        <v>21234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43470</v>
      </c>
      <c r="L1479" t="s">
        <v>26</v>
      </c>
      <c r="N1479" t="s">
        <v>24</v>
      </c>
    </row>
    <row r="1480" spans="1:14" x14ac:dyDescent="0.25">
      <c r="A1480" t="s">
        <v>3008</v>
      </c>
      <c r="B1480" t="s">
        <v>3009</v>
      </c>
      <c r="C1480" t="s">
        <v>29</v>
      </c>
      <c r="D1480" t="s">
        <v>21</v>
      </c>
      <c r="E1480">
        <v>21234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43470</v>
      </c>
      <c r="L1480" t="s">
        <v>26</v>
      </c>
      <c r="N1480" t="s">
        <v>24</v>
      </c>
    </row>
    <row r="1481" spans="1:14" x14ac:dyDescent="0.25">
      <c r="A1481" t="s">
        <v>3010</v>
      </c>
      <c r="B1481" t="s">
        <v>3011</v>
      </c>
      <c r="C1481" t="s">
        <v>532</v>
      </c>
      <c r="D1481" t="s">
        <v>21</v>
      </c>
      <c r="E1481">
        <v>21234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43470</v>
      </c>
      <c r="L1481" t="s">
        <v>26</v>
      </c>
      <c r="N1481" t="s">
        <v>24</v>
      </c>
    </row>
    <row r="1482" spans="1:14" x14ac:dyDescent="0.25">
      <c r="A1482" t="s">
        <v>3012</v>
      </c>
      <c r="B1482" t="s">
        <v>3013</v>
      </c>
      <c r="C1482" t="s">
        <v>29</v>
      </c>
      <c r="D1482" t="s">
        <v>21</v>
      </c>
      <c r="E1482">
        <v>21234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43470</v>
      </c>
      <c r="L1482" t="s">
        <v>26</v>
      </c>
      <c r="N1482" t="s">
        <v>24</v>
      </c>
    </row>
    <row r="1483" spans="1:14" x14ac:dyDescent="0.25">
      <c r="A1483" t="s">
        <v>3014</v>
      </c>
      <c r="B1483" t="s">
        <v>3015</v>
      </c>
      <c r="C1483" t="s">
        <v>29</v>
      </c>
      <c r="D1483" t="s">
        <v>21</v>
      </c>
      <c r="E1483">
        <v>21234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43470</v>
      </c>
      <c r="L1483" t="s">
        <v>26</v>
      </c>
      <c r="N1483" t="s">
        <v>24</v>
      </c>
    </row>
    <row r="1484" spans="1:14" x14ac:dyDescent="0.25">
      <c r="A1484" t="s">
        <v>87</v>
      </c>
      <c r="B1484" t="s">
        <v>3016</v>
      </c>
      <c r="C1484" t="s">
        <v>29</v>
      </c>
      <c r="D1484" t="s">
        <v>21</v>
      </c>
      <c r="E1484">
        <v>21234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43470</v>
      </c>
      <c r="L1484" t="s">
        <v>26</v>
      </c>
      <c r="N1484" t="s">
        <v>24</v>
      </c>
    </row>
    <row r="1485" spans="1:14" x14ac:dyDescent="0.25">
      <c r="A1485" t="s">
        <v>87</v>
      </c>
      <c r="B1485" t="s">
        <v>3017</v>
      </c>
      <c r="C1485" t="s">
        <v>29</v>
      </c>
      <c r="D1485" t="s">
        <v>21</v>
      </c>
      <c r="E1485">
        <v>21234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43470</v>
      </c>
      <c r="L1485" t="s">
        <v>26</v>
      </c>
      <c r="N1485" t="s">
        <v>24</v>
      </c>
    </row>
    <row r="1486" spans="1:14" x14ac:dyDescent="0.25">
      <c r="A1486" t="s">
        <v>3018</v>
      </c>
      <c r="B1486" t="s">
        <v>3019</v>
      </c>
      <c r="C1486" t="s">
        <v>254</v>
      </c>
      <c r="D1486" t="s">
        <v>21</v>
      </c>
      <c r="E1486">
        <v>21234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43470</v>
      </c>
      <c r="L1486" t="s">
        <v>26</v>
      </c>
      <c r="N1486" t="s">
        <v>24</v>
      </c>
    </row>
    <row r="1487" spans="1:14" x14ac:dyDescent="0.25">
      <c r="A1487" t="s">
        <v>3020</v>
      </c>
      <c r="B1487" t="s">
        <v>3021</v>
      </c>
      <c r="C1487" t="s">
        <v>70</v>
      </c>
      <c r="D1487" t="s">
        <v>21</v>
      </c>
      <c r="E1487">
        <v>21401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43470</v>
      </c>
      <c r="L1487" t="s">
        <v>26</v>
      </c>
      <c r="N1487" t="s">
        <v>24</v>
      </c>
    </row>
    <row r="1488" spans="1:14" x14ac:dyDescent="0.25">
      <c r="A1488" t="s">
        <v>3022</v>
      </c>
      <c r="B1488" t="s">
        <v>3023</v>
      </c>
      <c r="C1488" t="s">
        <v>29</v>
      </c>
      <c r="D1488" t="s">
        <v>21</v>
      </c>
      <c r="E1488">
        <v>21234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43470</v>
      </c>
      <c r="L1488" t="s">
        <v>26</v>
      </c>
      <c r="N1488" t="s">
        <v>24</v>
      </c>
    </row>
    <row r="1489" spans="1:14" x14ac:dyDescent="0.25">
      <c r="A1489" t="s">
        <v>168</v>
      </c>
      <c r="B1489" t="s">
        <v>3024</v>
      </c>
      <c r="C1489" t="s">
        <v>29</v>
      </c>
      <c r="D1489" t="s">
        <v>21</v>
      </c>
      <c r="E1489">
        <v>21234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43470</v>
      </c>
      <c r="L1489" t="s">
        <v>26</v>
      </c>
      <c r="N1489" t="s">
        <v>24</v>
      </c>
    </row>
    <row r="1490" spans="1:14" x14ac:dyDescent="0.25">
      <c r="A1490" t="s">
        <v>97</v>
      </c>
      <c r="B1490" t="s">
        <v>3025</v>
      </c>
      <c r="C1490" t="s">
        <v>29</v>
      </c>
      <c r="D1490" t="s">
        <v>21</v>
      </c>
      <c r="E1490">
        <v>21234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43470</v>
      </c>
      <c r="L1490" t="s">
        <v>26</v>
      </c>
      <c r="N1490" t="s">
        <v>24</v>
      </c>
    </row>
    <row r="1491" spans="1:14" x14ac:dyDescent="0.25">
      <c r="A1491" t="s">
        <v>3026</v>
      </c>
      <c r="B1491" t="s">
        <v>3027</v>
      </c>
      <c r="C1491" t="s">
        <v>70</v>
      </c>
      <c r="D1491" t="s">
        <v>21</v>
      </c>
      <c r="E1491">
        <v>21401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43469</v>
      </c>
      <c r="L1491" t="s">
        <v>26</v>
      </c>
      <c r="N1491" t="s">
        <v>24</v>
      </c>
    </row>
    <row r="1492" spans="1:14" x14ac:dyDescent="0.25">
      <c r="A1492" t="s">
        <v>3028</v>
      </c>
      <c r="B1492" t="s">
        <v>3029</v>
      </c>
      <c r="C1492" t="s">
        <v>70</v>
      </c>
      <c r="D1492" t="s">
        <v>21</v>
      </c>
      <c r="E1492">
        <v>21401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43469</v>
      </c>
      <c r="L1492" t="s">
        <v>26</v>
      </c>
      <c r="N1492" t="s">
        <v>24</v>
      </c>
    </row>
    <row r="1493" spans="1:14" x14ac:dyDescent="0.25">
      <c r="A1493" t="s">
        <v>3035</v>
      </c>
      <c r="B1493" t="s">
        <v>3036</v>
      </c>
      <c r="C1493" t="s">
        <v>702</v>
      </c>
      <c r="D1493" t="s">
        <v>21</v>
      </c>
      <c r="E1493">
        <v>20874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43454</v>
      </c>
      <c r="L1493" t="s">
        <v>26</v>
      </c>
      <c r="N1493" t="s">
        <v>24</v>
      </c>
    </row>
    <row r="1494" spans="1:14" x14ac:dyDescent="0.25">
      <c r="A1494" t="s">
        <v>155</v>
      </c>
      <c r="B1494" t="s">
        <v>3038</v>
      </c>
      <c r="C1494" t="s">
        <v>702</v>
      </c>
      <c r="D1494" t="s">
        <v>21</v>
      </c>
      <c r="E1494">
        <v>20874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43454</v>
      </c>
      <c r="L1494" t="s">
        <v>26</v>
      </c>
      <c r="N1494" t="s">
        <v>24</v>
      </c>
    </row>
    <row r="1495" spans="1:14" x14ac:dyDescent="0.25">
      <c r="A1495" t="s">
        <v>3039</v>
      </c>
      <c r="B1495" t="s">
        <v>3040</v>
      </c>
      <c r="C1495" t="s">
        <v>687</v>
      </c>
      <c r="D1495" t="s">
        <v>21</v>
      </c>
      <c r="E1495">
        <v>20747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43454</v>
      </c>
      <c r="L1495" t="s">
        <v>26</v>
      </c>
      <c r="N1495" t="s">
        <v>24</v>
      </c>
    </row>
    <row r="1496" spans="1:14" x14ac:dyDescent="0.25">
      <c r="A1496" t="s">
        <v>3041</v>
      </c>
      <c r="B1496" t="s">
        <v>3042</v>
      </c>
      <c r="C1496" t="s">
        <v>687</v>
      </c>
      <c r="D1496" t="s">
        <v>21</v>
      </c>
      <c r="E1496">
        <v>20747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43454</v>
      </c>
      <c r="L1496" t="s">
        <v>26</v>
      </c>
      <c r="N1496" t="s">
        <v>24</v>
      </c>
    </row>
    <row r="1497" spans="1:14" x14ac:dyDescent="0.25">
      <c r="A1497" t="s">
        <v>3044</v>
      </c>
      <c r="B1497" t="s">
        <v>3045</v>
      </c>
      <c r="C1497" t="s">
        <v>833</v>
      </c>
      <c r="D1497" t="s">
        <v>21</v>
      </c>
      <c r="E1497">
        <v>20716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43454</v>
      </c>
      <c r="L1497" t="s">
        <v>26</v>
      </c>
      <c r="N1497" t="s">
        <v>24</v>
      </c>
    </row>
    <row r="1498" spans="1:14" x14ac:dyDescent="0.25">
      <c r="A1498" t="s">
        <v>3047</v>
      </c>
      <c r="B1498" t="s">
        <v>3048</v>
      </c>
      <c r="C1498" t="s">
        <v>190</v>
      </c>
      <c r="D1498" t="s">
        <v>21</v>
      </c>
      <c r="E1498">
        <v>20850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43454</v>
      </c>
      <c r="L1498" t="s">
        <v>26</v>
      </c>
      <c r="N1498" t="s">
        <v>24</v>
      </c>
    </row>
    <row r="1499" spans="1:14" x14ac:dyDescent="0.25">
      <c r="A1499" t="s">
        <v>294</v>
      </c>
      <c r="B1499" t="s">
        <v>3049</v>
      </c>
      <c r="C1499" t="s">
        <v>702</v>
      </c>
      <c r="D1499" t="s">
        <v>21</v>
      </c>
      <c r="E1499">
        <v>20874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43454</v>
      </c>
      <c r="L1499" t="s">
        <v>26</v>
      </c>
      <c r="N1499" t="s">
        <v>24</v>
      </c>
    </row>
    <row r="1500" spans="1:14" x14ac:dyDescent="0.25">
      <c r="A1500" t="s">
        <v>3050</v>
      </c>
      <c r="B1500" t="s">
        <v>3051</v>
      </c>
      <c r="C1500" t="s">
        <v>67</v>
      </c>
      <c r="D1500" t="s">
        <v>21</v>
      </c>
      <c r="E1500">
        <v>20910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43453</v>
      </c>
      <c r="L1500" t="s">
        <v>26</v>
      </c>
      <c r="N1500" t="s">
        <v>24</v>
      </c>
    </row>
    <row r="1501" spans="1:14" x14ac:dyDescent="0.25">
      <c r="A1501" t="s">
        <v>3052</v>
      </c>
      <c r="B1501" t="s">
        <v>3053</v>
      </c>
      <c r="C1501" t="s">
        <v>67</v>
      </c>
      <c r="D1501" t="s">
        <v>21</v>
      </c>
      <c r="E1501">
        <v>20910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43453</v>
      </c>
      <c r="L1501" t="s">
        <v>26</v>
      </c>
      <c r="N1501" t="s">
        <v>24</v>
      </c>
    </row>
    <row r="1502" spans="1:14" x14ac:dyDescent="0.25">
      <c r="A1502" t="s">
        <v>3054</v>
      </c>
      <c r="B1502" t="s">
        <v>3055</v>
      </c>
      <c r="C1502" t="s">
        <v>190</v>
      </c>
      <c r="D1502" t="s">
        <v>21</v>
      </c>
      <c r="E1502">
        <v>20853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43453</v>
      </c>
      <c r="L1502" t="s">
        <v>26</v>
      </c>
      <c r="N1502" t="s">
        <v>24</v>
      </c>
    </row>
    <row r="1503" spans="1:14" x14ac:dyDescent="0.25">
      <c r="A1503" t="s">
        <v>3056</v>
      </c>
      <c r="B1503" t="s">
        <v>3057</v>
      </c>
      <c r="C1503" t="s">
        <v>444</v>
      </c>
      <c r="D1503" t="s">
        <v>21</v>
      </c>
      <c r="E1503">
        <v>20693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43453</v>
      </c>
      <c r="L1503" t="s">
        <v>26</v>
      </c>
      <c r="N1503" t="s">
        <v>24</v>
      </c>
    </row>
    <row r="1504" spans="1:14" x14ac:dyDescent="0.25">
      <c r="A1504" t="s">
        <v>3058</v>
      </c>
      <c r="B1504" t="s">
        <v>3059</v>
      </c>
      <c r="C1504" t="s">
        <v>190</v>
      </c>
      <c r="D1504" t="s">
        <v>21</v>
      </c>
      <c r="E1504">
        <v>20853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43453</v>
      </c>
      <c r="L1504" t="s">
        <v>26</v>
      </c>
      <c r="N1504" t="s">
        <v>24</v>
      </c>
    </row>
    <row r="1505" spans="1:14" x14ac:dyDescent="0.25">
      <c r="A1505" t="s">
        <v>3060</v>
      </c>
      <c r="B1505" t="s">
        <v>3061</v>
      </c>
      <c r="C1505" t="s">
        <v>190</v>
      </c>
      <c r="D1505" t="s">
        <v>21</v>
      </c>
      <c r="E1505">
        <v>20853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43453</v>
      </c>
      <c r="L1505" t="s">
        <v>26</v>
      </c>
      <c r="N1505" t="s">
        <v>24</v>
      </c>
    </row>
    <row r="1506" spans="1:14" x14ac:dyDescent="0.25">
      <c r="A1506" t="s">
        <v>3062</v>
      </c>
      <c r="B1506" t="s">
        <v>3063</v>
      </c>
      <c r="C1506" t="s">
        <v>190</v>
      </c>
      <c r="D1506" t="s">
        <v>21</v>
      </c>
      <c r="E1506">
        <v>20852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43453</v>
      </c>
      <c r="L1506" t="s">
        <v>26</v>
      </c>
      <c r="N1506" t="s">
        <v>24</v>
      </c>
    </row>
    <row r="1507" spans="1:14" x14ac:dyDescent="0.25">
      <c r="A1507" t="s">
        <v>3064</v>
      </c>
      <c r="B1507" t="s">
        <v>3065</v>
      </c>
      <c r="C1507" t="s">
        <v>67</v>
      </c>
      <c r="D1507" t="s">
        <v>21</v>
      </c>
      <c r="E1507">
        <v>20901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43453</v>
      </c>
      <c r="L1507" t="s">
        <v>26</v>
      </c>
      <c r="N1507" t="s">
        <v>24</v>
      </c>
    </row>
    <row r="1508" spans="1:14" x14ac:dyDescent="0.25">
      <c r="A1508" t="s">
        <v>3066</v>
      </c>
      <c r="B1508" t="s">
        <v>3067</v>
      </c>
      <c r="C1508" t="s">
        <v>3068</v>
      </c>
      <c r="D1508" t="s">
        <v>21</v>
      </c>
      <c r="E1508">
        <v>20685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43453</v>
      </c>
      <c r="L1508" t="s">
        <v>26</v>
      </c>
      <c r="N1508" t="s">
        <v>24</v>
      </c>
    </row>
    <row r="1509" spans="1:14" x14ac:dyDescent="0.25">
      <c r="A1509" t="s">
        <v>3069</v>
      </c>
      <c r="B1509" t="s">
        <v>3070</v>
      </c>
      <c r="C1509" t="s">
        <v>1116</v>
      </c>
      <c r="D1509" t="s">
        <v>21</v>
      </c>
      <c r="E1509">
        <v>20746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43452</v>
      </c>
      <c r="L1509" t="s">
        <v>26</v>
      </c>
      <c r="N1509" t="s">
        <v>24</v>
      </c>
    </row>
    <row r="1510" spans="1:14" x14ac:dyDescent="0.25">
      <c r="A1510" t="s">
        <v>3071</v>
      </c>
      <c r="B1510" t="s">
        <v>3072</v>
      </c>
      <c r="C1510" t="s">
        <v>67</v>
      </c>
      <c r="D1510" t="s">
        <v>21</v>
      </c>
      <c r="E1510">
        <v>20910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43452</v>
      </c>
      <c r="L1510" t="s">
        <v>26</v>
      </c>
      <c r="N1510" t="s">
        <v>24</v>
      </c>
    </row>
    <row r="1511" spans="1:14" x14ac:dyDescent="0.25">
      <c r="A1511" t="s">
        <v>155</v>
      </c>
      <c r="B1511" t="s">
        <v>3073</v>
      </c>
      <c r="C1511" t="s">
        <v>29</v>
      </c>
      <c r="D1511" t="s">
        <v>21</v>
      </c>
      <c r="E1511">
        <v>21205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43452</v>
      </c>
      <c r="L1511" t="s">
        <v>26</v>
      </c>
      <c r="N1511" t="s">
        <v>24</v>
      </c>
    </row>
    <row r="1512" spans="1:14" x14ac:dyDescent="0.25">
      <c r="A1512" t="s">
        <v>155</v>
      </c>
      <c r="B1512" t="s">
        <v>3074</v>
      </c>
      <c r="C1512" t="s">
        <v>2473</v>
      </c>
      <c r="D1512" t="s">
        <v>21</v>
      </c>
      <c r="E1512">
        <v>20613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43452</v>
      </c>
      <c r="L1512" t="s">
        <v>26</v>
      </c>
      <c r="N1512" t="s">
        <v>24</v>
      </c>
    </row>
    <row r="1513" spans="1:14" x14ac:dyDescent="0.25">
      <c r="A1513" t="s">
        <v>155</v>
      </c>
      <c r="B1513" t="s">
        <v>3075</v>
      </c>
      <c r="C1513" t="s">
        <v>109</v>
      </c>
      <c r="D1513" t="s">
        <v>21</v>
      </c>
      <c r="E1513">
        <v>21048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43452</v>
      </c>
      <c r="L1513" t="s">
        <v>26</v>
      </c>
      <c r="N1513" t="s">
        <v>24</v>
      </c>
    </row>
    <row r="1514" spans="1:14" x14ac:dyDescent="0.25">
      <c r="A1514" t="s">
        <v>3076</v>
      </c>
      <c r="B1514" t="s">
        <v>3077</v>
      </c>
      <c r="C1514" t="s">
        <v>29</v>
      </c>
      <c r="D1514" t="s">
        <v>21</v>
      </c>
      <c r="E1514">
        <v>21218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43452</v>
      </c>
      <c r="L1514" t="s">
        <v>26</v>
      </c>
      <c r="N1514" t="s">
        <v>24</v>
      </c>
    </row>
    <row r="1515" spans="1:14" x14ac:dyDescent="0.25">
      <c r="A1515" t="s">
        <v>1634</v>
      </c>
      <c r="B1515" t="s">
        <v>1635</v>
      </c>
      <c r="C1515" t="s">
        <v>1171</v>
      </c>
      <c r="D1515" t="s">
        <v>21</v>
      </c>
      <c r="E1515">
        <v>20705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43452</v>
      </c>
      <c r="L1515" t="s">
        <v>26</v>
      </c>
      <c r="N1515" t="s">
        <v>24</v>
      </c>
    </row>
    <row r="1516" spans="1:14" x14ac:dyDescent="0.25">
      <c r="A1516" t="s">
        <v>3078</v>
      </c>
      <c r="B1516" t="s">
        <v>3079</v>
      </c>
      <c r="C1516" t="s">
        <v>67</v>
      </c>
      <c r="D1516" t="s">
        <v>21</v>
      </c>
      <c r="E1516">
        <v>20910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43452</v>
      </c>
      <c r="L1516" t="s">
        <v>26</v>
      </c>
      <c r="N1516" t="s">
        <v>24</v>
      </c>
    </row>
    <row r="1517" spans="1:14" x14ac:dyDescent="0.25">
      <c r="A1517" t="s">
        <v>3080</v>
      </c>
      <c r="B1517" t="s">
        <v>3081</v>
      </c>
      <c r="C1517" t="s">
        <v>29</v>
      </c>
      <c r="D1517" t="s">
        <v>21</v>
      </c>
      <c r="E1517">
        <v>21205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43452</v>
      </c>
      <c r="L1517" t="s">
        <v>26</v>
      </c>
      <c r="N1517" t="s">
        <v>24</v>
      </c>
    </row>
    <row r="1518" spans="1:14" x14ac:dyDescent="0.25">
      <c r="A1518" t="s">
        <v>2011</v>
      </c>
      <c r="B1518" t="s">
        <v>2012</v>
      </c>
      <c r="C1518" t="s">
        <v>683</v>
      </c>
      <c r="D1518" t="s">
        <v>21</v>
      </c>
      <c r="E1518">
        <v>21716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43451</v>
      </c>
      <c r="L1518" t="s">
        <v>26</v>
      </c>
      <c r="N1518" t="s">
        <v>24</v>
      </c>
    </row>
    <row r="1519" spans="1:14" x14ac:dyDescent="0.25">
      <c r="A1519" t="s">
        <v>724</v>
      </c>
      <c r="B1519" t="s">
        <v>725</v>
      </c>
      <c r="C1519" t="s">
        <v>154</v>
      </c>
      <c r="D1519" t="s">
        <v>21</v>
      </c>
      <c r="E1519">
        <v>20708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43451</v>
      </c>
      <c r="L1519" t="s">
        <v>26</v>
      </c>
      <c r="N1519" t="s">
        <v>24</v>
      </c>
    </row>
    <row r="1520" spans="1:14" x14ac:dyDescent="0.25">
      <c r="A1520" t="s">
        <v>2016</v>
      </c>
      <c r="B1520" t="s">
        <v>2017</v>
      </c>
      <c r="C1520" t="s">
        <v>70</v>
      </c>
      <c r="D1520" t="s">
        <v>21</v>
      </c>
      <c r="E1520">
        <v>21403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43451</v>
      </c>
      <c r="L1520" t="s">
        <v>26</v>
      </c>
      <c r="N1520" t="s">
        <v>24</v>
      </c>
    </row>
    <row r="1521" spans="1:14" x14ac:dyDescent="0.25">
      <c r="A1521" t="s">
        <v>155</v>
      </c>
      <c r="B1521" t="s">
        <v>3082</v>
      </c>
      <c r="C1521" t="s">
        <v>1943</v>
      </c>
      <c r="D1521" t="s">
        <v>21</v>
      </c>
      <c r="E1521">
        <v>20866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43451</v>
      </c>
      <c r="L1521" t="s">
        <v>26</v>
      </c>
      <c r="N1521" t="s">
        <v>24</v>
      </c>
    </row>
    <row r="1522" spans="1:14" x14ac:dyDescent="0.25">
      <c r="A1522" t="s">
        <v>155</v>
      </c>
      <c r="B1522" t="s">
        <v>3083</v>
      </c>
      <c r="C1522" t="s">
        <v>3084</v>
      </c>
      <c r="D1522" t="s">
        <v>21</v>
      </c>
      <c r="E1522">
        <v>20861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43451</v>
      </c>
      <c r="L1522" t="s">
        <v>26</v>
      </c>
      <c r="N1522" t="s">
        <v>24</v>
      </c>
    </row>
    <row r="1523" spans="1:14" x14ac:dyDescent="0.25">
      <c r="A1523" t="s">
        <v>1514</v>
      </c>
      <c r="B1523" t="s">
        <v>1515</v>
      </c>
      <c r="C1523" t="s">
        <v>1516</v>
      </c>
      <c r="D1523" t="s">
        <v>21</v>
      </c>
      <c r="E1523">
        <v>21787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43451</v>
      </c>
      <c r="L1523" t="s">
        <v>26</v>
      </c>
      <c r="N1523" t="s">
        <v>24</v>
      </c>
    </row>
    <row r="1524" spans="1:14" x14ac:dyDescent="0.25">
      <c r="A1524" t="s">
        <v>3085</v>
      </c>
      <c r="B1524" t="s">
        <v>3086</v>
      </c>
      <c r="C1524" t="s">
        <v>29</v>
      </c>
      <c r="D1524" t="s">
        <v>21</v>
      </c>
      <c r="E1524">
        <v>21239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43451</v>
      </c>
      <c r="L1524" t="s">
        <v>26</v>
      </c>
      <c r="N1524" t="s">
        <v>24</v>
      </c>
    </row>
    <row r="1525" spans="1:14" x14ac:dyDescent="0.25">
      <c r="A1525" t="s">
        <v>76</v>
      </c>
      <c r="B1525" t="s">
        <v>3087</v>
      </c>
      <c r="C1525" t="s">
        <v>29</v>
      </c>
      <c r="D1525" t="s">
        <v>21</v>
      </c>
      <c r="E1525">
        <v>21225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43451</v>
      </c>
      <c r="L1525" t="s">
        <v>26</v>
      </c>
      <c r="N1525" t="s">
        <v>24</v>
      </c>
    </row>
    <row r="1526" spans="1:14" x14ac:dyDescent="0.25">
      <c r="A1526" t="s">
        <v>1518</v>
      </c>
      <c r="B1526" t="s">
        <v>1519</v>
      </c>
      <c r="C1526" t="s">
        <v>109</v>
      </c>
      <c r="D1526" t="s">
        <v>21</v>
      </c>
      <c r="E1526">
        <v>21048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43451</v>
      </c>
      <c r="L1526" t="s">
        <v>26</v>
      </c>
      <c r="N1526" t="s">
        <v>24</v>
      </c>
    </row>
    <row r="1527" spans="1:14" x14ac:dyDescent="0.25">
      <c r="A1527" t="s">
        <v>3088</v>
      </c>
      <c r="B1527" t="s">
        <v>3089</v>
      </c>
      <c r="C1527" t="s">
        <v>487</v>
      </c>
      <c r="D1527" t="s">
        <v>21</v>
      </c>
      <c r="E1527">
        <v>20782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43451</v>
      </c>
      <c r="L1527" t="s">
        <v>26</v>
      </c>
      <c r="N1527" t="s">
        <v>24</v>
      </c>
    </row>
    <row r="1528" spans="1:14" x14ac:dyDescent="0.25">
      <c r="A1528" t="s">
        <v>2018</v>
      </c>
      <c r="B1528" t="s">
        <v>2019</v>
      </c>
      <c r="C1528" t="s">
        <v>29</v>
      </c>
      <c r="D1528" t="s">
        <v>21</v>
      </c>
      <c r="E1528">
        <v>21227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43451</v>
      </c>
      <c r="L1528" t="s">
        <v>26</v>
      </c>
      <c r="N1528" t="s">
        <v>24</v>
      </c>
    </row>
    <row r="1529" spans="1:14" x14ac:dyDescent="0.25">
      <c r="A1529" t="s">
        <v>3090</v>
      </c>
      <c r="B1529" t="s">
        <v>3091</v>
      </c>
      <c r="C1529" t="s">
        <v>67</v>
      </c>
      <c r="D1529" t="s">
        <v>21</v>
      </c>
      <c r="E1529">
        <v>20904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43451</v>
      </c>
      <c r="L1529" t="s">
        <v>26</v>
      </c>
      <c r="N1529" t="s">
        <v>24</v>
      </c>
    </row>
    <row r="1530" spans="1:14" x14ac:dyDescent="0.25">
      <c r="A1530" t="s">
        <v>221</v>
      </c>
      <c r="B1530" t="s">
        <v>3092</v>
      </c>
      <c r="C1530" t="s">
        <v>67</v>
      </c>
      <c r="D1530" t="s">
        <v>21</v>
      </c>
      <c r="E1530">
        <v>20910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43451</v>
      </c>
      <c r="L1530" t="s">
        <v>26</v>
      </c>
      <c r="N1530" t="s">
        <v>24</v>
      </c>
    </row>
    <row r="1531" spans="1:14" x14ac:dyDescent="0.25">
      <c r="A1531" t="s">
        <v>2819</v>
      </c>
      <c r="B1531" t="s">
        <v>3093</v>
      </c>
      <c r="C1531" t="s">
        <v>67</v>
      </c>
      <c r="D1531" t="s">
        <v>21</v>
      </c>
      <c r="E1531">
        <v>20904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43449</v>
      </c>
      <c r="L1531" t="s">
        <v>26</v>
      </c>
      <c r="N1531" t="s">
        <v>24</v>
      </c>
    </row>
    <row r="1532" spans="1:14" x14ac:dyDescent="0.25">
      <c r="A1532" t="s">
        <v>3094</v>
      </c>
      <c r="B1532" t="s">
        <v>3095</v>
      </c>
      <c r="C1532" t="s">
        <v>2445</v>
      </c>
      <c r="D1532" t="s">
        <v>21</v>
      </c>
      <c r="E1532">
        <v>20722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43449</v>
      </c>
      <c r="L1532" t="s">
        <v>26</v>
      </c>
      <c r="N1532" t="s">
        <v>24</v>
      </c>
    </row>
    <row r="1533" spans="1:14" x14ac:dyDescent="0.25">
      <c r="A1533" t="s">
        <v>3096</v>
      </c>
      <c r="B1533" t="s">
        <v>3097</v>
      </c>
      <c r="C1533" t="s">
        <v>67</v>
      </c>
      <c r="D1533" t="s">
        <v>21</v>
      </c>
      <c r="E1533">
        <v>20910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43448</v>
      </c>
      <c r="L1533" t="s">
        <v>26</v>
      </c>
      <c r="N1533" t="s">
        <v>24</v>
      </c>
    </row>
    <row r="1534" spans="1:14" x14ac:dyDescent="0.25">
      <c r="A1534" t="s">
        <v>3098</v>
      </c>
      <c r="B1534" t="s">
        <v>3099</v>
      </c>
      <c r="C1534" t="s">
        <v>487</v>
      </c>
      <c r="D1534" t="s">
        <v>21</v>
      </c>
      <c r="E1534">
        <v>20782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43448</v>
      </c>
      <c r="L1534" t="s">
        <v>26</v>
      </c>
      <c r="N1534" t="s">
        <v>24</v>
      </c>
    </row>
    <row r="1535" spans="1:14" x14ac:dyDescent="0.25">
      <c r="A1535" t="s">
        <v>3100</v>
      </c>
      <c r="B1535" t="s">
        <v>3101</v>
      </c>
      <c r="C1535" t="s">
        <v>67</v>
      </c>
      <c r="D1535" t="s">
        <v>21</v>
      </c>
      <c r="E1535">
        <v>20910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43448</v>
      </c>
      <c r="L1535" t="s">
        <v>26</v>
      </c>
      <c r="N1535" t="s">
        <v>24</v>
      </c>
    </row>
    <row r="1536" spans="1:14" x14ac:dyDescent="0.25">
      <c r="A1536" t="s">
        <v>3102</v>
      </c>
      <c r="B1536" t="s">
        <v>3103</v>
      </c>
      <c r="C1536" t="s">
        <v>67</v>
      </c>
      <c r="D1536" t="s">
        <v>21</v>
      </c>
      <c r="E1536">
        <v>20910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43448</v>
      </c>
      <c r="L1536" t="s">
        <v>26</v>
      </c>
      <c r="N1536" t="s">
        <v>24</v>
      </c>
    </row>
    <row r="1537" spans="1:14" x14ac:dyDescent="0.25">
      <c r="A1537" t="s">
        <v>250</v>
      </c>
      <c r="B1537" t="s">
        <v>3104</v>
      </c>
      <c r="C1537" t="s">
        <v>487</v>
      </c>
      <c r="D1537" t="s">
        <v>21</v>
      </c>
      <c r="E1537">
        <v>20782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43448</v>
      </c>
      <c r="L1537" t="s">
        <v>26</v>
      </c>
      <c r="N1537" t="s">
        <v>24</v>
      </c>
    </row>
    <row r="1538" spans="1:14" x14ac:dyDescent="0.25">
      <c r="A1538" t="s">
        <v>3105</v>
      </c>
      <c r="B1538" t="s">
        <v>3106</v>
      </c>
      <c r="C1538" t="s">
        <v>487</v>
      </c>
      <c r="D1538" t="s">
        <v>21</v>
      </c>
      <c r="E1538">
        <v>20782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43448</v>
      </c>
      <c r="L1538" t="s">
        <v>26</v>
      </c>
      <c r="N1538" t="s">
        <v>24</v>
      </c>
    </row>
    <row r="1539" spans="1:14" x14ac:dyDescent="0.25">
      <c r="A1539" t="s">
        <v>3107</v>
      </c>
      <c r="B1539" t="s">
        <v>3108</v>
      </c>
      <c r="C1539" t="s">
        <v>487</v>
      </c>
      <c r="D1539" t="s">
        <v>21</v>
      </c>
      <c r="E1539">
        <v>20782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43448</v>
      </c>
      <c r="L1539" t="s">
        <v>26</v>
      </c>
      <c r="N1539" t="s">
        <v>24</v>
      </c>
    </row>
    <row r="1540" spans="1:14" x14ac:dyDescent="0.25">
      <c r="A1540" t="s">
        <v>155</v>
      </c>
      <c r="B1540" t="s">
        <v>3109</v>
      </c>
      <c r="C1540" t="s">
        <v>67</v>
      </c>
      <c r="D1540" t="s">
        <v>21</v>
      </c>
      <c r="E1540">
        <v>20904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43447</v>
      </c>
      <c r="L1540" t="s">
        <v>26</v>
      </c>
      <c r="N1540" t="s">
        <v>24</v>
      </c>
    </row>
    <row r="1541" spans="1:14" x14ac:dyDescent="0.25">
      <c r="A1541" t="s">
        <v>3110</v>
      </c>
      <c r="B1541" t="s">
        <v>3111</v>
      </c>
      <c r="C1541" t="s">
        <v>67</v>
      </c>
      <c r="D1541" t="s">
        <v>21</v>
      </c>
      <c r="E1541">
        <v>20903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43447</v>
      </c>
      <c r="L1541" t="s">
        <v>26</v>
      </c>
      <c r="N1541" t="s">
        <v>24</v>
      </c>
    </row>
    <row r="1542" spans="1:14" x14ac:dyDescent="0.25">
      <c r="A1542" t="s">
        <v>3112</v>
      </c>
      <c r="B1542" t="s">
        <v>3113</v>
      </c>
      <c r="C1542" t="s">
        <v>67</v>
      </c>
      <c r="D1542" t="s">
        <v>21</v>
      </c>
      <c r="E1542">
        <v>20906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43447</v>
      </c>
      <c r="L1542" t="s">
        <v>26</v>
      </c>
      <c r="N1542" t="s">
        <v>24</v>
      </c>
    </row>
    <row r="1543" spans="1:14" x14ac:dyDescent="0.25">
      <c r="A1543" t="s">
        <v>3114</v>
      </c>
      <c r="B1543" t="s">
        <v>3115</v>
      </c>
      <c r="C1543" t="s">
        <v>67</v>
      </c>
      <c r="D1543" t="s">
        <v>21</v>
      </c>
      <c r="E1543">
        <v>20910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43447</v>
      </c>
      <c r="L1543" t="s">
        <v>26</v>
      </c>
      <c r="N1543" t="s">
        <v>24</v>
      </c>
    </row>
    <row r="1544" spans="1:14" x14ac:dyDescent="0.25">
      <c r="A1544" t="s">
        <v>76</v>
      </c>
      <c r="B1544" t="s">
        <v>3116</v>
      </c>
      <c r="C1544" t="s">
        <v>67</v>
      </c>
      <c r="D1544" t="s">
        <v>21</v>
      </c>
      <c r="E1544">
        <v>20901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43447</v>
      </c>
      <c r="L1544" t="s">
        <v>26</v>
      </c>
      <c r="N1544" t="s">
        <v>24</v>
      </c>
    </row>
    <row r="1545" spans="1:14" x14ac:dyDescent="0.25">
      <c r="A1545" t="s">
        <v>3117</v>
      </c>
      <c r="B1545" t="s">
        <v>3118</v>
      </c>
      <c r="C1545" t="s">
        <v>864</v>
      </c>
      <c r="D1545" t="s">
        <v>21</v>
      </c>
      <c r="E1545">
        <v>21784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43447</v>
      </c>
      <c r="L1545" t="s">
        <v>26</v>
      </c>
      <c r="N1545" t="s">
        <v>24</v>
      </c>
    </row>
    <row r="1546" spans="1:14" x14ac:dyDescent="0.25">
      <c r="A1546" t="s">
        <v>3119</v>
      </c>
      <c r="B1546" t="s">
        <v>3120</v>
      </c>
      <c r="C1546" t="s">
        <v>67</v>
      </c>
      <c r="D1546" t="s">
        <v>21</v>
      </c>
      <c r="E1546">
        <v>20910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43447</v>
      </c>
      <c r="L1546" t="s">
        <v>26</v>
      </c>
      <c r="N1546" t="s">
        <v>24</v>
      </c>
    </row>
    <row r="1547" spans="1:14" x14ac:dyDescent="0.25">
      <c r="A1547" t="s">
        <v>3121</v>
      </c>
      <c r="B1547" t="s">
        <v>3122</v>
      </c>
      <c r="C1547" t="s">
        <v>67</v>
      </c>
      <c r="D1547" t="s">
        <v>21</v>
      </c>
      <c r="E1547">
        <v>20910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43447</v>
      </c>
      <c r="L1547" t="s">
        <v>26</v>
      </c>
      <c r="N1547" t="s">
        <v>24</v>
      </c>
    </row>
    <row r="1548" spans="1:14" x14ac:dyDescent="0.25">
      <c r="A1548" t="s">
        <v>212</v>
      </c>
      <c r="B1548" t="s">
        <v>3123</v>
      </c>
      <c r="C1548" t="s">
        <v>67</v>
      </c>
      <c r="D1548" t="s">
        <v>21</v>
      </c>
      <c r="E1548">
        <v>20904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43447</v>
      </c>
      <c r="L1548" t="s">
        <v>26</v>
      </c>
      <c r="N1548" t="s">
        <v>24</v>
      </c>
    </row>
    <row r="1549" spans="1:14" x14ac:dyDescent="0.25">
      <c r="A1549" t="s">
        <v>3124</v>
      </c>
      <c r="B1549" t="s">
        <v>3125</v>
      </c>
      <c r="C1549" t="s">
        <v>207</v>
      </c>
      <c r="D1549" t="s">
        <v>21</v>
      </c>
      <c r="E1549">
        <v>20712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43447</v>
      </c>
      <c r="L1549" t="s">
        <v>26</v>
      </c>
      <c r="N1549" t="s">
        <v>24</v>
      </c>
    </row>
    <row r="1550" spans="1:14" x14ac:dyDescent="0.25">
      <c r="A1550" t="s">
        <v>913</v>
      </c>
      <c r="B1550" t="s">
        <v>3126</v>
      </c>
      <c r="C1550" t="s">
        <v>67</v>
      </c>
      <c r="D1550" t="s">
        <v>21</v>
      </c>
      <c r="E1550">
        <v>20904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43447</v>
      </c>
      <c r="L1550" t="s">
        <v>26</v>
      </c>
      <c r="N1550" t="s">
        <v>24</v>
      </c>
    </row>
    <row r="1551" spans="1:14" x14ac:dyDescent="0.25">
      <c r="A1551" t="s">
        <v>146</v>
      </c>
      <c r="B1551" t="s">
        <v>3127</v>
      </c>
      <c r="C1551" t="s">
        <v>67</v>
      </c>
      <c r="D1551" t="s">
        <v>21</v>
      </c>
      <c r="E1551">
        <v>20910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43447</v>
      </c>
      <c r="L1551" t="s">
        <v>26</v>
      </c>
      <c r="N1551" t="s">
        <v>24</v>
      </c>
    </row>
    <row r="1552" spans="1:14" x14ac:dyDescent="0.25">
      <c r="A1552" t="s">
        <v>3128</v>
      </c>
      <c r="B1552" t="s">
        <v>3129</v>
      </c>
      <c r="C1552" t="s">
        <v>864</v>
      </c>
      <c r="D1552" t="s">
        <v>21</v>
      </c>
      <c r="E1552">
        <v>21784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43447</v>
      </c>
      <c r="L1552" t="s">
        <v>26</v>
      </c>
      <c r="N1552" t="s">
        <v>24</v>
      </c>
    </row>
    <row r="1553" spans="1:14" x14ac:dyDescent="0.25">
      <c r="A1553" t="s">
        <v>3130</v>
      </c>
      <c r="B1553" t="s">
        <v>3131</v>
      </c>
      <c r="C1553" t="s">
        <v>3132</v>
      </c>
      <c r="D1553" t="s">
        <v>21</v>
      </c>
      <c r="E1553">
        <v>21771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43446</v>
      </c>
      <c r="L1553" t="s">
        <v>26</v>
      </c>
      <c r="N1553" t="s">
        <v>24</v>
      </c>
    </row>
    <row r="1554" spans="1:14" x14ac:dyDescent="0.25">
      <c r="A1554" t="s">
        <v>588</v>
      </c>
      <c r="B1554" t="s">
        <v>3133</v>
      </c>
      <c r="C1554" t="s">
        <v>1750</v>
      </c>
      <c r="D1554" t="s">
        <v>21</v>
      </c>
      <c r="E1554">
        <v>21771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43446</v>
      </c>
      <c r="L1554" t="s">
        <v>26</v>
      </c>
      <c r="N1554" t="s">
        <v>24</v>
      </c>
    </row>
    <row r="1555" spans="1:14" x14ac:dyDescent="0.25">
      <c r="A1555" t="s">
        <v>3134</v>
      </c>
      <c r="B1555" t="s">
        <v>3135</v>
      </c>
      <c r="C1555" t="s">
        <v>2980</v>
      </c>
      <c r="D1555" t="s">
        <v>21</v>
      </c>
      <c r="E1555">
        <v>21102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43446</v>
      </c>
      <c r="L1555" t="s">
        <v>26</v>
      </c>
      <c r="N1555" t="s">
        <v>24</v>
      </c>
    </row>
    <row r="1556" spans="1:14" x14ac:dyDescent="0.25">
      <c r="A1556" t="s">
        <v>3136</v>
      </c>
      <c r="B1556" t="s">
        <v>3137</v>
      </c>
      <c r="C1556" t="s">
        <v>1020</v>
      </c>
      <c r="D1556" t="s">
        <v>21</v>
      </c>
      <c r="E1556">
        <v>21157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43446</v>
      </c>
      <c r="L1556" t="s">
        <v>26</v>
      </c>
      <c r="N1556" t="s">
        <v>24</v>
      </c>
    </row>
    <row r="1557" spans="1:14" x14ac:dyDescent="0.25">
      <c r="A1557" t="s">
        <v>3138</v>
      </c>
      <c r="B1557" t="s">
        <v>3139</v>
      </c>
      <c r="C1557" t="s">
        <v>67</v>
      </c>
      <c r="D1557" t="s">
        <v>21</v>
      </c>
      <c r="E1557">
        <v>20910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43446</v>
      </c>
      <c r="L1557" t="s">
        <v>26</v>
      </c>
      <c r="N1557" t="s">
        <v>24</v>
      </c>
    </row>
    <row r="1558" spans="1:14" x14ac:dyDescent="0.25">
      <c r="A1558" t="s">
        <v>3140</v>
      </c>
      <c r="B1558" t="s">
        <v>3141</v>
      </c>
      <c r="C1558" t="s">
        <v>67</v>
      </c>
      <c r="D1558" t="s">
        <v>21</v>
      </c>
      <c r="E1558">
        <v>20910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43446</v>
      </c>
      <c r="L1558" t="s">
        <v>26</v>
      </c>
      <c r="N1558" t="s">
        <v>24</v>
      </c>
    </row>
    <row r="1559" spans="1:14" x14ac:dyDescent="0.25">
      <c r="A1559" t="s">
        <v>3142</v>
      </c>
      <c r="B1559" t="s">
        <v>3143</v>
      </c>
      <c r="C1559" t="s">
        <v>29</v>
      </c>
      <c r="D1559" t="s">
        <v>21</v>
      </c>
      <c r="E1559">
        <v>21230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43446</v>
      </c>
      <c r="L1559" t="s">
        <v>26</v>
      </c>
      <c r="N1559" t="s">
        <v>24</v>
      </c>
    </row>
    <row r="1560" spans="1:14" x14ac:dyDescent="0.25">
      <c r="A1560" t="s">
        <v>30</v>
      </c>
      <c r="B1560" t="s">
        <v>3144</v>
      </c>
      <c r="C1560" t="s">
        <v>67</v>
      </c>
      <c r="D1560" t="s">
        <v>21</v>
      </c>
      <c r="E1560">
        <v>20910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43446</v>
      </c>
      <c r="L1560" t="s">
        <v>26</v>
      </c>
      <c r="N1560" t="s">
        <v>24</v>
      </c>
    </row>
    <row r="1561" spans="1:14" x14ac:dyDescent="0.25">
      <c r="A1561" t="s">
        <v>3145</v>
      </c>
      <c r="B1561" t="s">
        <v>3146</v>
      </c>
      <c r="C1561" t="s">
        <v>864</v>
      </c>
      <c r="D1561" t="s">
        <v>21</v>
      </c>
      <c r="E1561">
        <v>21784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43446</v>
      </c>
      <c r="L1561" t="s">
        <v>26</v>
      </c>
      <c r="N1561" t="s">
        <v>24</v>
      </c>
    </row>
    <row r="1562" spans="1:14" x14ac:dyDescent="0.25">
      <c r="A1562" t="s">
        <v>3147</v>
      </c>
      <c r="B1562" t="s">
        <v>3148</v>
      </c>
      <c r="C1562" t="s">
        <v>1020</v>
      </c>
      <c r="D1562" t="s">
        <v>21</v>
      </c>
      <c r="E1562">
        <v>21157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43446</v>
      </c>
      <c r="L1562" t="s">
        <v>26</v>
      </c>
      <c r="N1562" t="s">
        <v>24</v>
      </c>
    </row>
    <row r="1563" spans="1:14" x14ac:dyDescent="0.25">
      <c r="A1563" t="s">
        <v>3149</v>
      </c>
      <c r="B1563" t="s">
        <v>3150</v>
      </c>
      <c r="C1563" t="s">
        <v>1750</v>
      </c>
      <c r="D1563" t="s">
        <v>21</v>
      </c>
      <c r="E1563">
        <v>21771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43446</v>
      </c>
      <c r="L1563" t="s">
        <v>26</v>
      </c>
      <c r="N1563" t="s">
        <v>24</v>
      </c>
    </row>
    <row r="1564" spans="1:14" x14ac:dyDescent="0.25">
      <c r="A1564" t="s">
        <v>3151</v>
      </c>
      <c r="B1564" t="s">
        <v>3152</v>
      </c>
      <c r="C1564" t="s">
        <v>109</v>
      </c>
      <c r="D1564" t="s">
        <v>21</v>
      </c>
      <c r="E1564">
        <v>21048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43446</v>
      </c>
      <c r="L1564" t="s">
        <v>26</v>
      </c>
      <c r="N1564" t="s">
        <v>24</v>
      </c>
    </row>
    <row r="1565" spans="1:14" x14ac:dyDescent="0.25">
      <c r="A1565" t="s">
        <v>3153</v>
      </c>
      <c r="B1565" t="s">
        <v>3154</v>
      </c>
      <c r="C1565" t="s">
        <v>414</v>
      </c>
      <c r="D1565" t="s">
        <v>21</v>
      </c>
      <c r="E1565">
        <v>21222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43445</v>
      </c>
      <c r="L1565" t="s">
        <v>26</v>
      </c>
      <c r="N1565" t="s">
        <v>24</v>
      </c>
    </row>
    <row r="1566" spans="1:14" x14ac:dyDescent="0.25">
      <c r="A1566" t="s">
        <v>2000</v>
      </c>
      <c r="B1566" t="s">
        <v>2001</v>
      </c>
      <c r="C1566" t="s">
        <v>138</v>
      </c>
      <c r="D1566" t="s">
        <v>21</v>
      </c>
      <c r="E1566">
        <v>21220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43445</v>
      </c>
      <c r="L1566" t="s">
        <v>26</v>
      </c>
      <c r="N1566" t="s">
        <v>24</v>
      </c>
    </row>
    <row r="1567" spans="1:14" x14ac:dyDescent="0.25">
      <c r="A1567" t="s">
        <v>3155</v>
      </c>
      <c r="B1567" t="s">
        <v>3156</v>
      </c>
      <c r="C1567" t="s">
        <v>163</v>
      </c>
      <c r="D1567" t="s">
        <v>21</v>
      </c>
      <c r="E1567">
        <v>20902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43445</v>
      </c>
      <c r="L1567" t="s">
        <v>26</v>
      </c>
      <c r="N1567" t="s">
        <v>24</v>
      </c>
    </row>
    <row r="1568" spans="1:14" x14ac:dyDescent="0.25">
      <c r="A1568" t="s">
        <v>76</v>
      </c>
      <c r="B1568" t="s">
        <v>3157</v>
      </c>
      <c r="C1568" t="s">
        <v>29</v>
      </c>
      <c r="D1568" t="s">
        <v>21</v>
      </c>
      <c r="E1568">
        <v>21221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43445</v>
      </c>
      <c r="L1568" t="s">
        <v>26</v>
      </c>
      <c r="N1568" t="s">
        <v>24</v>
      </c>
    </row>
    <row r="1569" spans="1:14" x14ac:dyDescent="0.25">
      <c r="A1569" t="s">
        <v>3158</v>
      </c>
      <c r="B1569" t="s">
        <v>3159</v>
      </c>
      <c r="C1569" t="s">
        <v>1125</v>
      </c>
      <c r="D1569" t="s">
        <v>21</v>
      </c>
      <c r="E1569">
        <v>21221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43445</v>
      </c>
      <c r="L1569" t="s">
        <v>26</v>
      </c>
      <c r="N1569" t="s">
        <v>24</v>
      </c>
    </row>
    <row r="1570" spans="1:14" x14ac:dyDescent="0.25">
      <c r="A1570" t="s">
        <v>3160</v>
      </c>
      <c r="B1570" t="s">
        <v>3161</v>
      </c>
      <c r="C1570" t="s">
        <v>1443</v>
      </c>
      <c r="D1570" t="s">
        <v>21</v>
      </c>
      <c r="E1570">
        <v>21157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43445</v>
      </c>
      <c r="L1570" t="s">
        <v>26</v>
      </c>
      <c r="N1570" t="s">
        <v>24</v>
      </c>
    </row>
    <row r="1571" spans="1:14" x14ac:dyDescent="0.25">
      <c r="A1571" t="s">
        <v>712</v>
      </c>
      <c r="B1571" t="s">
        <v>3162</v>
      </c>
      <c r="C1571" t="s">
        <v>163</v>
      </c>
      <c r="D1571" t="s">
        <v>21</v>
      </c>
      <c r="E1571">
        <v>20901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43445</v>
      </c>
      <c r="L1571" t="s">
        <v>26</v>
      </c>
      <c r="N1571" t="s">
        <v>24</v>
      </c>
    </row>
    <row r="1572" spans="1:14" x14ac:dyDescent="0.25">
      <c r="A1572" t="s">
        <v>940</v>
      </c>
      <c r="B1572" t="s">
        <v>3163</v>
      </c>
      <c r="C1572" t="s">
        <v>109</v>
      </c>
      <c r="D1572" t="s">
        <v>21</v>
      </c>
      <c r="E1572">
        <v>21048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43445</v>
      </c>
      <c r="L1572" t="s">
        <v>26</v>
      </c>
      <c r="N1572" t="s">
        <v>24</v>
      </c>
    </row>
    <row r="1573" spans="1:14" x14ac:dyDescent="0.25">
      <c r="A1573" t="s">
        <v>3164</v>
      </c>
      <c r="B1573" t="s">
        <v>3165</v>
      </c>
      <c r="C1573" t="s">
        <v>2214</v>
      </c>
      <c r="D1573" t="s">
        <v>21</v>
      </c>
      <c r="E1573">
        <v>21532</v>
      </c>
      <c r="F1573" t="s">
        <v>23</v>
      </c>
      <c r="G1573" t="s">
        <v>23</v>
      </c>
      <c r="H1573" t="s">
        <v>24</v>
      </c>
      <c r="I1573" t="s">
        <v>24</v>
      </c>
      <c r="J1573" t="s">
        <v>25</v>
      </c>
      <c r="K1573" s="1">
        <v>43445</v>
      </c>
      <c r="L1573" t="s">
        <v>26</v>
      </c>
      <c r="N1573" t="s">
        <v>24</v>
      </c>
    </row>
    <row r="1574" spans="1:14" x14ac:dyDescent="0.25">
      <c r="A1574" t="s">
        <v>3166</v>
      </c>
      <c r="B1574" t="s">
        <v>3167</v>
      </c>
      <c r="C1574" t="s">
        <v>163</v>
      </c>
      <c r="D1574" t="s">
        <v>21</v>
      </c>
      <c r="E1574">
        <v>20902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43444</v>
      </c>
      <c r="L1574" t="s">
        <v>26</v>
      </c>
      <c r="N1574" t="s">
        <v>24</v>
      </c>
    </row>
    <row r="1575" spans="1:14" x14ac:dyDescent="0.25">
      <c r="A1575" t="s">
        <v>3168</v>
      </c>
      <c r="B1575" t="s">
        <v>3169</v>
      </c>
      <c r="C1575" t="s">
        <v>163</v>
      </c>
      <c r="D1575" t="s">
        <v>21</v>
      </c>
      <c r="E1575">
        <v>20902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43444</v>
      </c>
      <c r="L1575" t="s">
        <v>26</v>
      </c>
      <c r="N1575" t="s">
        <v>24</v>
      </c>
    </row>
    <row r="1576" spans="1:14" x14ac:dyDescent="0.25">
      <c r="A1576" t="s">
        <v>3170</v>
      </c>
      <c r="B1576" t="s">
        <v>3171</v>
      </c>
      <c r="C1576" t="s">
        <v>163</v>
      </c>
      <c r="D1576" t="s">
        <v>21</v>
      </c>
      <c r="E1576">
        <v>20902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43444</v>
      </c>
      <c r="L1576" t="s">
        <v>26</v>
      </c>
      <c r="N1576" t="s">
        <v>24</v>
      </c>
    </row>
    <row r="1577" spans="1:14" x14ac:dyDescent="0.25">
      <c r="A1577" t="s">
        <v>3172</v>
      </c>
      <c r="B1577" t="s">
        <v>3173</v>
      </c>
      <c r="C1577" t="s">
        <v>163</v>
      </c>
      <c r="D1577" t="s">
        <v>21</v>
      </c>
      <c r="E1577">
        <v>20902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43444</v>
      </c>
      <c r="L1577" t="s">
        <v>26</v>
      </c>
      <c r="N1577" t="s">
        <v>24</v>
      </c>
    </row>
    <row r="1578" spans="1:14" x14ac:dyDescent="0.25">
      <c r="A1578" t="s">
        <v>155</v>
      </c>
      <c r="B1578" t="s">
        <v>3174</v>
      </c>
      <c r="C1578" t="s">
        <v>29</v>
      </c>
      <c r="D1578" t="s">
        <v>21</v>
      </c>
      <c r="E1578">
        <v>21215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43442</v>
      </c>
      <c r="L1578" t="s">
        <v>26</v>
      </c>
      <c r="N1578" t="s">
        <v>24</v>
      </c>
    </row>
    <row r="1579" spans="1:14" x14ac:dyDescent="0.25">
      <c r="A1579" t="s">
        <v>3175</v>
      </c>
      <c r="B1579" t="s">
        <v>3176</v>
      </c>
      <c r="C1579" t="s">
        <v>317</v>
      </c>
      <c r="D1579" t="s">
        <v>21</v>
      </c>
      <c r="E1579">
        <v>20735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43442</v>
      </c>
      <c r="L1579" t="s">
        <v>26</v>
      </c>
      <c r="N1579" t="s">
        <v>24</v>
      </c>
    </row>
    <row r="1580" spans="1:14" x14ac:dyDescent="0.25">
      <c r="A1580" t="s">
        <v>3177</v>
      </c>
      <c r="B1580" t="s">
        <v>3178</v>
      </c>
      <c r="C1580" t="s">
        <v>29</v>
      </c>
      <c r="D1580" t="s">
        <v>21</v>
      </c>
      <c r="E1580">
        <v>21201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43442</v>
      </c>
      <c r="L1580" t="s">
        <v>26</v>
      </c>
      <c r="N1580" t="s">
        <v>24</v>
      </c>
    </row>
    <row r="1581" spans="1:14" x14ac:dyDescent="0.25">
      <c r="A1581" t="s">
        <v>3179</v>
      </c>
      <c r="B1581" t="s">
        <v>3180</v>
      </c>
      <c r="C1581" t="s">
        <v>29</v>
      </c>
      <c r="D1581" t="s">
        <v>21</v>
      </c>
      <c r="E1581">
        <v>21218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43442</v>
      </c>
      <c r="L1581" t="s">
        <v>26</v>
      </c>
      <c r="N1581" t="s">
        <v>24</v>
      </c>
    </row>
    <row r="1582" spans="1:14" x14ac:dyDescent="0.25">
      <c r="A1582" t="s">
        <v>3181</v>
      </c>
      <c r="B1582" t="s">
        <v>3182</v>
      </c>
      <c r="C1582" t="s">
        <v>29</v>
      </c>
      <c r="D1582" t="s">
        <v>21</v>
      </c>
      <c r="E1582">
        <v>21201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43442</v>
      </c>
      <c r="L1582" t="s">
        <v>26</v>
      </c>
      <c r="N1582" t="s">
        <v>24</v>
      </c>
    </row>
    <row r="1583" spans="1:14" x14ac:dyDescent="0.25">
      <c r="A1583" t="s">
        <v>3183</v>
      </c>
      <c r="B1583" t="s">
        <v>3184</v>
      </c>
      <c r="C1583" t="s">
        <v>249</v>
      </c>
      <c r="D1583" t="s">
        <v>21</v>
      </c>
      <c r="E1583">
        <v>20744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43442</v>
      </c>
      <c r="L1583" t="s">
        <v>26</v>
      </c>
      <c r="N1583" t="s">
        <v>24</v>
      </c>
    </row>
    <row r="1584" spans="1:14" x14ac:dyDescent="0.25">
      <c r="A1584" t="s">
        <v>97</v>
      </c>
      <c r="B1584" t="s">
        <v>3185</v>
      </c>
      <c r="C1584" t="s">
        <v>29</v>
      </c>
      <c r="D1584" t="s">
        <v>21</v>
      </c>
      <c r="E1584">
        <v>21215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43442</v>
      </c>
      <c r="L1584" t="s">
        <v>26</v>
      </c>
      <c r="N1584" t="s">
        <v>24</v>
      </c>
    </row>
    <row r="1585" spans="1:14" x14ac:dyDescent="0.25">
      <c r="A1585" t="s">
        <v>76</v>
      </c>
      <c r="B1585" t="s">
        <v>3186</v>
      </c>
      <c r="C1585" t="s">
        <v>29</v>
      </c>
      <c r="D1585" t="s">
        <v>21</v>
      </c>
      <c r="E1585">
        <v>21215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43441</v>
      </c>
      <c r="L1585" t="s">
        <v>26</v>
      </c>
      <c r="N1585" t="s">
        <v>24</v>
      </c>
    </row>
    <row r="1586" spans="1:14" x14ac:dyDescent="0.25">
      <c r="A1586" t="s">
        <v>3187</v>
      </c>
      <c r="B1586" t="s">
        <v>3188</v>
      </c>
      <c r="C1586" t="s">
        <v>3189</v>
      </c>
      <c r="D1586" t="s">
        <v>21</v>
      </c>
      <c r="E1586">
        <v>21076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43441</v>
      </c>
      <c r="L1586" t="s">
        <v>26</v>
      </c>
      <c r="N1586" t="s">
        <v>24</v>
      </c>
    </row>
    <row r="1587" spans="1:14" x14ac:dyDescent="0.25">
      <c r="A1587" t="s">
        <v>196</v>
      </c>
      <c r="B1587" t="s">
        <v>3190</v>
      </c>
      <c r="C1587" t="s">
        <v>67</v>
      </c>
      <c r="D1587" t="s">
        <v>21</v>
      </c>
      <c r="E1587">
        <v>20904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43441</v>
      </c>
      <c r="L1587" t="s">
        <v>26</v>
      </c>
      <c r="N1587" t="s">
        <v>24</v>
      </c>
    </row>
    <row r="1588" spans="1:14" x14ac:dyDescent="0.25">
      <c r="A1588" t="s">
        <v>3191</v>
      </c>
      <c r="B1588" t="s">
        <v>3192</v>
      </c>
      <c r="C1588" t="s">
        <v>249</v>
      </c>
      <c r="D1588" t="s">
        <v>21</v>
      </c>
      <c r="E1588">
        <v>20744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43441</v>
      </c>
      <c r="L1588" t="s">
        <v>26</v>
      </c>
      <c r="N1588" t="s">
        <v>24</v>
      </c>
    </row>
    <row r="1589" spans="1:14" x14ac:dyDescent="0.25">
      <c r="A1589" t="s">
        <v>201</v>
      </c>
      <c r="B1589" t="s">
        <v>3193</v>
      </c>
      <c r="C1589" t="s">
        <v>1011</v>
      </c>
      <c r="D1589" t="s">
        <v>21</v>
      </c>
      <c r="E1589">
        <v>21090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43441</v>
      </c>
      <c r="L1589" t="s">
        <v>26</v>
      </c>
      <c r="N1589" t="s">
        <v>24</v>
      </c>
    </row>
    <row r="1590" spans="1:14" x14ac:dyDescent="0.25">
      <c r="A1590" t="s">
        <v>3194</v>
      </c>
      <c r="B1590" t="s">
        <v>3195</v>
      </c>
      <c r="C1590" t="s">
        <v>67</v>
      </c>
      <c r="D1590" t="s">
        <v>21</v>
      </c>
      <c r="E1590">
        <v>20904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43441</v>
      </c>
      <c r="L1590" t="s">
        <v>26</v>
      </c>
      <c r="N1590" t="s">
        <v>24</v>
      </c>
    </row>
    <row r="1591" spans="1:14" x14ac:dyDescent="0.25">
      <c r="A1591" t="s">
        <v>93</v>
      </c>
      <c r="B1591" t="s">
        <v>3196</v>
      </c>
      <c r="C1591" t="s">
        <v>29</v>
      </c>
      <c r="D1591" t="s">
        <v>21</v>
      </c>
      <c r="E1591">
        <v>21215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43441</v>
      </c>
      <c r="L1591" t="s">
        <v>26</v>
      </c>
      <c r="N1591" t="s">
        <v>24</v>
      </c>
    </row>
    <row r="1592" spans="1:14" x14ac:dyDescent="0.25">
      <c r="A1592" t="s">
        <v>3197</v>
      </c>
      <c r="B1592" t="s">
        <v>3198</v>
      </c>
      <c r="C1592" t="s">
        <v>67</v>
      </c>
      <c r="D1592" t="s">
        <v>21</v>
      </c>
      <c r="E1592">
        <v>20904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43440</v>
      </c>
      <c r="L1592" t="s">
        <v>26</v>
      </c>
      <c r="N1592" t="s">
        <v>24</v>
      </c>
    </row>
    <row r="1593" spans="1:14" x14ac:dyDescent="0.25">
      <c r="A1593" t="s">
        <v>3199</v>
      </c>
      <c r="B1593" t="s">
        <v>3200</v>
      </c>
      <c r="C1593" t="s">
        <v>2347</v>
      </c>
      <c r="D1593" t="s">
        <v>21</v>
      </c>
      <c r="E1593">
        <v>21713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43440</v>
      </c>
      <c r="L1593" t="s">
        <v>26</v>
      </c>
      <c r="N1593" t="s">
        <v>24</v>
      </c>
    </row>
    <row r="1594" spans="1:14" x14ac:dyDescent="0.25">
      <c r="A1594" t="s">
        <v>1492</v>
      </c>
      <c r="B1594" t="s">
        <v>1493</v>
      </c>
      <c r="C1594" t="s">
        <v>190</v>
      </c>
      <c r="D1594" t="s">
        <v>21</v>
      </c>
      <c r="E1594">
        <v>20850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43440</v>
      </c>
      <c r="L1594" t="s">
        <v>26</v>
      </c>
      <c r="N1594" t="s">
        <v>24</v>
      </c>
    </row>
    <row r="1595" spans="1:14" x14ac:dyDescent="0.25">
      <c r="A1595" t="s">
        <v>3201</v>
      </c>
      <c r="B1595" t="s">
        <v>3202</v>
      </c>
      <c r="C1595" t="s">
        <v>176</v>
      </c>
      <c r="D1595" t="s">
        <v>21</v>
      </c>
      <c r="E1595">
        <v>21742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43440</v>
      </c>
      <c r="L1595" t="s">
        <v>26</v>
      </c>
      <c r="N1595" t="s">
        <v>24</v>
      </c>
    </row>
    <row r="1596" spans="1:14" x14ac:dyDescent="0.25">
      <c r="A1596" t="s">
        <v>588</v>
      </c>
      <c r="B1596" t="s">
        <v>3203</v>
      </c>
      <c r="C1596" t="s">
        <v>176</v>
      </c>
      <c r="D1596" t="s">
        <v>21</v>
      </c>
      <c r="E1596">
        <v>21740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43440</v>
      </c>
      <c r="L1596" t="s">
        <v>26</v>
      </c>
      <c r="N1596" t="s">
        <v>24</v>
      </c>
    </row>
    <row r="1597" spans="1:14" x14ac:dyDescent="0.25">
      <c r="A1597" t="s">
        <v>3204</v>
      </c>
      <c r="B1597" t="s">
        <v>3205</v>
      </c>
      <c r="C1597" t="s">
        <v>2347</v>
      </c>
      <c r="D1597" t="s">
        <v>21</v>
      </c>
      <c r="E1597">
        <v>21713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43440</v>
      </c>
      <c r="L1597" t="s">
        <v>26</v>
      </c>
      <c r="N1597" t="s">
        <v>24</v>
      </c>
    </row>
    <row r="1598" spans="1:14" x14ac:dyDescent="0.25">
      <c r="A1598" t="s">
        <v>3206</v>
      </c>
      <c r="B1598" t="s">
        <v>3207</v>
      </c>
      <c r="C1598" t="s">
        <v>176</v>
      </c>
      <c r="D1598" t="s">
        <v>21</v>
      </c>
      <c r="E1598">
        <v>21740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43440</v>
      </c>
      <c r="L1598" t="s">
        <v>26</v>
      </c>
      <c r="N1598" t="s">
        <v>24</v>
      </c>
    </row>
    <row r="1599" spans="1:14" x14ac:dyDescent="0.25">
      <c r="A1599" t="s">
        <v>3208</v>
      </c>
      <c r="B1599" t="s">
        <v>3209</v>
      </c>
      <c r="C1599" t="s">
        <v>67</v>
      </c>
      <c r="D1599" t="s">
        <v>21</v>
      </c>
      <c r="E1599">
        <v>20910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43440</v>
      </c>
      <c r="L1599" t="s">
        <v>26</v>
      </c>
      <c r="N1599" t="s">
        <v>24</v>
      </c>
    </row>
    <row r="1600" spans="1:14" x14ac:dyDescent="0.25">
      <c r="A1600" t="s">
        <v>3210</v>
      </c>
      <c r="B1600" t="s">
        <v>3211</v>
      </c>
      <c r="C1600" t="s">
        <v>291</v>
      </c>
      <c r="D1600" t="s">
        <v>21</v>
      </c>
      <c r="E1600">
        <v>21701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43440</v>
      </c>
      <c r="L1600" t="s">
        <v>26</v>
      </c>
      <c r="N1600" t="s">
        <v>24</v>
      </c>
    </row>
    <row r="1601" spans="1:14" x14ac:dyDescent="0.25">
      <c r="A1601" t="s">
        <v>3212</v>
      </c>
      <c r="B1601" t="s">
        <v>3213</v>
      </c>
      <c r="C1601" t="s">
        <v>67</v>
      </c>
      <c r="D1601" t="s">
        <v>21</v>
      </c>
      <c r="E1601">
        <v>20904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43440</v>
      </c>
      <c r="L1601" t="s">
        <v>26</v>
      </c>
      <c r="N1601" t="s">
        <v>24</v>
      </c>
    </row>
    <row r="1602" spans="1:14" x14ac:dyDescent="0.25">
      <c r="A1602" t="s">
        <v>3214</v>
      </c>
      <c r="B1602" t="s">
        <v>3215</v>
      </c>
      <c r="C1602" t="s">
        <v>291</v>
      </c>
      <c r="D1602" t="s">
        <v>21</v>
      </c>
      <c r="E1602">
        <v>21704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43438</v>
      </c>
      <c r="L1602" t="s">
        <v>26</v>
      </c>
      <c r="N1602" t="s">
        <v>24</v>
      </c>
    </row>
    <row r="1603" spans="1:14" x14ac:dyDescent="0.25">
      <c r="A1603" t="s">
        <v>3216</v>
      </c>
      <c r="B1603" t="s">
        <v>3217</v>
      </c>
      <c r="C1603" t="s">
        <v>2347</v>
      </c>
      <c r="D1603" t="s">
        <v>21</v>
      </c>
      <c r="E1603">
        <v>21713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43438</v>
      </c>
      <c r="L1603" t="s">
        <v>26</v>
      </c>
      <c r="N1603" t="s">
        <v>24</v>
      </c>
    </row>
    <row r="1604" spans="1:14" x14ac:dyDescent="0.25">
      <c r="A1604" t="s">
        <v>3218</v>
      </c>
      <c r="B1604" t="s">
        <v>3219</v>
      </c>
      <c r="C1604" t="s">
        <v>291</v>
      </c>
      <c r="D1604" t="s">
        <v>21</v>
      </c>
      <c r="E1604">
        <v>21701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43438</v>
      </c>
      <c r="L1604" t="s">
        <v>26</v>
      </c>
      <c r="N1604" t="s">
        <v>24</v>
      </c>
    </row>
    <row r="1605" spans="1:14" x14ac:dyDescent="0.25">
      <c r="A1605" t="s">
        <v>3220</v>
      </c>
      <c r="B1605" t="s">
        <v>3221</v>
      </c>
      <c r="C1605" t="s">
        <v>154</v>
      </c>
      <c r="D1605" t="s">
        <v>21</v>
      </c>
      <c r="E1605">
        <v>20707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43438</v>
      </c>
      <c r="L1605" t="s">
        <v>26</v>
      </c>
      <c r="N1605" t="s">
        <v>24</v>
      </c>
    </row>
    <row r="1606" spans="1:14" x14ac:dyDescent="0.25">
      <c r="A1606" t="s">
        <v>1677</v>
      </c>
      <c r="B1606" t="s">
        <v>1678</v>
      </c>
      <c r="C1606" t="s">
        <v>735</v>
      </c>
      <c r="D1606" t="s">
        <v>21</v>
      </c>
      <c r="E1606">
        <v>20770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43438</v>
      </c>
      <c r="L1606" t="s">
        <v>26</v>
      </c>
      <c r="N1606" t="s">
        <v>24</v>
      </c>
    </row>
    <row r="1607" spans="1:14" x14ac:dyDescent="0.25">
      <c r="A1607" t="s">
        <v>126</v>
      </c>
      <c r="B1607" t="s">
        <v>3222</v>
      </c>
      <c r="C1607" t="s">
        <v>291</v>
      </c>
      <c r="D1607" t="s">
        <v>21</v>
      </c>
      <c r="E1607">
        <v>21701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43438</v>
      </c>
      <c r="L1607" t="s">
        <v>26</v>
      </c>
      <c r="N1607" t="s">
        <v>24</v>
      </c>
    </row>
    <row r="1608" spans="1:14" x14ac:dyDescent="0.25">
      <c r="A1608" t="s">
        <v>1643</v>
      </c>
      <c r="B1608" t="s">
        <v>1644</v>
      </c>
      <c r="C1608" t="s">
        <v>1171</v>
      </c>
      <c r="D1608" t="s">
        <v>21</v>
      </c>
      <c r="E1608">
        <v>20705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43438</v>
      </c>
      <c r="L1608" t="s">
        <v>26</v>
      </c>
      <c r="N1608" t="s">
        <v>24</v>
      </c>
    </row>
    <row r="1609" spans="1:14" x14ac:dyDescent="0.25">
      <c r="A1609" t="s">
        <v>30</v>
      </c>
      <c r="B1609" t="s">
        <v>3223</v>
      </c>
      <c r="C1609" t="s">
        <v>154</v>
      </c>
      <c r="D1609" t="s">
        <v>21</v>
      </c>
      <c r="E1609">
        <v>20707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43438</v>
      </c>
      <c r="L1609" t="s">
        <v>26</v>
      </c>
      <c r="N1609" t="s">
        <v>24</v>
      </c>
    </row>
    <row r="1610" spans="1:14" x14ac:dyDescent="0.25">
      <c r="A1610" t="s">
        <v>3224</v>
      </c>
      <c r="B1610" t="s">
        <v>3225</v>
      </c>
      <c r="C1610" t="s">
        <v>291</v>
      </c>
      <c r="D1610" t="s">
        <v>21</v>
      </c>
      <c r="E1610">
        <v>21701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43438</v>
      </c>
      <c r="L1610" t="s">
        <v>26</v>
      </c>
      <c r="N1610" t="s">
        <v>24</v>
      </c>
    </row>
    <row r="1611" spans="1:14" x14ac:dyDescent="0.25">
      <c r="A1611" t="s">
        <v>1816</v>
      </c>
      <c r="B1611" t="s">
        <v>1817</v>
      </c>
      <c r="C1611" t="s">
        <v>735</v>
      </c>
      <c r="D1611" t="s">
        <v>21</v>
      </c>
      <c r="E1611">
        <v>20770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43438</v>
      </c>
      <c r="L1611" t="s">
        <v>26</v>
      </c>
      <c r="N1611" t="s">
        <v>24</v>
      </c>
    </row>
    <row r="1612" spans="1:14" x14ac:dyDescent="0.25">
      <c r="A1612" t="s">
        <v>1623</v>
      </c>
      <c r="B1612" t="s">
        <v>3226</v>
      </c>
      <c r="C1612" t="s">
        <v>291</v>
      </c>
      <c r="D1612" t="s">
        <v>21</v>
      </c>
      <c r="E1612">
        <v>21701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43438</v>
      </c>
      <c r="L1612" t="s">
        <v>26</v>
      </c>
      <c r="N1612" t="s">
        <v>24</v>
      </c>
    </row>
    <row r="1613" spans="1:14" x14ac:dyDescent="0.25">
      <c r="A1613" t="s">
        <v>201</v>
      </c>
      <c r="B1613" t="s">
        <v>3227</v>
      </c>
      <c r="C1613" t="s">
        <v>154</v>
      </c>
      <c r="D1613" t="s">
        <v>21</v>
      </c>
      <c r="E1613">
        <v>20707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43438</v>
      </c>
      <c r="L1613" t="s">
        <v>26</v>
      </c>
      <c r="N1613" t="s">
        <v>24</v>
      </c>
    </row>
    <row r="1614" spans="1:14" x14ac:dyDescent="0.25">
      <c r="A1614" t="s">
        <v>3230</v>
      </c>
      <c r="B1614" t="s">
        <v>3231</v>
      </c>
      <c r="C1614" t="s">
        <v>70</v>
      </c>
      <c r="D1614" t="s">
        <v>21</v>
      </c>
      <c r="E1614">
        <v>21403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43435</v>
      </c>
      <c r="L1614" t="s">
        <v>26</v>
      </c>
      <c r="N1614" t="s">
        <v>24</v>
      </c>
    </row>
    <row r="1615" spans="1:14" x14ac:dyDescent="0.25">
      <c r="A1615" t="s">
        <v>3232</v>
      </c>
      <c r="B1615" t="s">
        <v>3233</v>
      </c>
      <c r="C1615" t="s">
        <v>70</v>
      </c>
      <c r="D1615" t="s">
        <v>21</v>
      </c>
      <c r="E1615">
        <v>21401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43435</v>
      </c>
      <c r="L1615" t="s">
        <v>26</v>
      </c>
      <c r="N1615" t="s">
        <v>24</v>
      </c>
    </row>
    <row r="1616" spans="1:14" x14ac:dyDescent="0.25">
      <c r="A1616" t="s">
        <v>3234</v>
      </c>
      <c r="B1616" t="s">
        <v>3235</v>
      </c>
      <c r="C1616" t="s">
        <v>70</v>
      </c>
      <c r="D1616" t="s">
        <v>21</v>
      </c>
      <c r="E1616">
        <v>21401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43435</v>
      </c>
      <c r="L1616" t="s">
        <v>26</v>
      </c>
      <c r="N1616" t="s">
        <v>24</v>
      </c>
    </row>
    <row r="1617" spans="1:14" x14ac:dyDescent="0.25">
      <c r="A1617" t="s">
        <v>139</v>
      </c>
      <c r="B1617" t="s">
        <v>3236</v>
      </c>
      <c r="C1617" t="s">
        <v>70</v>
      </c>
      <c r="D1617" t="s">
        <v>21</v>
      </c>
      <c r="E1617">
        <v>21401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43435</v>
      </c>
      <c r="L1617" t="s">
        <v>26</v>
      </c>
      <c r="N1617" t="s">
        <v>24</v>
      </c>
    </row>
    <row r="1618" spans="1:14" x14ac:dyDescent="0.25">
      <c r="A1618" t="s">
        <v>3237</v>
      </c>
      <c r="B1618" t="s">
        <v>3238</v>
      </c>
      <c r="C1618" t="s">
        <v>70</v>
      </c>
      <c r="D1618" t="s">
        <v>21</v>
      </c>
      <c r="E1618">
        <v>21401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43435</v>
      </c>
      <c r="L1618" t="s">
        <v>26</v>
      </c>
      <c r="N1618" t="s">
        <v>24</v>
      </c>
    </row>
    <row r="1619" spans="1:14" x14ac:dyDescent="0.25">
      <c r="A1619" t="s">
        <v>201</v>
      </c>
      <c r="B1619" t="s">
        <v>3239</v>
      </c>
      <c r="C1619" t="s">
        <v>70</v>
      </c>
      <c r="D1619" t="s">
        <v>21</v>
      </c>
      <c r="E1619">
        <v>21409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43435</v>
      </c>
      <c r="L1619" t="s">
        <v>26</v>
      </c>
      <c r="N1619" t="s">
        <v>24</v>
      </c>
    </row>
    <row r="1620" spans="1:14" x14ac:dyDescent="0.25">
      <c r="A1620" t="s">
        <v>155</v>
      </c>
      <c r="B1620" t="s">
        <v>3241</v>
      </c>
      <c r="C1620" t="s">
        <v>190</v>
      </c>
      <c r="D1620" t="s">
        <v>21</v>
      </c>
      <c r="E1620">
        <v>20852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43433</v>
      </c>
      <c r="L1620" t="s">
        <v>26</v>
      </c>
      <c r="N1620" t="s">
        <v>24</v>
      </c>
    </row>
    <row r="1621" spans="1:14" x14ac:dyDescent="0.25">
      <c r="A1621" t="s">
        <v>155</v>
      </c>
      <c r="B1621" t="s">
        <v>2122</v>
      </c>
      <c r="C1621" t="s">
        <v>54</v>
      </c>
      <c r="D1621" t="s">
        <v>21</v>
      </c>
      <c r="E1621">
        <v>21061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43433</v>
      </c>
      <c r="L1621" t="s">
        <v>26</v>
      </c>
      <c r="N1621" t="s">
        <v>24</v>
      </c>
    </row>
    <row r="1622" spans="1:14" x14ac:dyDescent="0.25">
      <c r="A1622" t="s">
        <v>3244</v>
      </c>
      <c r="B1622" t="s">
        <v>3245</v>
      </c>
      <c r="C1622" t="s">
        <v>652</v>
      </c>
      <c r="D1622" t="s">
        <v>21</v>
      </c>
      <c r="E1622">
        <v>20743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43433</v>
      </c>
      <c r="L1622" t="s">
        <v>26</v>
      </c>
      <c r="N1622" t="s">
        <v>24</v>
      </c>
    </row>
    <row r="1623" spans="1:14" x14ac:dyDescent="0.25">
      <c r="A1623" t="s">
        <v>3246</v>
      </c>
      <c r="B1623" t="s">
        <v>3247</v>
      </c>
      <c r="C1623" t="s">
        <v>854</v>
      </c>
      <c r="D1623" t="s">
        <v>21</v>
      </c>
      <c r="E1623">
        <v>20706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43433</v>
      </c>
      <c r="L1623" t="s">
        <v>26</v>
      </c>
      <c r="N1623" t="s">
        <v>24</v>
      </c>
    </row>
    <row r="1624" spans="1:14" x14ac:dyDescent="0.25">
      <c r="A1624" t="s">
        <v>177</v>
      </c>
      <c r="B1624" t="s">
        <v>3248</v>
      </c>
      <c r="C1624" t="s">
        <v>3249</v>
      </c>
      <c r="D1624" t="s">
        <v>21</v>
      </c>
      <c r="E1624">
        <v>21795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43433</v>
      </c>
      <c r="L1624" t="s">
        <v>26</v>
      </c>
      <c r="N1624" t="s">
        <v>24</v>
      </c>
    </row>
    <row r="1625" spans="1:14" x14ac:dyDescent="0.25">
      <c r="A1625" t="s">
        <v>3250</v>
      </c>
      <c r="B1625" t="s">
        <v>3251</v>
      </c>
      <c r="C1625" t="s">
        <v>3249</v>
      </c>
      <c r="D1625" t="s">
        <v>21</v>
      </c>
      <c r="E1625">
        <v>21795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43433</v>
      </c>
      <c r="L1625" t="s">
        <v>26</v>
      </c>
      <c r="N1625" t="s">
        <v>24</v>
      </c>
    </row>
    <row r="1626" spans="1:14" x14ac:dyDescent="0.25">
      <c r="A1626" t="s">
        <v>196</v>
      </c>
      <c r="B1626" t="s">
        <v>3254</v>
      </c>
      <c r="C1626" t="s">
        <v>190</v>
      </c>
      <c r="D1626" t="s">
        <v>21</v>
      </c>
      <c r="E1626">
        <v>20850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43433</v>
      </c>
      <c r="L1626" t="s">
        <v>26</v>
      </c>
      <c r="N1626" t="s">
        <v>24</v>
      </c>
    </row>
    <row r="1627" spans="1:14" x14ac:dyDescent="0.25">
      <c r="A1627" t="s">
        <v>3255</v>
      </c>
      <c r="B1627" t="s">
        <v>3256</v>
      </c>
      <c r="C1627" t="s">
        <v>652</v>
      </c>
      <c r="D1627" t="s">
        <v>21</v>
      </c>
      <c r="E1627">
        <v>20743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43433</v>
      </c>
      <c r="L1627" t="s">
        <v>26</v>
      </c>
      <c r="N1627" t="s">
        <v>24</v>
      </c>
    </row>
    <row r="1628" spans="1:14" x14ac:dyDescent="0.25">
      <c r="A1628" t="s">
        <v>2104</v>
      </c>
      <c r="B1628" t="s">
        <v>2105</v>
      </c>
      <c r="C1628" t="s">
        <v>1221</v>
      </c>
      <c r="D1628" t="s">
        <v>21</v>
      </c>
      <c r="E1628">
        <v>21054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43433</v>
      </c>
      <c r="L1628" t="s">
        <v>26</v>
      </c>
      <c r="N1628" t="s">
        <v>24</v>
      </c>
    </row>
    <row r="1629" spans="1:14" x14ac:dyDescent="0.25">
      <c r="A1629" t="s">
        <v>155</v>
      </c>
      <c r="B1629" t="s">
        <v>3257</v>
      </c>
      <c r="C1629" t="s">
        <v>190</v>
      </c>
      <c r="D1629" t="s">
        <v>21</v>
      </c>
      <c r="E1629">
        <v>20850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43432</v>
      </c>
      <c r="L1629" t="s">
        <v>26</v>
      </c>
      <c r="N1629" t="s">
        <v>24</v>
      </c>
    </row>
    <row r="1630" spans="1:14" x14ac:dyDescent="0.25">
      <c r="A1630" t="s">
        <v>3258</v>
      </c>
      <c r="B1630" t="s">
        <v>3259</v>
      </c>
      <c r="C1630" t="s">
        <v>29</v>
      </c>
      <c r="D1630" t="s">
        <v>21</v>
      </c>
      <c r="E1630">
        <v>21206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43432</v>
      </c>
      <c r="L1630" t="s">
        <v>26</v>
      </c>
      <c r="N1630" t="s">
        <v>24</v>
      </c>
    </row>
    <row r="1631" spans="1:14" x14ac:dyDescent="0.25">
      <c r="A1631" t="s">
        <v>3260</v>
      </c>
      <c r="B1631" t="s">
        <v>3261</v>
      </c>
      <c r="C1631" t="s">
        <v>190</v>
      </c>
      <c r="D1631" t="s">
        <v>21</v>
      </c>
      <c r="E1631">
        <v>20852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43432</v>
      </c>
      <c r="L1631" t="s">
        <v>26</v>
      </c>
      <c r="N1631" t="s">
        <v>24</v>
      </c>
    </row>
    <row r="1632" spans="1:14" x14ac:dyDescent="0.25">
      <c r="A1632" t="s">
        <v>3262</v>
      </c>
      <c r="B1632" t="s">
        <v>3263</v>
      </c>
      <c r="C1632" t="s">
        <v>190</v>
      </c>
      <c r="D1632" t="s">
        <v>21</v>
      </c>
      <c r="E1632">
        <v>20850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43432</v>
      </c>
      <c r="L1632" t="s">
        <v>26</v>
      </c>
      <c r="N1632" t="s">
        <v>24</v>
      </c>
    </row>
    <row r="1633" spans="1:14" x14ac:dyDescent="0.25">
      <c r="A1633" t="s">
        <v>3264</v>
      </c>
      <c r="B1633" t="s">
        <v>3265</v>
      </c>
      <c r="C1633" t="s">
        <v>854</v>
      </c>
      <c r="D1633" t="s">
        <v>21</v>
      </c>
      <c r="E1633">
        <v>20706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43432</v>
      </c>
      <c r="L1633" t="s">
        <v>26</v>
      </c>
      <c r="N1633" t="s">
        <v>24</v>
      </c>
    </row>
    <row r="1634" spans="1:14" x14ac:dyDescent="0.25">
      <c r="A1634" t="s">
        <v>3266</v>
      </c>
      <c r="B1634" t="s">
        <v>3267</v>
      </c>
      <c r="C1634" t="s">
        <v>801</v>
      </c>
      <c r="D1634" t="s">
        <v>21</v>
      </c>
      <c r="E1634">
        <v>20743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43432</v>
      </c>
      <c r="L1634" t="s">
        <v>26</v>
      </c>
      <c r="N1634" t="s">
        <v>24</v>
      </c>
    </row>
    <row r="1635" spans="1:14" x14ac:dyDescent="0.25">
      <c r="A1635" t="s">
        <v>3268</v>
      </c>
      <c r="B1635" t="s">
        <v>3269</v>
      </c>
      <c r="C1635" t="s">
        <v>1674</v>
      </c>
      <c r="D1635" t="s">
        <v>21</v>
      </c>
      <c r="E1635">
        <v>20706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43432</v>
      </c>
      <c r="L1635" t="s">
        <v>26</v>
      </c>
      <c r="N1635" t="s">
        <v>24</v>
      </c>
    </row>
    <row r="1636" spans="1:14" x14ac:dyDescent="0.25">
      <c r="A1636" t="s">
        <v>3270</v>
      </c>
      <c r="B1636" t="s">
        <v>3271</v>
      </c>
      <c r="C1636" t="s">
        <v>29</v>
      </c>
      <c r="D1636" t="s">
        <v>21</v>
      </c>
      <c r="E1636">
        <v>21206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43432</v>
      </c>
      <c r="L1636" t="s">
        <v>26</v>
      </c>
      <c r="N1636" t="s">
        <v>24</v>
      </c>
    </row>
    <row r="1637" spans="1:14" x14ac:dyDescent="0.25">
      <c r="A1637" t="s">
        <v>3272</v>
      </c>
      <c r="B1637" t="s">
        <v>3273</v>
      </c>
      <c r="C1637" t="s">
        <v>190</v>
      </c>
      <c r="D1637" t="s">
        <v>21</v>
      </c>
      <c r="E1637">
        <v>20850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43432</v>
      </c>
      <c r="L1637" t="s">
        <v>26</v>
      </c>
      <c r="N1637" t="s">
        <v>24</v>
      </c>
    </row>
    <row r="1638" spans="1:14" x14ac:dyDescent="0.25">
      <c r="A1638" t="s">
        <v>3274</v>
      </c>
      <c r="B1638" t="s">
        <v>3275</v>
      </c>
      <c r="C1638" t="s">
        <v>652</v>
      </c>
      <c r="D1638" t="s">
        <v>21</v>
      </c>
      <c r="E1638">
        <v>20743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43431</v>
      </c>
      <c r="L1638" t="s">
        <v>26</v>
      </c>
      <c r="N1638" t="s">
        <v>24</v>
      </c>
    </row>
    <row r="1639" spans="1:14" x14ac:dyDescent="0.25">
      <c r="A1639" t="s">
        <v>3276</v>
      </c>
      <c r="B1639" t="s">
        <v>3277</v>
      </c>
      <c r="C1639" t="s">
        <v>190</v>
      </c>
      <c r="D1639" t="s">
        <v>21</v>
      </c>
      <c r="E1639">
        <v>20851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43431</v>
      </c>
      <c r="L1639" t="s">
        <v>26</v>
      </c>
      <c r="N1639" t="s">
        <v>24</v>
      </c>
    </row>
    <row r="1640" spans="1:14" x14ac:dyDescent="0.25">
      <c r="A1640" t="s">
        <v>3278</v>
      </c>
      <c r="B1640" t="s">
        <v>3279</v>
      </c>
      <c r="C1640" t="s">
        <v>190</v>
      </c>
      <c r="D1640" t="s">
        <v>21</v>
      </c>
      <c r="E1640">
        <v>20850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43431</v>
      </c>
      <c r="L1640" t="s">
        <v>26</v>
      </c>
      <c r="N1640" t="s">
        <v>24</v>
      </c>
    </row>
    <row r="1641" spans="1:14" x14ac:dyDescent="0.25">
      <c r="A1641" t="s">
        <v>869</v>
      </c>
      <c r="B1641" t="s">
        <v>3280</v>
      </c>
      <c r="C1641" t="s">
        <v>190</v>
      </c>
      <c r="D1641" t="s">
        <v>21</v>
      </c>
      <c r="E1641">
        <v>20851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43431</v>
      </c>
      <c r="L1641" t="s">
        <v>26</v>
      </c>
      <c r="N1641" t="s">
        <v>24</v>
      </c>
    </row>
    <row r="1642" spans="1:14" x14ac:dyDescent="0.25">
      <c r="A1642" t="s">
        <v>588</v>
      </c>
      <c r="B1642" t="s">
        <v>3281</v>
      </c>
      <c r="C1642" t="s">
        <v>3282</v>
      </c>
      <c r="D1642" t="s">
        <v>21</v>
      </c>
      <c r="E1642">
        <v>21771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43430</v>
      </c>
      <c r="L1642" t="s">
        <v>26</v>
      </c>
      <c r="N1642" t="s">
        <v>24</v>
      </c>
    </row>
    <row r="1643" spans="1:14" x14ac:dyDescent="0.25">
      <c r="A1643" t="s">
        <v>3283</v>
      </c>
      <c r="B1643" t="s">
        <v>3284</v>
      </c>
      <c r="C1643" t="s">
        <v>3285</v>
      </c>
      <c r="D1643" t="s">
        <v>21</v>
      </c>
      <c r="E1643">
        <v>21734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43430</v>
      </c>
      <c r="L1643" t="s">
        <v>26</v>
      </c>
      <c r="N1643" t="s">
        <v>24</v>
      </c>
    </row>
    <row r="1644" spans="1:14" x14ac:dyDescent="0.25">
      <c r="A1644" t="s">
        <v>3286</v>
      </c>
      <c r="B1644" t="s">
        <v>3287</v>
      </c>
      <c r="C1644" t="s">
        <v>3288</v>
      </c>
      <c r="D1644" t="s">
        <v>21</v>
      </c>
      <c r="E1644">
        <v>21797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43430</v>
      </c>
      <c r="L1644" t="s">
        <v>26</v>
      </c>
      <c r="N1644" t="s">
        <v>24</v>
      </c>
    </row>
    <row r="1645" spans="1:14" x14ac:dyDescent="0.25">
      <c r="A1645" t="s">
        <v>3290</v>
      </c>
      <c r="B1645" t="s">
        <v>3291</v>
      </c>
      <c r="C1645" t="s">
        <v>3292</v>
      </c>
      <c r="D1645" t="s">
        <v>21</v>
      </c>
      <c r="E1645">
        <v>20723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43430</v>
      </c>
      <c r="L1645" t="s">
        <v>26</v>
      </c>
      <c r="N1645" t="s">
        <v>24</v>
      </c>
    </row>
    <row r="1646" spans="1:14" x14ac:dyDescent="0.25">
      <c r="A1646" t="s">
        <v>521</v>
      </c>
      <c r="B1646" t="s">
        <v>3293</v>
      </c>
      <c r="C1646" t="s">
        <v>659</v>
      </c>
      <c r="D1646" t="s">
        <v>21</v>
      </c>
      <c r="E1646">
        <v>20747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43430</v>
      </c>
      <c r="L1646" t="s">
        <v>26</v>
      </c>
      <c r="N1646" t="s">
        <v>24</v>
      </c>
    </row>
    <row r="1647" spans="1:14" x14ac:dyDescent="0.25">
      <c r="A1647" t="s">
        <v>3294</v>
      </c>
      <c r="B1647" t="s">
        <v>3295</v>
      </c>
      <c r="C1647" t="s">
        <v>29</v>
      </c>
      <c r="D1647" t="s">
        <v>21</v>
      </c>
      <c r="E1647">
        <v>21201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43425</v>
      </c>
      <c r="L1647" t="s">
        <v>26</v>
      </c>
      <c r="N1647" t="s">
        <v>24</v>
      </c>
    </row>
    <row r="1648" spans="1:14" x14ac:dyDescent="0.25">
      <c r="A1648" t="s">
        <v>3299</v>
      </c>
      <c r="B1648" t="s">
        <v>3300</v>
      </c>
      <c r="C1648" t="s">
        <v>29</v>
      </c>
      <c r="D1648" t="s">
        <v>21</v>
      </c>
      <c r="E1648">
        <v>21205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43425</v>
      </c>
      <c r="L1648" t="s">
        <v>26</v>
      </c>
      <c r="N1648" t="s">
        <v>24</v>
      </c>
    </row>
    <row r="1649" spans="1:14" x14ac:dyDescent="0.25">
      <c r="A1649" t="s">
        <v>3303</v>
      </c>
      <c r="B1649" t="s">
        <v>3304</v>
      </c>
      <c r="C1649" t="s">
        <v>1310</v>
      </c>
      <c r="D1649" t="s">
        <v>21</v>
      </c>
      <c r="E1649">
        <v>21750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43425</v>
      </c>
      <c r="L1649" t="s">
        <v>26</v>
      </c>
      <c r="N1649" t="s">
        <v>24</v>
      </c>
    </row>
    <row r="1650" spans="1:14" x14ac:dyDescent="0.25">
      <c r="A1650" t="s">
        <v>3305</v>
      </c>
      <c r="B1650" t="s">
        <v>3306</v>
      </c>
      <c r="C1650" t="s">
        <v>176</v>
      </c>
      <c r="D1650" t="s">
        <v>21</v>
      </c>
      <c r="E1650">
        <v>21740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43424</v>
      </c>
      <c r="L1650" t="s">
        <v>26</v>
      </c>
      <c r="N1650" t="s">
        <v>24</v>
      </c>
    </row>
    <row r="1651" spans="1:14" x14ac:dyDescent="0.25">
      <c r="A1651" t="s">
        <v>3307</v>
      </c>
      <c r="B1651" t="s">
        <v>3308</v>
      </c>
      <c r="C1651" t="s">
        <v>778</v>
      </c>
      <c r="D1651" t="s">
        <v>21</v>
      </c>
      <c r="E1651">
        <v>20602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43424</v>
      </c>
      <c r="L1651" t="s">
        <v>26</v>
      </c>
      <c r="N1651" t="s">
        <v>24</v>
      </c>
    </row>
    <row r="1652" spans="1:14" x14ac:dyDescent="0.25">
      <c r="A1652" t="s">
        <v>76</v>
      </c>
      <c r="B1652" t="s">
        <v>3309</v>
      </c>
      <c r="C1652" t="s">
        <v>29</v>
      </c>
      <c r="D1652" t="s">
        <v>21</v>
      </c>
      <c r="E1652">
        <v>21215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43424</v>
      </c>
      <c r="L1652" t="s">
        <v>26</v>
      </c>
      <c r="N1652" t="s">
        <v>24</v>
      </c>
    </row>
    <row r="1653" spans="1:14" x14ac:dyDescent="0.25">
      <c r="A1653" t="s">
        <v>1733</v>
      </c>
      <c r="B1653" t="s">
        <v>1734</v>
      </c>
      <c r="C1653" t="s">
        <v>546</v>
      </c>
      <c r="D1653" t="s">
        <v>21</v>
      </c>
      <c r="E1653">
        <v>20774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43424</v>
      </c>
      <c r="L1653" t="s">
        <v>26</v>
      </c>
      <c r="N1653" t="s">
        <v>24</v>
      </c>
    </row>
    <row r="1654" spans="1:14" x14ac:dyDescent="0.25">
      <c r="A1654" t="s">
        <v>1667</v>
      </c>
      <c r="B1654" t="s">
        <v>1668</v>
      </c>
      <c r="C1654" t="s">
        <v>546</v>
      </c>
      <c r="D1654" t="s">
        <v>21</v>
      </c>
      <c r="E1654">
        <v>20772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43424</v>
      </c>
      <c r="L1654" t="s">
        <v>26</v>
      </c>
      <c r="N1654" t="s">
        <v>24</v>
      </c>
    </row>
    <row r="1655" spans="1:14" x14ac:dyDescent="0.25">
      <c r="A1655" t="s">
        <v>708</v>
      </c>
      <c r="B1655" t="s">
        <v>3310</v>
      </c>
      <c r="C1655" t="s">
        <v>176</v>
      </c>
      <c r="D1655" t="s">
        <v>21</v>
      </c>
      <c r="E1655">
        <v>21740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43424</v>
      </c>
      <c r="L1655" t="s">
        <v>26</v>
      </c>
      <c r="N1655" t="s">
        <v>24</v>
      </c>
    </row>
    <row r="1656" spans="1:14" x14ac:dyDescent="0.25">
      <c r="A1656" t="s">
        <v>3311</v>
      </c>
      <c r="B1656" t="s">
        <v>3312</v>
      </c>
      <c r="C1656" t="s">
        <v>320</v>
      </c>
      <c r="D1656" t="s">
        <v>21</v>
      </c>
      <c r="E1656">
        <v>20607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43424</v>
      </c>
      <c r="L1656" t="s">
        <v>26</v>
      </c>
      <c r="N1656" t="s">
        <v>24</v>
      </c>
    </row>
    <row r="1657" spans="1:14" x14ac:dyDescent="0.25">
      <c r="A1657" t="s">
        <v>3313</v>
      </c>
      <c r="B1657" t="s">
        <v>3314</v>
      </c>
      <c r="C1657" t="s">
        <v>1310</v>
      </c>
      <c r="D1657" t="s">
        <v>21</v>
      </c>
      <c r="E1657">
        <v>21750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43424</v>
      </c>
      <c r="L1657" t="s">
        <v>26</v>
      </c>
      <c r="N1657" t="s">
        <v>24</v>
      </c>
    </row>
    <row r="1658" spans="1:14" x14ac:dyDescent="0.25">
      <c r="A1658" t="s">
        <v>3315</v>
      </c>
      <c r="B1658" t="s">
        <v>3316</v>
      </c>
      <c r="C1658" t="s">
        <v>176</v>
      </c>
      <c r="D1658" t="s">
        <v>21</v>
      </c>
      <c r="E1658">
        <v>21740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43424</v>
      </c>
      <c r="L1658" t="s">
        <v>26</v>
      </c>
      <c r="N1658" t="s">
        <v>24</v>
      </c>
    </row>
    <row r="1659" spans="1:14" x14ac:dyDescent="0.25">
      <c r="A1659" t="s">
        <v>1671</v>
      </c>
      <c r="B1659" t="s">
        <v>1672</v>
      </c>
      <c r="C1659" t="s">
        <v>546</v>
      </c>
      <c r="D1659" t="s">
        <v>21</v>
      </c>
      <c r="E1659">
        <v>20772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43424</v>
      </c>
      <c r="L1659" t="s">
        <v>26</v>
      </c>
      <c r="N1659" t="s">
        <v>24</v>
      </c>
    </row>
    <row r="1660" spans="1:14" x14ac:dyDescent="0.25">
      <c r="A1660" t="s">
        <v>3317</v>
      </c>
      <c r="B1660" t="s">
        <v>3318</v>
      </c>
      <c r="C1660" t="s">
        <v>778</v>
      </c>
      <c r="D1660" t="s">
        <v>21</v>
      </c>
      <c r="E1660">
        <v>20603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43423</v>
      </c>
      <c r="L1660" t="s">
        <v>26</v>
      </c>
      <c r="N1660" t="s">
        <v>24</v>
      </c>
    </row>
    <row r="1661" spans="1:14" x14ac:dyDescent="0.25">
      <c r="A1661" t="s">
        <v>2118</v>
      </c>
      <c r="B1661" t="s">
        <v>2119</v>
      </c>
      <c r="C1661" t="s">
        <v>880</v>
      </c>
      <c r="D1661" t="s">
        <v>21</v>
      </c>
      <c r="E1661">
        <v>21784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43423</v>
      </c>
      <c r="L1661" t="s">
        <v>26</v>
      </c>
      <c r="N1661" t="s">
        <v>24</v>
      </c>
    </row>
    <row r="1662" spans="1:14" x14ac:dyDescent="0.25">
      <c r="A1662" t="s">
        <v>3319</v>
      </c>
      <c r="B1662" t="s">
        <v>3320</v>
      </c>
      <c r="C1662" t="s">
        <v>291</v>
      </c>
      <c r="D1662" t="s">
        <v>21</v>
      </c>
      <c r="E1662">
        <v>21701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43423</v>
      </c>
      <c r="L1662" t="s">
        <v>26</v>
      </c>
      <c r="N1662" t="s">
        <v>24</v>
      </c>
    </row>
    <row r="1663" spans="1:14" x14ac:dyDescent="0.25">
      <c r="A1663" t="s">
        <v>2287</v>
      </c>
      <c r="B1663" t="s">
        <v>2288</v>
      </c>
      <c r="C1663" t="s">
        <v>378</v>
      </c>
      <c r="D1663" t="s">
        <v>21</v>
      </c>
      <c r="E1663">
        <v>21536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43423</v>
      </c>
      <c r="L1663" t="s">
        <v>26</v>
      </c>
      <c r="N1663" t="s">
        <v>24</v>
      </c>
    </row>
    <row r="1664" spans="1:14" x14ac:dyDescent="0.25">
      <c r="A1664" t="s">
        <v>155</v>
      </c>
      <c r="B1664" t="s">
        <v>3321</v>
      </c>
      <c r="C1664" t="s">
        <v>320</v>
      </c>
      <c r="D1664" t="s">
        <v>21</v>
      </c>
      <c r="E1664">
        <v>20607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43423</v>
      </c>
      <c r="L1664" t="s">
        <v>26</v>
      </c>
      <c r="N1664" t="s">
        <v>24</v>
      </c>
    </row>
    <row r="1665" spans="1:14" x14ac:dyDescent="0.25">
      <c r="A1665" t="s">
        <v>3322</v>
      </c>
      <c r="B1665" t="s">
        <v>3323</v>
      </c>
      <c r="C1665" t="s">
        <v>291</v>
      </c>
      <c r="D1665" t="s">
        <v>21</v>
      </c>
      <c r="E1665">
        <v>21701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43423</v>
      </c>
      <c r="L1665" t="s">
        <v>26</v>
      </c>
      <c r="N1665" t="s">
        <v>24</v>
      </c>
    </row>
    <row r="1666" spans="1:14" x14ac:dyDescent="0.25">
      <c r="A1666" t="s">
        <v>3324</v>
      </c>
      <c r="B1666" t="s">
        <v>3325</v>
      </c>
      <c r="C1666" t="s">
        <v>778</v>
      </c>
      <c r="D1666" t="s">
        <v>21</v>
      </c>
      <c r="E1666">
        <v>20603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43423</v>
      </c>
      <c r="L1666" t="s">
        <v>26</v>
      </c>
      <c r="N1666" t="s">
        <v>24</v>
      </c>
    </row>
    <row r="1667" spans="1:14" x14ac:dyDescent="0.25">
      <c r="A1667" t="s">
        <v>1298</v>
      </c>
      <c r="B1667" t="s">
        <v>3326</v>
      </c>
      <c r="C1667" t="s">
        <v>291</v>
      </c>
      <c r="D1667" t="s">
        <v>21</v>
      </c>
      <c r="E1667">
        <v>21701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43423</v>
      </c>
      <c r="L1667" t="s">
        <v>26</v>
      </c>
      <c r="N1667" t="s">
        <v>24</v>
      </c>
    </row>
    <row r="1668" spans="1:14" x14ac:dyDescent="0.25">
      <c r="A1668" t="s">
        <v>30</v>
      </c>
      <c r="B1668" t="s">
        <v>3327</v>
      </c>
      <c r="C1668" t="s">
        <v>29</v>
      </c>
      <c r="D1668" t="s">
        <v>21</v>
      </c>
      <c r="E1668">
        <v>21224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43423</v>
      </c>
      <c r="L1668" t="s">
        <v>26</v>
      </c>
      <c r="N1668" t="s">
        <v>24</v>
      </c>
    </row>
    <row r="1669" spans="1:14" x14ac:dyDescent="0.25">
      <c r="A1669" t="s">
        <v>1619</v>
      </c>
      <c r="B1669" t="s">
        <v>3328</v>
      </c>
      <c r="C1669" t="s">
        <v>291</v>
      </c>
      <c r="D1669" t="s">
        <v>21</v>
      </c>
      <c r="E1669">
        <v>21701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43423</v>
      </c>
      <c r="L1669" t="s">
        <v>26</v>
      </c>
      <c r="N1669" t="s">
        <v>24</v>
      </c>
    </row>
    <row r="1670" spans="1:14" x14ac:dyDescent="0.25">
      <c r="A1670" t="s">
        <v>250</v>
      </c>
      <c r="B1670" t="s">
        <v>3329</v>
      </c>
      <c r="C1670" t="s">
        <v>304</v>
      </c>
      <c r="D1670" t="s">
        <v>21</v>
      </c>
      <c r="E1670">
        <v>20832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43423</v>
      </c>
      <c r="L1670" t="s">
        <v>26</v>
      </c>
      <c r="N1670" t="s">
        <v>24</v>
      </c>
    </row>
    <row r="1671" spans="1:14" x14ac:dyDescent="0.25">
      <c r="A1671" t="s">
        <v>3330</v>
      </c>
      <c r="B1671" t="s">
        <v>3331</v>
      </c>
      <c r="C1671" t="s">
        <v>778</v>
      </c>
      <c r="D1671" t="s">
        <v>21</v>
      </c>
      <c r="E1671">
        <v>20602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43423</v>
      </c>
      <c r="L1671" t="s">
        <v>26</v>
      </c>
      <c r="N1671" t="s">
        <v>24</v>
      </c>
    </row>
    <row r="1672" spans="1:14" x14ac:dyDescent="0.25">
      <c r="A1672" t="s">
        <v>1623</v>
      </c>
      <c r="B1672" t="s">
        <v>3332</v>
      </c>
      <c r="C1672" t="s">
        <v>291</v>
      </c>
      <c r="D1672" t="s">
        <v>21</v>
      </c>
      <c r="E1672">
        <v>21701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43423</v>
      </c>
      <c r="L1672" t="s">
        <v>26</v>
      </c>
      <c r="N1672" t="s">
        <v>24</v>
      </c>
    </row>
    <row r="1673" spans="1:14" x14ac:dyDescent="0.25">
      <c r="A1673" t="s">
        <v>76</v>
      </c>
      <c r="B1673" t="s">
        <v>3333</v>
      </c>
      <c r="C1673" t="s">
        <v>67</v>
      </c>
      <c r="D1673" t="s">
        <v>21</v>
      </c>
      <c r="E1673">
        <v>20901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43421</v>
      </c>
      <c r="L1673" t="s">
        <v>26</v>
      </c>
      <c r="N1673" t="s">
        <v>24</v>
      </c>
    </row>
    <row r="1674" spans="1:14" x14ac:dyDescent="0.25">
      <c r="A1674" t="s">
        <v>76</v>
      </c>
      <c r="B1674" t="s">
        <v>3334</v>
      </c>
      <c r="C1674" t="s">
        <v>163</v>
      </c>
      <c r="D1674" t="s">
        <v>21</v>
      </c>
      <c r="E1674">
        <v>20902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43421</v>
      </c>
      <c r="L1674" t="s">
        <v>26</v>
      </c>
      <c r="N1674" t="s">
        <v>24</v>
      </c>
    </row>
    <row r="1675" spans="1:14" x14ac:dyDescent="0.25">
      <c r="A1675" t="s">
        <v>1619</v>
      </c>
      <c r="B1675" t="s">
        <v>3335</v>
      </c>
      <c r="C1675" t="s">
        <v>67</v>
      </c>
      <c r="D1675" t="s">
        <v>21</v>
      </c>
      <c r="E1675">
        <v>20903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43421</v>
      </c>
      <c r="L1675" t="s">
        <v>26</v>
      </c>
      <c r="N1675" t="s">
        <v>24</v>
      </c>
    </row>
    <row r="1676" spans="1:14" x14ac:dyDescent="0.25">
      <c r="A1676" t="s">
        <v>3336</v>
      </c>
      <c r="B1676" t="s">
        <v>3337</v>
      </c>
      <c r="C1676" t="s">
        <v>523</v>
      </c>
      <c r="D1676" t="s">
        <v>21</v>
      </c>
      <c r="E1676">
        <v>20737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43421</v>
      </c>
      <c r="L1676" t="s">
        <v>26</v>
      </c>
      <c r="N1676" t="s">
        <v>24</v>
      </c>
    </row>
    <row r="1677" spans="1:14" x14ac:dyDescent="0.25">
      <c r="A1677" t="s">
        <v>87</v>
      </c>
      <c r="B1677" t="s">
        <v>3338</v>
      </c>
      <c r="C1677" t="s">
        <v>29</v>
      </c>
      <c r="D1677" t="s">
        <v>21</v>
      </c>
      <c r="E1677">
        <v>21224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43421</v>
      </c>
      <c r="L1677" t="s">
        <v>26</v>
      </c>
      <c r="N1677" t="s">
        <v>24</v>
      </c>
    </row>
    <row r="1678" spans="1:14" x14ac:dyDescent="0.25">
      <c r="A1678" t="s">
        <v>87</v>
      </c>
      <c r="B1678" t="s">
        <v>3339</v>
      </c>
      <c r="C1678" t="s">
        <v>29</v>
      </c>
      <c r="D1678" t="s">
        <v>21</v>
      </c>
      <c r="E1678">
        <v>21224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43421</v>
      </c>
      <c r="L1678" t="s">
        <v>26</v>
      </c>
      <c r="N1678" t="s">
        <v>24</v>
      </c>
    </row>
    <row r="1679" spans="1:14" x14ac:dyDescent="0.25">
      <c r="A1679" t="s">
        <v>146</v>
      </c>
      <c r="B1679" t="s">
        <v>3340</v>
      </c>
      <c r="C1679" t="s">
        <v>523</v>
      </c>
      <c r="D1679" t="s">
        <v>21</v>
      </c>
      <c r="E1679">
        <v>20737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43421</v>
      </c>
      <c r="L1679" t="s">
        <v>26</v>
      </c>
      <c r="N1679" t="s">
        <v>24</v>
      </c>
    </row>
    <row r="1680" spans="1:14" x14ac:dyDescent="0.25">
      <c r="A1680" t="s">
        <v>188</v>
      </c>
      <c r="B1680" t="s">
        <v>3341</v>
      </c>
      <c r="C1680" t="s">
        <v>523</v>
      </c>
      <c r="D1680" t="s">
        <v>21</v>
      </c>
      <c r="E1680">
        <v>20737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43421</v>
      </c>
      <c r="L1680" t="s">
        <v>26</v>
      </c>
      <c r="N1680" t="s">
        <v>24</v>
      </c>
    </row>
    <row r="1681" spans="1:14" x14ac:dyDescent="0.25">
      <c r="A1681" t="s">
        <v>2212</v>
      </c>
      <c r="B1681" t="s">
        <v>2213</v>
      </c>
      <c r="C1681" t="s">
        <v>2214</v>
      </c>
      <c r="D1681" t="s">
        <v>21</v>
      </c>
      <c r="E1681">
        <v>21532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43420</v>
      </c>
      <c r="L1681" t="s">
        <v>26</v>
      </c>
      <c r="N1681" t="s">
        <v>24</v>
      </c>
    </row>
    <row r="1682" spans="1:14" x14ac:dyDescent="0.25">
      <c r="A1682" t="s">
        <v>2355</v>
      </c>
      <c r="B1682" t="s">
        <v>2356</v>
      </c>
      <c r="C1682" t="s">
        <v>176</v>
      </c>
      <c r="D1682" t="s">
        <v>21</v>
      </c>
      <c r="E1682">
        <v>21740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43420</v>
      </c>
      <c r="L1682" t="s">
        <v>26</v>
      </c>
      <c r="N1682" t="s">
        <v>24</v>
      </c>
    </row>
    <row r="1683" spans="1:14" x14ac:dyDescent="0.25">
      <c r="A1683" t="s">
        <v>3342</v>
      </c>
      <c r="B1683" t="s">
        <v>3343</v>
      </c>
      <c r="C1683" t="s">
        <v>29</v>
      </c>
      <c r="D1683" t="s">
        <v>21</v>
      </c>
      <c r="E1683">
        <v>21224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43420</v>
      </c>
      <c r="L1683" t="s">
        <v>26</v>
      </c>
      <c r="N1683" t="s">
        <v>24</v>
      </c>
    </row>
    <row r="1684" spans="1:14" x14ac:dyDescent="0.25">
      <c r="A1684" t="s">
        <v>3344</v>
      </c>
      <c r="B1684" t="s">
        <v>3345</v>
      </c>
      <c r="C1684" t="s">
        <v>640</v>
      </c>
      <c r="D1684" t="s">
        <v>21</v>
      </c>
      <c r="E1684">
        <v>20706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43419</v>
      </c>
      <c r="L1684" t="s">
        <v>26</v>
      </c>
      <c r="N1684" t="s">
        <v>24</v>
      </c>
    </row>
    <row r="1685" spans="1:14" x14ac:dyDescent="0.25">
      <c r="A1685" t="s">
        <v>155</v>
      </c>
      <c r="B1685" t="s">
        <v>3349</v>
      </c>
      <c r="C1685" t="s">
        <v>136</v>
      </c>
      <c r="D1685" t="s">
        <v>21</v>
      </c>
      <c r="E1685">
        <v>21117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43419</v>
      </c>
      <c r="L1685" t="s">
        <v>26</v>
      </c>
      <c r="N1685" t="s">
        <v>24</v>
      </c>
    </row>
    <row r="1686" spans="1:14" x14ac:dyDescent="0.25">
      <c r="A1686" t="s">
        <v>87</v>
      </c>
      <c r="B1686" t="s">
        <v>3351</v>
      </c>
      <c r="C1686" t="s">
        <v>136</v>
      </c>
      <c r="D1686" t="s">
        <v>21</v>
      </c>
      <c r="E1686">
        <v>21117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43419</v>
      </c>
      <c r="L1686" t="s">
        <v>26</v>
      </c>
      <c r="N1686" t="s">
        <v>24</v>
      </c>
    </row>
    <row r="1687" spans="1:14" x14ac:dyDescent="0.25">
      <c r="A1687" t="s">
        <v>3356</v>
      </c>
      <c r="B1687" t="s">
        <v>3357</v>
      </c>
      <c r="C1687" t="s">
        <v>1171</v>
      </c>
      <c r="D1687" t="s">
        <v>21</v>
      </c>
      <c r="E1687">
        <v>20705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43418</v>
      </c>
      <c r="L1687" t="s">
        <v>26</v>
      </c>
      <c r="N1687" t="s">
        <v>24</v>
      </c>
    </row>
    <row r="1688" spans="1:14" x14ac:dyDescent="0.25">
      <c r="A1688" t="s">
        <v>3358</v>
      </c>
      <c r="B1688" t="s">
        <v>3359</v>
      </c>
      <c r="C1688" t="s">
        <v>154</v>
      </c>
      <c r="D1688" t="s">
        <v>21</v>
      </c>
      <c r="E1688">
        <v>20708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43418</v>
      </c>
      <c r="L1688" t="s">
        <v>26</v>
      </c>
      <c r="N1688" t="s">
        <v>24</v>
      </c>
    </row>
    <row r="1689" spans="1:14" x14ac:dyDescent="0.25">
      <c r="A1689" t="s">
        <v>201</v>
      </c>
      <c r="B1689" t="s">
        <v>2377</v>
      </c>
      <c r="C1689" t="s">
        <v>39</v>
      </c>
      <c r="D1689" t="s">
        <v>21</v>
      </c>
      <c r="E1689">
        <v>21046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43418</v>
      </c>
      <c r="L1689" t="s">
        <v>26</v>
      </c>
      <c r="N1689" t="s">
        <v>24</v>
      </c>
    </row>
    <row r="1690" spans="1:14" x14ac:dyDescent="0.25">
      <c r="A1690" t="s">
        <v>3360</v>
      </c>
      <c r="B1690" t="s">
        <v>3361</v>
      </c>
      <c r="C1690" t="s">
        <v>1209</v>
      </c>
      <c r="D1690" t="s">
        <v>21</v>
      </c>
      <c r="E1690">
        <v>21244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43418</v>
      </c>
      <c r="L1690" t="s">
        <v>26</v>
      </c>
      <c r="N1690" t="s">
        <v>24</v>
      </c>
    </row>
    <row r="1691" spans="1:14" x14ac:dyDescent="0.25">
      <c r="A1691" t="s">
        <v>3362</v>
      </c>
      <c r="B1691" t="s">
        <v>3363</v>
      </c>
      <c r="C1691" t="s">
        <v>198</v>
      </c>
      <c r="D1691" t="s">
        <v>21</v>
      </c>
      <c r="E1691">
        <v>20746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43417</v>
      </c>
      <c r="L1691" t="s">
        <v>26</v>
      </c>
      <c r="N1691" t="s">
        <v>24</v>
      </c>
    </row>
    <row r="1692" spans="1:14" x14ac:dyDescent="0.25">
      <c r="A1692" t="s">
        <v>588</v>
      </c>
      <c r="B1692" t="s">
        <v>3163</v>
      </c>
      <c r="C1692" t="s">
        <v>109</v>
      </c>
      <c r="D1692" t="s">
        <v>21</v>
      </c>
      <c r="E1692">
        <v>21048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43416</v>
      </c>
      <c r="L1692" t="s">
        <v>26</v>
      </c>
      <c r="N1692" t="s">
        <v>24</v>
      </c>
    </row>
    <row r="1693" spans="1:14" x14ac:dyDescent="0.25">
      <c r="A1693" t="s">
        <v>155</v>
      </c>
      <c r="B1693" t="s">
        <v>3364</v>
      </c>
      <c r="C1693" t="s">
        <v>29</v>
      </c>
      <c r="D1693" t="s">
        <v>21</v>
      </c>
      <c r="E1693">
        <v>21207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43414</v>
      </c>
      <c r="L1693" t="s">
        <v>26</v>
      </c>
      <c r="N1693" t="s">
        <v>24</v>
      </c>
    </row>
    <row r="1694" spans="1:14" x14ac:dyDescent="0.25">
      <c r="A1694" t="s">
        <v>3365</v>
      </c>
      <c r="B1694" t="s">
        <v>3366</v>
      </c>
      <c r="C1694" t="s">
        <v>73</v>
      </c>
      <c r="D1694" t="s">
        <v>21</v>
      </c>
      <c r="E1694">
        <v>21207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43414</v>
      </c>
      <c r="L1694" t="s">
        <v>26</v>
      </c>
      <c r="N1694" t="s">
        <v>24</v>
      </c>
    </row>
    <row r="1695" spans="1:14" x14ac:dyDescent="0.25">
      <c r="A1695" t="s">
        <v>3367</v>
      </c>
      <c r="B1695" t="s">
        <v>3368</v>
      </c>
      <c r="C1695" t="s">
        <v>29</v>
      </c>
      <c r="D1695" t="s">
        <v>21</v>
      </c>
      <c r="E1695">
        <v>21223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43414</v>
      </c>
      <c r="L1695" t="s">
        <v>26</v>
      </c>
      <c r="N1695" t="s">
        <v>24</v>
      </c>
    </row>
    <row r="1696" spans="1:14" x14ac:dyDescent="0.25">
      <c r="A1696" t="s">
        <v>3022</v>
      </c>
      <c r="B1696" t="s">
        <v>3369</v>
      </c>
      <c r="C1696" t="s">
        <v>29</v>
      </c>
      <c r="D1696" t="s">
        <v>21</v>
      </c>
      <c r="E1696">
        <v>21207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43414</v>
      </c>
      <c r="L1696" t="s">
        <v>26</v>
      </c>
      <c r="N1696" t="s">
        <v>24</v>
      </c>
    </row>
    <row r="1697" spans="1:14" x14ac:dyDescent="0.25">
      <c r="A1697" t="s">
        <v>3370</v>
      </c>
      <c r="B1697" t="s">
        <v>3371</v>
      </c>
      <c r="C1697" t="s">
        <v>29</v>
      </c>
      <c r="D1697" t="s">
        <v>21</v>
      </c>
      <c r="E1697">
        <v>21244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43414</v>
      </c>
      <c r="L1697" t="s">
        <v>26</v>
      </c>
      <c r="N1697" t="s">
        <v>24</v>
      </c>
    </row>
    <row r="1698" spans="1:14" x14ac:dyDescent="0.25">
      <c r="A1698" t="s">
        <v>3372</v>
      </c>
      <c r="B1698" t="s">
        <v>3373</v>
      </c>
      <c r="C1698" t="s">
        <v>29</v>
      </c>
      <c r="D1698" t="s">
        <v>21</v>
      </c>
      <c r="E1698">
        <v>21207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43414</v>
      </c>
      <c r="L1698" t="s">
        <v>26</v>
      </c>
      <c r="N1698" t="s">
        <v>24</v>
      </c>
    </row>
    <row r="1699" spans="1:14" x14ac:dyDescent="0.25">
      <c r="A1699" t="s">
        <v>93</v>
      </c>
      <c r="B1699" t="s">
        <v>3374</v>
      </c>
      <c r="C1699" t="s">
        <v>29</v>
      </c>
      <c r="D1699" t="s">
        <v>21</v>
      </c>
      <c r="E1699">
        <v>21207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43414</v>
      </c>
      <c r="L1699" t="s">
        <v>26</v>
      </c>
      <c r="N1699" t="s">
        <v>24</v>
      </c>
    </row>
    <row r="1700" spans="1:14" x14ac:dyDescent="0.25">
      <c r="A1700" t="s">
        <v>2141</v>
      </c>
      <c r="B1700" t="s">
        <v>2142</v>
      </c>
      <c r="C1700" t="s">
        <v>59</v>
      </c>
      <c r="D1700" t="s">
        <v>21</v>
      </c>
      <c r="E1700">
        <v>21133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43413</v>
      </c>
      <c r="L1700" t="s">
        <v>26</v>
      </c>
      <c r="N1700" t="s">
        <v>24</v>
      </c>
    </row>
    <row r="1701" spans="1:14" x14ac:dyDescent="0.25">
      <c r="A1701" t="s">
        <v>3375</v>
      </c>
      <c r="B1701" t="s">
        <v>3376</v>
      </c>
      <c r="C1701" t="s">
        <v>173</v>
      </c>
      <c r="D1701" t="s">
        <v>21</v>
      </c>
      <c r="E1701">
        <v>20745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43413</v>
      </c>
      <c r="L1701" t="s">
        <v>26</v>
      </c>
      <c r="N1701" t="s">
        <v>24</v>
      </c>
    </row>
    <row r="1702" spans="1:14" x14ac:dyDescent="0.25">
      <c r="A1702" t="s">
        <v>1172</v>
      </c>
      <c r="B1702" t="s">
        <v>2091</v>
      </c>
      <c r="C1702" t="s">
        <v>29</v>
      </c>
      <c r="D1702" t="s">
        <v>21</v>
      </c>
      <c r="E1702">
        <v>21225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43413</v>
      </c>
      <c r="L1702" t="s">
        <v>26</v>
      </c>
      <c r="N1702" t="s">
        <v>24</v>
      </c>
    </row>
    <row r="1703" spans="1:14" x14ac:dyDescent="0.25">
      <c r="A1703" t="s">
        <v>126</v>
      </c>
      <c r="B1703" t="s">
        <v>2386</v>
      </c>
      <c r="C1703" t="s">
        <v>29</v>
      </c>
      <c r="D1703" t="s">
        <v>21</v>
      </c>
      <c r="E1703">
        <v>21229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43413</v>
      </c>
      <c r="L1703" t="s">
        <v>26</v>
      </c>
      <c r="N1703" t="s">
        <v>24</v>
      </c>
    </row>
    <row r="1704" spans="1:14" x14ac:dyDescent="0.25">
      <c r="A1704" t="s">
        <v>2099</v>
      </c>
      <c r="B1704" t="s">
        <v>2100</v>
      </c>
      <c r="C1704" t="s">
        <v>114</v>
      </c>
      <c r="D1704" t="s">
        <v>21</v>
      </c>
      <c r="E1704">
        <v>21228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43413</v>
      </c>
      <c r="L1704" t="s">
        <v>26</v>
      </c>
      <c r="N1704" t="s">
        <v>24</v>
      </c>
    </row>
    <row r="1705" spans="1:14" x14ac:dyDescent="0.25">
      <c r="A1705" t="s">
        <v>3377</v>
      </c>
      <c r="B1705" t="s">
        <v>3378</v>
      </c>
      <c r="C1705" t="s">
        <v>29</v>
      </c>
      <c r="D1705" t="s">
        <v>21</v>
      </c>
      <c r="E1705">
        <v>21223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43413</v>
      </c>
      <c r="L1705" t="s">
        <v>26</v>
      </c>
      <c r="N1705" t="s">
        <v>24</v>
      </c>
    </row>
    <row r="1706" spans="1:14" x14ac:dyDescent="0.25">
      <c r="A1706" t="s">
        <v>1831</v>
      </c>
      <c r="B1706" t="s">
        <v>1832</v>
      </c>
      <c r="C1706" t="s">
        <v>455</v>
      </c>
      <c r="D1706" t="s">
        <v>21</v>
      </c>
      <c r="E1706">
        <v>20646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43412</v>
      </c>
      <c r="L1706" t="s">
        <v>26</v>
      </c>
      <c r="N1706" t="s">
        <v>24</v>
      </c>
    </row>
    <row r="1707" spans="1:14" x14ac:dyDescent="0.25">
      <c r="A1707" t="s">
        <v>2393</v>
      </c>
      <c r="B1707" t="s">
        <v>2394</v>
      </c>
      <c r="C1707" t="s">
        <v>54</v>
      </c>
      <c r="D1707" t="s">
        <v>21</v>
      </c>
      <c r="E1707">
        <v>21060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43412</v>
      </c>
      <c r="L1707" t="s">
        <v>26</v>
      </c>
      <c r="N1707" t="s">
        <v>24</v>
      </c>
    </row>
    <row r="1708" spans="1:14" x14ac:dyDescent="0.25">
      <c r="A1708" t="s">
        <v>3380</v>
      </c>
      <c r="B1708" t="s">
        <v>3381</v>
      </c>
      <c r="C1708" t="s">
        <v>173</v>
      </c>
      <c r="D1708" t="s">
        <v>21</v>
      </c>
      <c r="E1708">
        <v>20745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43412</v>
      </c>
      <c r="L1708" t="s">
        <v>26</v>
      </c>
      <c r="N1708" t="s">
        <v>24</v>
      </c>
    </row>
    <row r="1709" spans="1:14" x14ac:dyDescent="0.25">
      <c r="A1709" t="s">
        <v>155</v>
      </c>
      <c r="B1709" t="s">
        <v>3383</v>
      </c>
      <c r="C1709" t="s">
        <v>864</v>
      </c>
      <c r="D1709" t="s">
        <v>21</v>
      </c>
      <c r="E1709">
        <v>21784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43412</v>
      </c>
      <c r="L1709" t="s">
        <v>26</v>
      </c>
      <c r="N1709" t="s">
        <v>24</v>
      </c>
    </row>
    <row r="1710" spans="1:14" x14ac:dyDescent="0.25">
      <c r="A1710" t="s">
        <v>177</v>
      </c>
      <c r="B1710" t="s">
        <v>3385</v>
      </c>
      <c r="C1710" t="s">
        <v>154</v>
      </c>
      <c r="D1710" t="s">
        <v>21</v>
      </c>
      <c r="E1710">
        <v>20724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43412</v>
      </c>
      <c r="L1710" t="s">
        <v>26</v>
      </c>
      <c r="N1710" t="s">
        <v>24</v>
      </c>
    </row>
    <row r="1711" spans="1:14" x14ac:dyDescent="0.25">
      <c r="A1711" t="s">
        <v>3386</v>
      </c>
      <c r="B1711" t="s">
        <v>715</v>
      </c>
      <c r="C1711" t="s">
        <v>487</v>
      </c>
      <c r="D1711" t="s">
        <v>21</v>
      </c>
      <c r="E1711">
        <v>20785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43412</v>
      </c>
      <c r="L1711" t="s">
        <v>26</v>
      </c>
      <c r="N1711" t="s">
        <v>24</v>
      </c>
    </row>
    <row r="1712" spans="1:14" x14ac:dyDescent="0.25">
      <c r="A1712" t="s">
        <v>1623</v>
      </c>
      <c r="B1712" t="s">
        <v>3388</v>
      </c>
      <c r="C1712" t="s">
        <v>1020</v>
      </c>
      <c r="D1712" t="s">
        <v>21</v>
      </c>
      <c r="E1712">
        <v>21157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43412</v>
      </c>
      <c r="L1712" t="s">
        <v>26</v>
      </c>
      <c r="N1712" t="s">
        <v>24</v>
      </c>
    </row>
    <row r="1713" spans="1:14" x14ac:dyDescent="0.25">
      <c r="A1713" t="s">
        <v>3389</v>
      </c>
      <c r="B1713" t="s">
        <v>3390</v>
      </c>
      <c r="C1713" t="s">
        <v>864</v>
      </c>
      <c r="D1713" t="s">
        <v>21</v>
      </c>
      <c r="E1713">
        <v>21784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43412</v>
      </c>
      <c r="L1713" t="s">
        <v>26</v>
      </c>
      <c r="N1713" t="s">
        <v>24</v>
      </c>
    </row>
    <row r="1714" spans="1:14" x14ac:dyDescent="0.25">
      <c r="A1714" t="s">
        <v>3391</v>
      </c>
      <c r="B1714" t="s">
        <v>3392</v>
      </c>
      <c r="C1714" t="s">
        <v>3393</v>
      </c>
      <c r="D1714" t="s">
        <v>21</v>
      </c>
      <c r="E1714">
        <v>20764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43412</v>
      </c>
      <c r="L1714" t="s">
        <v>26</v>
      </c>
      <c r="N1714" t="s">
        <v>24</v>
      </c>
    </row>
    <row r="1715" spans="1:14" x14ac:dyDescent="0.25">
      <c r="A1715" t="s">
        <v>3394</v>
      </c>
      <c r="B1715" t="s">
        <v>3395</v>
      </c>
      <c r="C1715" t="s">
        <v>487</v>
      </c>
      <c r="D1715" t="s">
        <v>21</v>
      </c>
      <c r="E1715">
        <v>20784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43412</v>
      </c>
      <c r="L1715" t="s">
        <v>26</v>
      </c>
      <c r="N1715" t="s">
        <v>24</v>
      </c>
    </row>
    <row r="1716" spans="1:14" x14ac:dyDescent="0.25">
      <c r="A1716" t="s">
        <v>3398</v>
      </c>
      <c r="B1716" t="s">
        <v>3399</v>
      </c>
      <c r="C1716" t="s">
        <v>757</v>
      </c>
      <c r="D1716" t="s">
        <v>21</v>
      </c>
      <c r="E1716">
        <v>20740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43411</v>
      </c>
      <c r="L1716" t="s">
        <v>26</v>
      </c>
      <c r="N1716" t="s">
        <v>24</v>
      </c>
    </row>
    <row r="1717" spans="1:14" x14ac:dyDescent="0.25">
      <c r="A1717" t="s">
        <v>3400</v>
      </c>
      <c r="B1717" t="s">
        <v>3401</v>
      </c>
      <c r="C1717" t="s">
        <v>642</v>
      </c>
      <c r="D1717" t="s">
        <v>21</v>
      </c>
      <c r="E1717">
        <v>20785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43411</v>
      </c>
      <c r="L1717" t="s">
        <v>26</v>
      </c>
      <c r="N1717" t="s">
        <v>24</v>
      </c>
    </row>
    <row r="1718" spans="1:14" x14ac:dyDescent="0.25">
      <c r="A1718" t="s">
        <v>3402</v>
      </c>
      <c r="B1718" t="s">
        <v>3403</v>
      </c>
      <c r="C1718" t="s">
        <v>864</v>
      </c>
      <c r="D1718" t="s">
        <v>21</v>
      </c>
      <c r="E1718">
        <v>21784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43411</v>
      </c>
      <c r="L1718" t="s">
        <v>26</v>
      </c>
      <c r="N1718" t="s">
        <v>24</v>
      </c>
    </row>
    <row r="1719" spans="1:14" x14ac:dyDescent="0.25">
      <c r="A1719" t="s">
        <v>76</v>
      </c>
      <c r="B1719" t="s">
        <v>2028</v>
      </c>
      <c r="C1719" t="s">
        <v>29</v>
      </c>
      <c r="D1719" t="s">
        <v>21</v>
      </c>
      <c r="E1719">
        <v>21224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43411</v>
      </c>
      <c r="L1719" t="s">
        <v>26</v>
      </c>
      <c r="N1719" t="s">
        <v>24</v>
      </c>
    </row>
    <row r="1720" spans="1:14" x14ac:dyDescent="0.25">
      <c r="A1720" t="s">
        <v>3404</v>
      </c>
      <c r="B1720" t="s">
        <v>3403</v>
      </c>
      <c r="C1720" t="s">
        <v>864</v>
      </c>
      <c r="D1720" t="s">
        <v>21</v>
      </c>
      <c r="E1720">
        <v>21784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43411</v>
      </c>
      <c r="L1720" t="s">
        <v>26</v>
      </c>
      <c r="N1720" t="s">
        <v>24</v>
      </c>
    </row>
    <row r="1721" spans="1:14" x14ac:dyDescent="0.25">
      <c r="A1721" t="s">
        <v>3405</v>
      </c>
      <c r="B1721" t="s">
        <v>3406</v>
      </c>
      <c r="C1721" t="s">
        <v>29</v>
      </c>
      <c r="D1721" t="s">
        <v>21</v>
      </c>
      <c r="E1721">
        <v>21216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43411</v>
      </c>
      <c r="L1721" t="s">
        <v>26</v>
      </c>
      <c r="N1721" t="s">
        <v>24</v>
      </c>
    </row>
    <row r="1722" spans="1:14" x14ac:dyDescent="0.25">
      <c r="A1722" t="s">
        <v>3407</v>
      </c>
      <c r="B1722" t="s">
        <v>3408</v>
      </c>
      <c r="C1722" t="s">
        <v>864</v>
      </c>
      <c r="D1722" t="s">
        <v>21</v>
      </c>
      <c r="E1722">
        <v>21784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43411</v>
      </c>
      <c r="L1722" t="s">
        <v>26</v>
      </c>
      <c r="N1722" t="s">
        <v>24</v>
      </c>
    </row>
    <row r="1723" spans="1:14" x14ac:dyDescent="0.25">
      <c r="A1723" t="s">
        <v>3409</v>
      </c>
      <c r="B1723" t="s">
        <v>3410</v>
      </c>
      <c r="C1723" t="s">
        <v>1413</v>
      </c>
      <c r="D1723" t="s">
        <v>21</v>
      </c>
      <c r="E1723">
        <v>21146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43411</v>
      </c>
      <c r="L1723" t="s">
        <v>26</v>
      </c>
      <c r="N1723" t="s">
        <v>24</v>
      </c>
    </row>
    <row r="1724" spans="1:14" x14ac:dyDescent="0.25">
      <c r="A1724" t="s">
        <v>3411</v>
      </c>
      <c r="B1724" t="s">
        <v>3412</v>
      </c>
      <c r="C1724" t="s">
        <v>642</v>
      </c>
      <c r="D1724" t="s">
        <v>21</v>
      </c>
      <c r="E1724">
        <v>20785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43411</v>
      </c>
      <c r="L1724" t="s">
        <v>26</v>
      </c>
      <c r="N1724" t="s">
        <v>24</v>
      </c>
    </row>
    <row r="1725" spans="1:14" x14ac:dyDescent="0.25">
      <c r="A1725" t="s">
        <v>2497</v>
      </c>
      <c r="B1725" t="s">
        <v>3413</v>
      </c>
      <c r="C1725" t="s">
        <v>864</v>
      </c>
      <c r="D1725" t="s">
        <v>21</v>
      </c>
      <c r="E1725">
        <v>21784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43411</v>
      </c>
      <c r="L1725" t="s">
        <v>26</v>
      </c>
      <c r="N1725" t="s">
        <v>24</v>
      </c>
    </row>
    <row r="1726" spans="1:14" x14ac:dyDescent="0.25">
      <c r="A1726" t="s">
        <v>3414</v>
      </c>
      <c r="B1726" t="s">
        <v>3415</v>
      </c>
      <c r="C1726" t="s">
        <v>1413</v>
      </c>
      <c r="D1726" t="s">
        <v>21</v>
      </c>
      <c r="E1726">
        <v>21146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43411</v>
      </c>
      <c r="L1726" t="s">
        <v>26</v>
      </c>
      <c r="N1726" t="s">
        <v>24</v>
      </c>
    </row>
    <row r="1727" spans="1:14" x14ac:dyDescent="0.25">
      <c r="A1727" t="s">
        <v>3416</v>
      </c>
      <c r="B1727" t="s">
        <v>3417</v>
      </c>
      <c r="C1727" t="s">
        <v>3418</v>
      </c>
      <c r="D1727" t="s">
        <v>21</v>
      </c>
      <c r="E1727">
        <v>20783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43409</v>
      </c>
      <c r="L1727" t="s">
        <v>26</v>
      </c>
      <c r="N1727" t="s">
        <v>24</v>
      </c>
    </row>
    <row r="1728" spans="1:14" x14ac:dyDescent="0.25">
      <c r="A1728" t="s">
        <v>155</v>
      </c>
      <c r="B1728" t="s">
        <v>3419</v>
      </c>
      <c r="C1728" t="s">
        <v>273</v>
      </c>
      <c r="D1728" t="s">
        <v>21</v>
      </c>
      <c r="E1728">
        <v>21074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43409</v>
      </c>
      <c r="L1728" t="s">
        <v>26</v>
      </c>
      <c r="N1728" t="s">
        <v>24</v>
      </c>
    </row>
    <row r="1729" spans="1:14" x14ac:dyDescent="0.25">
      <c r="A1729" t="s">
        <v>3420</v>
      </c>
      <c r="B1729" t="s">
        <v>3421</v>
      </c>
      <c r="C1729" t="s">
        <v>3422</v>
      </c>
      <c r="D1729" t="s">
        <v>21</v>
      </c>
      <c r="E1729">
        <v>20722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43409</v>
      </c>
      <c r="L1729" t="s">
        <v>26</v>
      </c>
      <c r="N1729" t="s">
        <v>24</v>
      </c>
    </row>
    <row r="1730" spans="1:14" x14ac:dyDescent="0.25">
      <c r="A1730" t="s">
        <v>3423</v>
      </c>
      <c r="B1730" t="s">
        <v>3424</v>
      </c>
      <c r="C1730" t="s">
        <v>273</v>
      </c>
      <c r="D1730" t="s">
        <v>21</v>
      </c>
      <c r="E1730">
        <v>21074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43409</v>
      </c>
      <c r="L1730" t="s">
        <v>26</v>
      </c>
      <c r="N1730" t="s">
        <v>24</v>
      </c>
    </row>
    <row r="1731" spans="1:14" x14ac:dyDescent="0.25">
      <c r="A1731" t="s">
        <v>3425</v>
      </c>
      <c r="B1731" t="s">
        <v>3426</v>
      </c>
      <c r="C1731" t="s">
        <v>273</v>
      </c>
      <c r="D1731" t="s">
        <v>21</v>
      </c>
      <c r="E1731">
        <v>21074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43409</v>
      </c>
      <c r="L1731" t="s">
        <v>26</v>
      </c>
      <c r="N1731" t="s">
        <v>24</v>
      </c>
    </row>
    <row r="1732" spans="1:14" x14ac:dyDescent="0.25">
      <c r="A1732" t="s">
        <v>3427</v>
      </c>
      <c r="B1732" t="s">
        <v>3428</v>
      </c>
      <c r="C1732" t="s">
        <v>3422</v>
      </c>
      <c r="D1732" t="s">
        <v>21</v>
      </c>
      <c r="E1732">
        <v>20722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43409</v>
      </c>
      <c r="L1732" t="s">
        <v>26</v>
      </c>
      <c r="N1732" t="s">
        <v>24</v>
      </c>
    </row>
    <row r="1733" spans="1:14" x14ac:dyDescent="0.25">
      <c r="A1733" t="s">
        <v>3429</v>
      </c>
      <c r="B1733" t="s">
        <v>3430</v>
      </c>
      <c r="C1733" t="s">
        <v>273</v>
      </c>
      <c r="D1733" t="s">
        <v>21</v>
      </c>
      <c r="E1733">
        <v>21074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43409</v>
      </c>
      <c r="L1733" t="s">
        <v>26</v>
      </c>
      <c r="N1733" t="s">
        <v>24</v>
      </c>
    </row>
    <row r="1734" spans="1:14" x14ac:dyDescent="0.25">
      <c r="A1734" t="s">
        <v>3431</v>
      </c>
      <c r="B1734" t="s">
        <v>3432</v>
      </c>
      <c r="C1734" t="s">
        <v>487</v>
      </c>
      <c r="D1734" t="s">
        <v>21</v>
      </c>
      <c r="E1734">
        <v>20781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43409</v>
      </c>
      <c r="L1734" t="s">
        <v>26</v>
      </c>
      <c r="N1734" t="s">
        <v>24</v>
      </c>
    </row>
    <row r="1735" spans="1:14" x14ac:dyDescent="0.25">
      <c r="A1735" t="s">
        <v>168</v>
      </c>
      <c r="B1735" t="s">
        <v>3433</v>
      </c>
      <c r="C1735" t="s">
        <v>3422</v>
      </c>
      <c r="D1735" t="s">
        <v>21</v>
      </c>
      <c r="E1735">
        <v>20722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43409</v>
      </c>
      <c r="L1735" t="s">
        <v>26</v>
      </c>
      <c r="N1735" t="s">
        <v>24</v>
      </c>
    </row>
    <row r="1736" spans="1:14" x14ac:dyDescent="0.25">
      <c r="A1736" t="s">
        <v>3434</v>
      </c>
      <c r="B1736" t="s">
        <v>3435</v>
      </c>
      <c r="C1736" t="s">
        <v>487</v>
      </c>
      <c r="D1736" t="s">
        <v>21</v>
      </c>
      <c r="E1736">
        <v>20782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43406</v>
      </c>
      <c r="L1736" t="s">
        <v>26</v>
      </c>
      <c r="N1736" t="s">
        <v>24</v>
      </c>
    </row>
    <row r="1737" spans="1:14" x14ac:dyDescent="0.25">
      <c r="A1737" t="s">
        <v>155</v>
      </c>
      <c r="B1737" t="s">
        <v>3436</v>
      </c>
      <c r="C1737" t="s">
        <v>1209</v>
      </c>
      <c r="D1737" t="s">
        <v>21</v>
      </c>
      <c r="E1737">
        <v>21244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43406</v>
      </c>
      <c r="L1737" t="s">
        <v>26</v>
      </c>
      <c r="N1737" t="s">
        <v>24</v>
      </c>
    </row>
    <row r="1738" spans="1:14" x14ac:dyDescent="0.25">
      <c r="A1738" t="s">
        <v>3437</v>
      </c>
      <c r="B1738" t="s">
        <v>3438</v>
      </c>
      <c r="C1738" t="s">
        <v>487</v>
      </c>
      <c r="D1738" t="s">
        <v>21</v>
      </c>
      <c r="E1738">
        <v>20781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43406</v>
      </c>
      <c r="L1738" t="s">
        <v>26</v>
      </c>
      <c r="N1738" t="s">
        <v>24</v>
      </c>
    </row>
    <row r="1739" spans="1:14" x14ac:dyDescent="0.25">
      <c r="A1739" t="s">
        <v>196</v>
      </c>
      <c r="B1739" t="s">
        <v>3439</v>
      </c>
      <c r="C1739" t="s">
        <v>487</v>
      </c>
      <c r="D1739" t="s">
        <v>21</v>
      </c>
      <c r="E1739">
        <v>20782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43406</v>
      </c>
      <c r="L1739" t="s">
        <v>26</v>
      </c>
      <c r="N1739" t="s">
        <v>24</v>
      </c>
    </row>
    <row r="1740" spans="1:14" x14ac:dyDescent="0.25">
      <c r="A1740" t="s">
        <v>30</v>
      </c>
      <c r="B1740" t="s">
        <v>31</v>
      </c>
      <c r="C1740" t="s">
        <v>29</v>
      </c>
      <c r="D1740" t="s">
        <v>21</v>
      </c>
      <c r="E1740">
        <v>21210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43406</v>
      </c>
      <c r="L1740" t="s">
        <v>26</v>
      </c>
      <c r="N1740" t="s">
        <v>24</v>
      </c>
    </row>
    <row r="1741" spans="1:14" x14ac:dyDescent="0.25">
      <c r="A1741" t="s">
        <v>3440</v>
      </c>
      <c r="B1741" t="s">
        <v>3441</v>
      </c>
      <c r="C1741" t="s">
        <v>487</v>
      </c>
      <c r="D1741" t="s">
        <v>21</v>
      </c>
      <c r="E1741">
        <v>20782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43406</v>
      </c>
      <c r="L1741" t="s">
        <v>26</v>
      </c>
      <c r="N1741" t="s">
        <v>24</v>
      </c>
    </row>
    <row r="1742" spans="1:14" x14ac:dyDescent="0.25">
      <c r="A1742" t="s">
        <v>3442</v>
      </c>
      <c r="B1742" t="s">
        <v>3443</v>
      </c>
      <c r="C1742" t="s">
        <v>854</v>
      </c>
      <c r="D1742" t="s">
        <v>21</v>
      </c>
      <c r="E1742">
        <v>20706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43405</v>
      </c>
      <c r="L1742" t="s">
        <v>26</v>
      </c>
      <c r="N1742" t="s">
        <v>24</v>
      </c>
    </row>
    <row r="1743" spans="1:14" x14ac:dyDescent="0.25">
      <c r="A1743" t="s">
        <v>3444</v>
      </c>
      <c r="B1743" t="s">
        <v>3445</v>
      </c>
      <c r="C1743" t="s">
        <v>854</v>
      </c>
      <c r="D1743" t="s">
        <v>21</v>
      </c>
      <c r="E1743">
        <v>20706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43405</v>
      </c>
      <c r="L1743" t="s">
        <v>26</v>
      </c>
      <c r="N1743" t="s">
        <v>24</v>
      </c>
    </row>
    <row r="1744" spans="1:14" x14ac:dyDescent="0.25">
      <c r="A1744" t="s">
        <v>3446</v>
      </c>
      <c r="B1744" t="s">
        <v>3447</v>
      </c>
      <c r="C1744" t="s">
        <v>854</v>
      </c>
      <c r="D1744" t="s">
        <v>21</v>
      </c>
      <c r="E1744">
        <v>20706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43405</v>
      </c>
      <c r="L1744" t="s">
        <v>26</v>
      </c>
      <c r="N1744" t="s">
        <v>24</v>
      </c>
    </row>
    <row r="1745" spans="1:14" x14ac:dyDescent="0.25">
      <c r="A1745" t="s">
        <v>3448</v>
      </c>
      <c r="B1745" t="s">
        <v>3449</v>
      </c>
      <c r="C1745" t="s">
        <v>273</v>
      </c>
      <c r="D1745" t="s">
        <v>21</v>
      </c>
      <c r="E1745">
        <v>21074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43405</v>
      </c>
      <c r="L1745" t="s">
        <v>26</v>
      </c>
      <c r="N1745" t="s">
        <v>24</v>
      </c>
    </row>
    <row r="1746" spans="1:14" x14ac:dyDescent="0.25">
      <c r="A1746" t="s">
        <v>3450</v>
      </c>
      <c r="B1746" t="s">
        <v>3451</v>
      </c>
      <c r="C1746" t="s">
        <v>854</v>
      </c>
      <c r="D1746" t="s">
        <v>21</v>
      </c>
      <c r="E1746">
        <v>20706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43405</v>
      </c>
      <c r="L1746" t="s">
        <v>26</v>
      </c>
      <c r="N1746" t="s">
        <v>24</v>
      </c>
    </row>
    <row r="1747" spans="1:14" x14ac:dyDescent="0.25">
      <c r="A1747" t="s">
        <v>3452</v>
      </c>
      <c r="B1747" t="s">
        <v>3453</v>
      </c>
      <c r="C1747" t="s">
        <v>273</v>
      </c>
      <c r="D1747" t="s">
        <v>21</v>
      </c>
      <c r="E1747">
        <v>21074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43405</v>
      </c>
      <c r="L1747" t="s">
        <v>26</v>
      </c>
      <c r="N1747" t="s">
        <v>24</v>
      </c>
    </row>
    <row r="1748" spans="1:14" x14ac:dyDescent="0.25">
      <c r="A1748" t="s">
        <v>1623</v>
      </c>
      <c r="B1748" t="s">
        <v>3454</v>
      </c>
      <c r="C1748" t="s">
        <v>273</v>
      </c>
      <c r="D1748" t="s">
        <v>21</v>
      </c>
      <c r="E1748">
        <v>21074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43405</v>
      </c>
      <c r="L1748" t="s">
        <v>26</v>
      </c>
      <c r="N1748" t="s">
        <v>24</v>
      </c>
    </row>
    <row r="1749" spans="1:14" x14ac:dyDescent="0.25">
      <c r="A1749" t="s">
        <v>260</v>
      </c>
      <c r="B1749" t="s">
        <v>3455</v>
      </c>
      <c r="C1749" t="s">
        <v>273</v>
      </c>
      <c r="D1749" t="s">
        <v>21</v>
      </c>
      <c r="E1749">
        <v>21074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43405</v>
      </c>
      <c r="L1749" t="s">
        <v>26</v>
      </c>
      <c r="N1749" t="s">
        <v>24</v>
      </c>
    </row>
    <row r="1750" spans="1:14" x14ac:dyDescent="0.25">
      <c r="A1750" t="s">
        <v>3456</v>
      </c>
      <c r="B1750" t="s">
        <v>3457</v>
      </c>
      <c r="C1750" t="s">
        <v>320</v>
      </c>
      <c r="D1750" t="s">
        <v>21</v>
      </c>
      <c r="E1750">
        <v>20607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43404</v>
      </c>
      <c r="L1750" t="s">
        <v>26</v>
      </c>
      <c r="N1750" t="s">
        <v>24</v>
      </c>
    </row>
    <row r="1751" spans="1:14" x14ac:dyDescent="0.25">
      <c r="A1751" t="s">
        <v>3458</v>
      </c>
      <c r="B1751" t="s">
        <v>3459</v>
      </c>
      <c r="C1751" t="s">
        <v>67</v>
      </c>
      <c r="D1751" t="s">
        <v>21</v>
      </c>
      <c r="E1751">
        <v>20906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43404</v>
      </c>
      <c r="L1751" t="s">
        <v>26</v>
      </c>
      <c r="N1751" t="s">
        <v>24</v>
      </c>
    </row>
    <row r="1752" spans="1:14" x14ac:dyDescent="0.25">
      <c r="A1752" t="s">
        <v>3460</v>
      </c>
      <c r="B1752" t="s">
        <v>3461</v>
      </c>
      <c r="C1752" t="s">
        <v>761</v>
      </c>
      <c r="D1752" t="s">
        <v>21</v>
      </c>
      <c r="E1752">
        <v>20912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43404</v>
      </c>
      <c r="L1752" t="s">
        <v>26</v>
      </c>
      <c r="N1752" t="s">
        <v>24</v>
      </c>
    </row>
    <row r="1753" spans="1:14" x14ac:dyDescent="0.25">
      <c r="A1753" t="s">
        <v>3462</v>
      </c>
      <c r="B1753" t="s">
        <v>3463</v>
      </c>
      <c r="C1753" t="s">
        <v>179</v>
      </c>
      <c r="D1753" t="s">
        <v>21</v>
      </c>
      <c r="E1753">
        <v>20877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43404</v>
      </c>
      <c r="L1753" t="s">
        <v>26</v>
      </c>
      <c r="N1753" t="s">
        <v>24</v>
      </c>
    </row>
    <row r="1754" spans="1:14" x14ac:dyDescent="0.25">
      <c r="A1754" t="s">
        <v>3464</v>
      </c>
      <c r="B1754" t="s">
        <v>3465</v>
      </c>
      <c r="C1754" t="s">
        <v>179</v>
      </c>
      <c r="D1754" t="s">
        <v>21</v>
      </c>
      <c r="E1754">
        <v>20879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43403</v>
      </c>
      <c r="L1754" t="s">
        <v>26</v>
      </c>
      <c r="N1754" t="s">
        <v>24</v>
      </c>
    </row>
    <row r="1755" spans="1:14" x14ac:dyDescent="0.25">
      <c r="A1755" t="s">
        <v>3466</v>
      </c>
      <c r="B1755" t="s">
        <v>3467</v>
      </c>
      <c r="C1755" t="s">
        <v>179</v>
      </c>
      <c r="D1755" t="s">
        <v>21</v>
      </c>
      <c r="E1755">
        <v>20879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43403</v>
      </c>
      <c r="L1755" t="s">
        <v>26</v>
      </c>
      <c r="N1755" t="s">
        <v>24</v>
      </c>
    </row>
    <row r="1756" spans="1:14" x14ac:dyDescent="0.25">
      <c r="A1756" t="s">
        <v>3468</v>
      </c>
      <c r="B1756" t="s">
        <v>3469</v>
      </c>
      <c r="C1756" t="s">
        <v>67</v>
      </c>
      <c r="D1756" t="s">
        <v>21</v>
      </c>
      <c r="E1756">
        <v>20903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43403</v>
      </c>
      <c r="L1756" t="s">
        <v>26</v>
      </c>
      <c r="N1756" t="s">
        <v>24</v>
      </c>
    </row>
    <row r="1757" spans="1:14" x14ac:dyDescent="0.25">
      <c r="A1757" t="s">
        <v>250</v>
      </c>
      <c r="B1757" t="s">
        <v>3470</v>
      </c>
      <c r="C1757" t="s">
        <v>179</v>
      </c>
      <c r="D1757" t="s">
        <v>21</v>
      </c>
      <c r="E1757">
        <v>20878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43403</v>
      </c>
      <c r="L1757" t="s">
        <v>26</v>
      </c>
      <c r="N1757" t="s">
        <v>24</v>
      </c>
    </row>
    <row r="1758" spans="1:14" x14ac:dyDescent="0.25">
      <c r="A1758" t="s">
        <v>3471</v>
      </c>
      <c r="B1758" t="s">
        <v>3472</v>
      </c>
      <c r="C1758" t="s">
        <v>320</v>
      </c>
      <c r="D1758" t="s">
        <v>21</v>
      </c>
      <c r="E1758">
        <v>20607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43403</v>
      </c>
      <c r="L1758" t="s">
        <v>26</v>
      </c>
      <c r="N1758" t="s">
        <v>24</v>
      </c>
    </row>
    <row r="1759" spans="1:14" x14ac:dyDescent="0.25">
      <c r="A1759" t="s">
        <v>3473</v>
      </c>
      <c r="B1759" t="s">
        <v>3474</v>
      </c>
      <c r="C1759" t="s">
        <v>320</v>
      </c>
      <c r="D1759" t="s">
        <v>21</v>
      </c>
      <c r="E1759">
        <v>20607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43403</v>
      </c>
      <c r="L1759" t="s">
        <v>26</v>
      </c>
      <c r="N1759" t="s">
        <v>24</v>
      </c>
    </row>
    <row r="1760" spans="1:14" x14ac:dyDescent="0.25">
      <c r="A1760" t="s">
        <v>2402</v>
      </c>
      <c r="B1760" t="s">
        <v>2403</v>
      </c>
      <c r="C1760" t="s">
        <v>29</v>
      </c>
      <c r="D1760" t="s">
        <v>21</v>
      </c>
      <c r="E1760">
        <v>21224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43403</v>
      </c>
      <c r="L1760" t="s">
        <v>26</v>
      </c>
      <c r="N1760" t="s">
        <v>24</v>
      </c>
    </row>
    <row r="1761" spans="1:14" x14ac:dyDescent="0.25">
      <c r="A1761" t="s">
        <v>3475</v>
      </c>
      <c r="B1761" t="s">
        <v>3476</v>
      </c>
      <c r="C1761" t="s">
        <v>3477</v>
      </c>
      <c r="D1761" t="s">
        <v>21</v>
      </c>
      <c r="E1761">
        <v>20903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43402</v>
      </c>
      <c r="L1761" t="s">
        <v>26</v>
      </c>
      <c r="N1761" t="s">
        <v>24</v>
      </c>
    </row>
    <row r="1762" spans="1:14" x14ac:dyDescent="0.25">
      <c r="A1762" t="s">
        <v>3478</v>
      </c>
      <c r="B1762" t="s">
        <v>3479</v>
      </c>
      <c r="C1762" t="s">
        <v>347</v>
      </c>
      <c r="D1762" t="s">
        <v>21</v>
      </c>
      <c r="E1762">
        <v>20657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43402</v>
      </c>
      <c r="L1762" t="s">
        <v>26</v>
      </c>
      <c r="N1762" t="s">
        <v>24</v>
      </c>
    </row>
    <row r="1763" spans="1:14" x14ac:dyDescent="0.25">
      <c r="A1763" t="s">
        <v>3480</v>
      </c>
      <c r="B1763" t="s">
        <v>3481</v>
      </c>
      <c r="C1763" t="s">
        <v>182</v>
      </c>
      <c r="D1763" t="s">
        <v>21</v>
      </c>
      <c r="E1763">
        <v>21666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43402</v>
      </c>
      <c r="L1763" t="s">
        <v>26</v>
      </c>
      <c r="N1763" t="s">
        <v>24</v>
      </c>
    </row>
    <row r="1764" spans="1:14" x14ac:dyDescent="0.25">
      <c r="A1764" t="s">
        <v>3482</v>
      </c>
      <c r="B1764" t="s">
        <v>3483</v>
      </c>
      <c r="C1764" t="s">
        <v>291</v>
      </c>
      <c r="D1764" t="s">
        <v>21</v>
      </c>
      <c r="E1764">
        <v>21701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43402</v>
      </c>
      <c r="L1764" t="s">
        <v>26</v>
      </c>
      <c r="N1764" t="s">
        <v>24</v>
      </c>
    </row>
    <row r="1765" spans="1:14" x14ac:dyDescent="0.25">
      <c r="A1765" t="s">
        <v>3484</v>
      </c>
      <c r="B1765" t="s">
        <v>3485</v>
      </c>
      <c r="C1765" t="s">
        <v>291</v>
      </c>
      <c r="D1765" t="s">
        <v>21</v>
      </c>
      <c r="E1765">
        <v>21701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43402</v>
      </c>
      <c r="L1765" t="s">
        <v>26</v>
      </c>
      <c r="N1765" t="s">
        <v>24</v>
      </c>
    </row>
    <row r="1766" spans="1:14" x14ac:dyDescent="0.25">
      <c r="A1766" t="s">
        <v>2293</v>
      </c>
      <c r="B1766" t="s">
        <v>2294</v>
      </c>
      <c r="C1766" t="s">
        <v>182</v>
      </c>
      <c r="D1766" t="s">
        <v>21</v>
      </c>
      <c r="E1766">
        <v>21666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43402</v>
      </c>
      <c r="L1766" t="s">
        <v>26</v>
      </c>
      <c r="N1766" t="s">
        <v>24</v>
      </c>
    </row>
    <row r="1767" spans="1:14" x14ac:dyDescent="0.25">
      <c r="A1767" t="s">
        <v>3486</v>
      </c>
      <c r="B1767" t="s">
        <v>3487</v>
      </c>
      <c r="C1767" t="s">
        <v>182</v>
      </c>
      <c r="D1767" t="s">
        <v>21</v>
      </c>
      <c r="E1767">
        <v>21666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43402</v>
      </c>
      <c r="L1767" t="s">
        <v>26</v>
      </c>
      <c r="N1767" t="s">
        <v>24</v>
      </c>
    </row>
    <row r="1768" spans="1:14" x14ac:dyDescent="0.25">
      <c r="A1768" t="s">
        <v>3488</v>
      </c>
      <c r="B1768" t="s">
        <v>3489</v>
      </c>
      <c r="C1768" t="s">
        <v>291</v>
      </c>
      <c r="D1768" t="s">
        <v>21</v>
      </c>
      <c r="E1768">
        <v>21701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43402</v>
      </c>
      <c r="L1768" t="s">
        <v>26</v>
      </c>
      <c r="N1768" t="s">
        <v>24</v>
      </c>
    </row>
    <row r="1769" spans="1:14" x14ac:dyDescent="0.25">
      <c r="A1769" t="s">
        <v>3490</v>
      </c>
      <c r="B1769" t="s">
        <v>3491</v>
      </c>
      <c r="C1769" t="s">
        <v>291</v>
      </c>
      <c r="D1769" t="s">
        <v>21</v>
      </c>
      <c r="E1769">
        <v>21701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43402</v>
      </c>
      <c r="L1769" t="s">
        <v>26</v>
      </c>
      <c r="N1769" t="s">
        <v>24</v>
      </c>
    </row>
    <row r="1770" spans="1:14" x14ac:dyDescent="0.25">
      <c r="A1770" t="s">
        <v>3492</v>
      </c>
      <c r="B1770" t="s">
        <v>3493</v>
      </c>
      <c r="C1770" t="s">
        <v>291</v>
      </c>
      <c r="D1770" t="s">
        <v>21</v>
      </c>
      <c r="E1770">
        <v>21701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43402</v>
      </c>
      <c r="L1770" t="s">
        <v>26</v>
      </c>
      <c r="N1770" t="s">
        <v>24</v>
      </c>
    </row>
    <row r="1771" spans="1:14" x14ac:dyDescent="0.25">
      <c r="A1771" t="s">
        <v>3494</v>
      </c>
      <c r="B1771" t="s">
        <v>3495</v>
      </c>
      <c r="C1771" t="s">
        <v>136</v>
      </c>
      <c r="D1771" t="s">
        <v>21</v>
      </c>
      <c r="E1771">
        <v>21117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43400</v>
      </c>
      <c r="L1771" t="s">
        <v>26</v>
      </c>
      <c r="N1771" t="s">
        <v>24</v>
      </c>
    </row>
    <row r="1772" spans="1:14" x14ac:dyDescent="0.25">
      <c r="A1772" t="s">
        <v>3496</v>
      </c>
      <c r="B1772" t="s">
        <v>3497</v>
      </c>
      <c r="C1772" t="s">
        <v>136</v>
      </c>
      <c r="D1772" t="s">
        <v>21</v>
      </c>
      <c r="E1772">
        <v>21117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43400</v>
      </c>
      <c r="L1772" t="s">
        <v>26</v>
      </c>
      <c r="N1772" t="s">
        <v>24</v>
      </c>
    </row>
    <row r="1773" spans="1:14" x14ac:dyDescent="0.25">
      <c r="A1773" t="s">
        <v>3498</v>
      </c>
      <c r="B1773" t="s">
        <v>3499</v>
      </c>
      <c r="C1773" t="s">
        <v>136</v>
      </c>
      <c r="D1773" t="s">
        <v>21</v>
      </c>
      <c r="E1773">
        <v>21117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43400</v>
      </c>
      <c r="L1773" t="s">
        <v>26</v>
      </c>
      <c r="N1773" t="s">
        <v>24</v>
      </c>
    </row>
    <row r="1774" spans="1:14" x14ac:dyDescent="0.25">
      <c r="A1774" t="s">
        <v>201</v>
      </c>
      <c r="B1774" t="s">
        <v>3500</v>
      </c>
      <c r="C1774" t="s">
        <v>347</v>
      </c>
      <c r="D1774" t="s">
        <v>21</v>
      </c>
      <c r="E1774">
        <v>20657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43400</v>
      </c>
      <c r="L1774" t="s">
        <v>26</v>
      </c>
      <c r="N1774" t="s">
        <v>24</v>
      </c>
    </row>
    <row r="1775" spans="1:14" x14ac:dyDescent="0.25">
      <c r="A1775" t="s">
        <v>3501</v>
      </c>
      <c r="B1775" t="s">
        <v>3502</v>
      </c>
      <c r="C1775" t="s">
        <v>3503</v>
      </c>
      <c r="D1775" t="s">
        <v>21</v>
      </c>
      <c r="E1775">
        <v>20732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43399</v>
      </c>
      <c r="L1775" t="s">
        <v>26</v>
      </c>
      <c r="N1775" t="s">
        <v>24</v>
      </c>
    </row>
    <row r="1776" spans="1:14" x14ac:dyDescent="0.25">
      <c r="A1776" t="s">
        <v>3504</v>
      </c>
      <c r="B1776" t="s">
        <v>3505</v>
      </c>
      <c r="C1776" t="s">
        <v>3506</v>
      </c>
      <c r="D1776" t="s">
        <v>21</v>
      </c>
      <c r="E1776">
        <v>20615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43399</v>
      </c>
      <c r="L1776" t="s">
        <v>26</v>
      </c>
      <c r="N1776" t="s">
        <v>24</v>
      </c>
    </row>
    <row r="1777" spans="1:14" x14ac:dyDescent="0.25">
      <c r="A1777" t="s">
        <v>201</v>
      </c>
      <c r="B1777" t="s">
        <v>3507</v>
      </c>
      <c r="C1777" t="s">
        <v>624</v>
      </c>
      <c r="D1777" t="s">
        <v>21</v>
      </c>
      <c r="E1777">
        <v>20678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43399</v>
      </c>
      <c r="L1777" t="s">
        <v>26</v>
      </c>
      <c r="N1777" t="s">
        <v>24</v>
      </c>
    </row>
    <row r="1778" spans="1:14" x14ac:dyDescent="0.25">
      <c r="A1778" t="s">
        <v>2391</v>
      </c>
      <c r="B1778" t="s">
        <v>2392</v>
      </c>
      <c r="C1778" t="s">
        <v>67</v>
      </c>
      <c r="D1778" t="s">
        <v>21</v>
      </c>
      <c r="E1778">
        <v>20910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43398</v>
      </c>
      <c r="L1778" t="s">
        <v>26</v>
      </c>
      <c r="N1778" t="s">
        <v>24</v>
      </c>
    </row>
    <row r="1779" spans="1:14" x14ac:dyDescent="0.25">
      <c r="A1779" t="s">
        <v>3508</v>
      </c>
      <c r="B1779" t="s">
        <v>3509</v>
      </c>
      <c r="C1779" t="s">
        <v>67</v>
      </c>
      <c r="D1779" t="s">
        <v>21</v>
      </c>
      <c r="E1779">
        <v>20910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43398</v>
      </c>
      <c r="L1779" t="s">
        <v>26</v>
      </c>
      <c r="N1779" t="s">
        <v>24</v>
      </c>
    </row>
    <row r="1780" spans="1:14" x14ac:dyDescent="0.25">
      <c r="A1780" t="s">
        <v>155</v>
      </c>
      <c r="B1780" t="s">
        <v>3510</v>
      </c>
      <c r="C1780" t="s">
        <v>67</v>
      </c>
      <c r="D1780" t="s">
        <v>21</v>
      </c>
      <c r="E1780">
        <v>20906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43398</v>
      </c>
      <c r="L1780" t="s">
        <v>26</v>
      </c>
      <c r="N1780" t="s">
        <v>24</v>
      </c>
    </row>
    <row r="1781" spans="1:14" x14ac:dyDescent="0.25">
      <c r="A1781" t="s">
        <v>3511</v>
      </c>
      <c r="B1781" t="s">
        <v>3512</v>
      </c>
      <c r="C1781" t="s">
        <v>29</v>
      </c>
      <c r="D1781" t="s">
        <v>21</v>
      </c>
      <c r="E1781">
        <v>21209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43398</v>
      </c>
      <c r="L1781" t="s">
        <v>26</v>
      </c>
      <c r="N1781" t="s">
        <v>24</v>
      </c>
    </row>
    <row r="1782" spans="1:14" x14ac:dyDescent="0.25">
      <c r="A1782" t="s">
        <v>3513</v>
      </c>
      <c r="B1782" t="s">
        <v>3514</v>
      </c>
      <c r="C1782" t="s">
        <v>163</v>
      </c>
      <c r="D1782" t="s">
        <v>21</v>
      </c>
      <c r="E1782">
        <v>20906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43398</v>
      </c>
      <c r="L1782" t="s">
        <v>26</v>
      </c>
      <c r="N1782" t="s">
        <v>24</v>
      </c>
    </row>
    <row r="1783" spans="1:14" x14ac:dyDescent="0.25">
      <c r="A1783" t="s">
        <v>2691</v>
      </c>
      <c r="B1783" t="s">
        <v>3515</v>
      </c>
      <c r="C1783" t="s">
        <v>190</v>
      </c>
      <c r="D1783" t="s">
        <v>21</v>
      </c>
      <c r="E1783">
        <v>20853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43398</v>
      </c>
      <c r="L1783" t="s">
        <v>26</v>
      </c>
      <c r="N1783" t="s">
        <v>24</v>
      </c>
    </row>
    <row r="1784" spans="1:14" x14ac:dyDescent="0.25">
      <c r="A1784" t="s">
        <v>3517</v>
      </c>
      <c r="B1784" t="s">
        <v>3518</v>
      </c>
      <c r="C1784" t="s">
        <v>136</v>
      </c>
      <c r="D1784" t="s">
        <v>21</v>
      </c>
      <c r="E1784">
        <v>21117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43398</v>
      </c>
      <c r="L1784" t="s">
        <v>26</v>
      </c>
      <c r="N1784" t="s">
        <v>24</v>
      </c>
    </row>
    <row r="1785" spans="1:14" x14ac:dyDescent="0.25">
      <c r="A1785" t="s">
        <v>716</v>
      </c>
      <c r="B1785" t="s">
        <v>3523</v>
      </c>
      <c r="C1785" t="s">
        <v>136</v>
      </c>
      <c r="D1785" t="s">
        <v>21</v>
      </c>
      <c r="E1785">
        <v>21117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43398</v>
      </c>
      <c r="L1785" t="s">
        <v>26</v>
      </c>
      <c r="N1785" t="s">
        <v>24</v>
      </c>
    </row>
    <row r="1786" spans="1:14" x14ac:dyDescent="0.25">
      <c r="A1786" t="s">
        <v>288</v>
      </c>
      <c r="B1786" t="s">
        <v>3524</v>
      </c>
      <c r="C1786" t="s">
        <v>3525</v>
      </c>
      <c r="D1786" t="s">
        <v>21</v>
      </c>
      <c r="E1786">
        <v>21117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43398</v>
      </c>
      <c r="L1786" t="s">
        <v>26</v>
      </c>
      <c r="N1786" t="s">
        <v>24</v>
      </c>
    </row>
    <row r="1787" spans="1:14" x14ac:dyDescent="0.25">
      <c r="A1787" t="s">
        <v>2459</v>
      </c>
      <c r="B1787" t="s">
        <v>2460</v>
      </c>
      <c r="C1787" t="s">
        <v>761</v>
      </c>
      <c r="D1787" t="s">
        <v>21</v>
      </c>
      <c r="E1787">
        <v>20912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43398</v>
      </c>
      <c r="L1787" t="s">
        <v>26</v>
      </c>
      <c r="N1787" t="s">
        <v>24</v>
      </c>
    </row>
    <row r="1788" spans="1:14" x14ac:dyDescent="0.25">
      <c r="A1788" t="s">
        <v>260</v>
      </c>
      <c r="B1788" t="s">
        <v>3526</v>
      </c>
      <c r="C1788" t="s">
        <v>136</v>
      </c>
      <c r="D1788" t="s">
        <v>21</v>
      </c>
      <c r="E1788">
        <v>21117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43398</v>
      </c>
      <c r="L1788" t="s">
        <v>26</v>
      </c>
      <c r="N1788" t="s">
        <v>24</v>
      </c>
    </row>
    <row r="1789" spans="1:14" x14ac:dyDescent="0.25">
      <c r="A1789" t="s">
        <v>221</v>
      </c>
      <c r="B1789" t="s">
        <v>3527</v>
      </c>
      <c r="C1789" t="s">
        <v>136</v>
      </c>
      <c r="D1789" t="s">
        <v>21</v>
      </c>
      <c r="E1789">
        <v>21117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43398</v>
      </c>
      <c r="L1789" t="s">
        <v>26</v>
      </c>
      <c r="N1789" t="s">
        <v>24</v>
      </c>
    </row>
    <row r="1790" spans="1:14" x14ac:dyDescent="0.25">
      <c r="A1790" t="s">
        <v>63</v>
      </c>
      <c r="B1790" t="s">
        <v>3528</v>
      </c>
      <c r="C1790" t="s">
        <v>3525</v>
      </c>
      <c r="D1790" t="s">
        <v>21</v>
      </c>
      <c r="E1790">
        <v>21117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43398</v>
      </c>
      <c r="L1790" t="s">
        <v>26</v>
      </c>
      <c r="N1790" t="s">
        <v>24</v>
      </c>
    </row>
    <row r="1791" spans="1:14" x14ac:dyDescent="0.25">
      <c r="A1791" t="s">
        <v>3529</v>
      </c>
      <c r="B1791" t="s">
        <v>3530</v>
      </c>
      <c r="C1791" t="s">
        <v>2211</v>
      </c>
      <c r="D1791" t="s">
        <v>21</v>
      </c>
      <c r="E1791">
        <v>20855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43397</v>
      </c>
      <c r="L1791" t="s">
        <v>26</v>
      </c>
      <c r="N1791" t="s">
        <v>24</v>
      </c>
    </row>
    <row r="1792" spans="1:14" x14ac:dyDescent="0.25">
      <c r="A1792" t="s">
        <v>600</v>
      </c>
      <c r="B1792" t="s">
        <v>3531</v>
      </c>
      <c r="C1792" t="s">
        <v>136</v>
      </c>
      <c r="D1792" t="s">
        <v>21</v>
      </c>
      <c r="E1792">
        <v>21117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43397</v>
      </c>
      <c r="L1792" t="s">
        <v>26</v>
      </c>
      <c r="N1792" t="s">
        <v>24</v>
      </c>
    </row>
    <row r="1793" spans="1:14" x14ac:dyDescent="0.25">
      <c r="A1793" t="s">
        <v>3532</v>
      </c>
      <c r="B1793" t="s">
        <v>3533</v>
      </c>
      <c r="C1793" t="s">
        <v>136</v>
      </c>
      <c r="D1793" t="s">
        <v>21</v>
      </c>
      <c r="E1793">
        <v>21117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43397</v>
      </c>
      <c r="L1793" t="s">
        <v>26</v>
      </c>
      <c r="N1793" t="s">
        <v>24</v>
      </c>
    </row>
    <row r="1794" spans="1:14" x14ac:dyDescent="0.25">
      <c r="A1794" t="s">
        <v>3534</v>
      </c>
      <c r="B1794" t="s">
        <v>3535</v>
      </c>
      <c r="C1794" t="s">
        <v>136</v>
      </c>
      <c r="D1794" t="s">
        <v>21</v>
      </c>
      <c r="E1794">
        <v>21117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43397</v>
      </c>
      <c r="L1794" t="s">
        <v>26</v>
      </c>
      <c r="N1794" t="s">
        <v>24</v>
      </c>
    </row>
    <row r="1795" spans="1:14" x14ac:dyDescent="0.25">
      <c r="A1795" t="s">
        <v>3536</v>
      </c>
      <c r="B1795" t="s">
        <v>3537</v>
      </c>
      <c r="C1795" t="s">
        <v>136</v>
      </c>
      <c r="D1795" t="s">
        <v>21</v>
      </c>
      <c r="E1795">
        <v>21117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43397</v>
      </c>
      <c r="L1795" t="s">
        <v>26</v>
      </c>
      <c r="N1795" t="s">
        <v>24</v>
      </c>
    </row>
    <row r="1796" spans="1:14" x14ac:dyDescent="0.25">
      <c r="A1796" t="s">
        <v>3538</v>
      </c>
      <c r="B1796" t="s">
        <v>3539</v>
      </c>
      <c r="C1796" t="s">
        <v>190</v>
      </c>
      <c r="D1796" t="s">
        <v>21</v>
      </c>
      <c r="E1796">
        <v>20850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43397</v>
      </c>
      <c r="L1796" t="s">
        <v>26</v>
      </c>
      <c r="N1796" t="s">
        <v>24</v>
      </c>
    </row>
    <row r="1797" spans="1:14" x14ac:dyDescent="0.25">
      <c r="A1797" t="s">
        <v>212</v>
      </c>
      <c r="B1797" t="s">
        <v>3540</v>
      </c>
      <c r="C1797" t="s">
        <v>136</v>
      </c>
      <c r="D1797" t="s">
        <v>21</v>
      </c>
      <c r="E1797">
        <v>21117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43397</v>
      </c>
      <c r="L1797" t="s">
        <v>26</v>
      </c>
      <c r="N1797" t="s">
        <v>24</v>
      </c>
    </row>
    <row r="1798" spans="1:14" x14ac:dyDescent="0.25">
      <c r="A1798" t="s">
        <v>913</v>
      </c>
      <c r="B1798" t="s">
        <v>3541</v>
      </c>
      <c r="C1798" t="s">
        <v>1122</v>
      </c>
      <c r="D1798" t="s">
        <v>21</v>
      </c>
      <c r="E1798">
        <v>20815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43397</v>
      </c>
      <c r="L1798" t="s">
        <v>26</v>
      </c>
      <c r="N1798" t="s">
        <v>24</v>
      </c>
    </row>
    <row r="1799" spans="1:14" x14ac:dyDescent="0.25">
      <c r="A1799" t="s">
        <v>1623</v>
      </c>
      <c r="B1799" t="s">
        <v>3542</v>
      </c>
      <c r="C1799" t="s">
        <v>136</v>
      </c>
      <c r="D1799" t="s">
        <v>21</v>
      </c>
      <c r="E1799">
        <v>21117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43397</v>
      </c>
      <c r="L1799" t="s">
        <v>26</v>
      </c>
      <c r="N1799" t="s">
        <v>24</v>
      </c>
    </row>
    <row r="1800" spans="1:14" x14ac:dyDescent="0.25">
      <c r="A1800" t="s">
        <v>2457</v>
      </c>
      <c r="B1800" t="s">
        <v>2458</v>
      </c>
      <c r="C1800" t="s">
        <v>804</v>
      </c>
      <c r="D1800" t="s">
        <v>21</v>
      </c>
      <c r="E1800">
        <v>20817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43397</v>
      </c>
      <c r="L1800" t="s">
        <v>26</v>
      </c>
      <c r="N1800" t="s">
        <v>24</v>
      </c>
    </row>
    <row r="1801" spans="1:14" x14ac:dyDescent="0.25">
      <c r="A1801" t="s">
        <v>93</v>
      </c>
      <c r="B1801" t="s">
        <v>3543</v>
      </c>
      <c r="C1801" t="s">
        <v>136</v>
      </c>
      <c r="D1801" t="s">
        <v>21</v>
      </c>
      <c r="E1801">
        <v>21117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43397</v>
      </c>
      <c r="L1801" t="s">
        <v>26</v>
      </c>
      <c r="N1801" t="s">
        <v>24</v>
      </c>
    </row>
    <row r="1802" spans="1:14" x14ac:dyDescent="0.25">
      <c r="A1802" t="s">
        <v>3544</v>
      </c>
      <c r="B1802" t="s">
        <v>3545</v>
      </c>
      <c r="C1802" t="s">
        <v>3546</v>
      </c>
      <c r="D1802" t="s">
        <v>21</v>
      </c>
      <c r="E1802">
        <v>20854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43396</v>
      </c>
      <c r="L1802" t="s">
        <v>26</v>
      </c>
      <c r="N1802" t="s">
        <v>24</v>
      </c>
    </row>
    <row r="1803" spans="1:14" x14ac:dyDescent="0.25">
      <c r="A1803" t="s">
        <v>3547</v>
      </c>
      <c r="B1803" t="s">
        <v>3548</v>
      </c>
      <c r="C1803" t="s">
        <v>804</v>
      </c>
      <c r="D1803" t="s">
        <v>21</v>
      </c>
      <c r="E1803">
        <v>20816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43396</v>
      </c>
      <c r="L1803" t="s">
        <v>26</v>
      </c>
      <c r="N1803" t="s">
        <v>24</v>
      </c>
    </row>
    <row r="1804" spans="1:14" x14ac:dyDescent="0.25">
      <c r="A1804" t="s">
        <v>3549</v>
      </c>
      <c r="B1804" t="s">
        <v>3550</v>
      </c>
      <c r="C1804" t="s">
        <v>67</v>
      </c>
      <c r="D1804" t="s">
        <v>21</v>
      </c>
      <c r="E1804">
        <v>20906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43396</v>
      </c>
      <c r="L1804" t="s">
        <v>26</v>
      </c>
      <c r="N1804" t="s">
        <v>24</v>
      </c>
    </row>
    <row r="1805" spans="1:14" x14ac:dyDescent="0.25">
      <c r="A1805" t="s">
        <v>3551</v>
      </c>
      <c r="B1805" t="s">
        <v>3552</v>
      </c>
      <c r="C1805" t="s">
        <v>67</v>
      </c>
      <c r="D1805" t="s">
        <v>21</v>
      </c>
      <c r="E1805">
        <v>20904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43396</v>
      </c>
      <c r="L1805" t="s">
        <v>26</v>
      </c>
      <c r="N1805" t="s">
        <v>24</v>
      </c>
    </row>
    <row r="1806" spans="1:14" x14ac:dyDescent="0.25">
      <c r="A1806" t="s">
        <v>3553</v>
      </c>
      <c r="B1806" t="s">
        <v>3554</v>
      </c>
      <c r="C1806" t="s">
        <v>804</v>
      </c>
      <c r="D1806" t="s">
        <v>21</v>
      </c>
      <c r="E1806">
        <v>20814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43396</v>
      </c>
      <c r="L1806" t="s">
        <v>26</v>
      </c>
      <c r="N1806" t="s">
        <v>24</v>
      </c>
    </row>
    <row r="1807" spans="1:14" x14ac:dyDescent="0.25">
      <c r="A1807" t="s">
        <v>3555</v>
      </c>
      <c r="B1807" t="s">
        <v>3556</v>
      </c>
      <c r="C1807" t="s">
        <v>1764</v>
      </c>
      <c r="D1807" t="s">
        <v>21</v>
      </c>
      <c r="E1807">
        <v>21047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43396</v>
      </c>
      <c r="L1807" t="s">
        <v>26</v>
      </c>
      <c r="N1807" t="s">
        <v>24</v>
      </c>
    </row>
    <row r="1808" spans="1:14" x14ac:dyDescent="0.25">
      <c r="A1808" t="s">
        <v>1931</v>
      </c>
      <c r="B1808" t="s">
        <v>3557</v>
      </c>
      <c r="C1808" t="s">
        <v>254</v>
      </c>
      <c r="D1808" t="s">
        <v>21</v>
      </c>
      <c r="E1808">
        <v>21286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43396</v>
      </c>
      <c r="L1808" t="s">
        <v>26</v>
      </c>
      <c r="N1808" t="s">
        <v>24</v>
      </c>
    </row>
    <row r="1809" spans="1:14" x14ac:dyDescent="0.25">
      <c r="A1809" t="s">
        <v>3558</v>
      </c>
      <c r="B1809" t="s">
        <v>3559</v>
      </c>
      <c r="C1809" t="s">
        <v>54</v>
      </c>
      <c r="D1809" t="s">
        <v>21</v>
      </c>
      <c r="E1809">
        <v>21061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43396</v>
      </c>
      <c r="L1809" t="s">
        <v>26</v>
      </c>
      <c r="N1809" t="s">
        <v>24</v>
      </c>
    </row>
    <row r="1810" spans="1:14" x14ac:dyDescent="0.25">
      <c r="A1810" t="s">
        <v>3560</v>
      </c>
      <c r="B1810" t="s">
        <v>3561</v>
      </c>
      <c r="C1810" t="s">
        <v>3562</v>
      </c>
      <c r="D1810" t="s">
        <v>21</v>
      </c>
      <c r="E1810">
        <v>20903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43395</v>
      </c>
      <c r="L1810" t="s">
        <v>26</v>
      </c>
      <c r="N1810" t="s">
        <v>24</v>
      </c>
    </row>
    <row r="1811" spans="1:14" x14ac:dyDescent="0.25">
      <c r="A1811" t="s">
        <v>3563</v>
      </c>
      <c r="B1811" t="s">
        <v>3564</v>
      </c>
      <c r="C1811" t="s">
        <v>67</v>
      </c>
      <c r="D1811" t="s">
        <v>21</v>
      </c>
      <c r="E1811">
        <v>20906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43395</v>
      </c>
      <c r="L1811" t="s">
        <v>26</v>
      </c>
      <c r="N1811" t="s">
        <v>24</v>
      </c>
    </row>
    <row r="1812" spans="1:14" x14ac:dyDescent="0.25">
      <c r="A1812" t="s">
        <v>3565</v>
      </c>
      <c r="B1812" t="s">
        <v>3566</v>
      </c>
      <c r="C1812" t="s">
        <v>1413</v>
      </c>
      <c r="D1812" t="s">
        <v>21</v>
      </c>
      <c r="E1812">
        <v>21146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43395</v>
      </c>
      <c r="L1812" t="s">
        <v>26</v>
      </c>
      <c r="N1812" t="s">
        <v>24</v>
      </c>
    </row>
    <row r="1813" spans="1:14" x14ac:dyDescent="0.25">
      <c r="A1813" t="s">
        <v>3567</v>
      </c>
      <c r="B1813" t="s">
        <v>3568</v>
      </c>
      <c r="C1813" t="s">
        <v>1413</v>
      </c>
      <c r="D1813" t="s">
        <v>21</v>
      </c>
      <c r="E1813">
        <v>21146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43395</v>
      </c>
      <c r="L1813" t="s">
        <v>26</v>
      </c>
      <c r="N1813" t="s">
        <v>24</v>
      </c>
    </row>
    <row r="1814" spans="1:14" x14ac:dyDescent="0.25">
      <c r="A1814" t="s">
        <v>3569</v>
      </c>
      <c r="B1814" t="s">
        <v>3570</v>
      </c>
      <c r="C1814" t="s">
        <v>226</v>
      </c>
      <c r="D1814" t="s">
        <v>21</v>
      </c>
      <c r="E1814">
        <v>20754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43395</v>
      </c>
      <c r="L1814" t="s">
        <v>26</v>
      </c>
      <c r="N1814" t="s">
        <v>24</v>
      </c>
    </row>
    <row r="1815" spans="1:14" x14ac:dyDescent="0.25">
      <c r="A1815" t="s">
        <v>201</v>
      </c>
      <c r="B1815" t="s">
        <v>3571</v>
      </c>
      <c r="C1815" t="s">
        <v>67</v>
      </c>
      <c r="D1815" t="s">
        <v>21</v>
      </c>
      <c r="E1815">
        <v>20906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43395</v>
      </c>
      <c r="L1815" t="s">
        <v>26</v>
      </c>
      <c r="N1815" t="s">
        <v>24</v>
      </c>
    </row>
    <row r="1816" spans="1:14" x14ac:dyDescent="0.25">
      <c r="A1816" t="s">
        <v>3572</v>
      </c>
      <c r="B1816" t="s">
        <v>3573</v>
      </c>
      <c r="C1816" t="s">
        <v>182</v>
      </c>
      <c r="D1816" t="s">
        <v>21</v>
      </c>
      <c r="E1816">
        <v>21666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43392</v>
      </c>
      <c r="L1816" t="s">
        <v>26</v>
      </c>
      <c r="N1816" t="s">
        <v>24</v>
      </c>
    </row>
    <row r="1817" spans="1:14" x14ac:dyDescent="0.25">
      <c r="A1817" t="s">
        <v>3574</v>
      </c>
      <c r="B1817" t="s">
        <v>3575</v>
      </c>
      <c r="C1817" t="s">
        <v>182</v>
      </c>
      <c r="D1817" t="s">
        <v>21</v>
      </c>
      <c r="E1817">
        <v>21666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43392</v>
      </c>
      <c r="L1817" t="s">
        <v>26</v>
      </c>
      <c r="N1817" t="s">
        <v>24</v>
      </c>
    </row>
    <row r="1818" spans="1:14" x14ac:dyDescent="0.25">
      <c r="A1818" t="s">
        <v>3576</v>
      </c>
      <c r="B1818" t="s">
        <v>3577</v>
      </c>
      <c r="C1818" t="s">
        <v>557</v>
      </c>
      <c r="D1818" t="s">
        <v>21</v>
      </c>
      <c r="E1818">
        <v>21638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43392</v>
      </c>
      <c r="L1818" t="s">
        <v>26</v>
      </c>
      <c r="N1818" t="s">
        <v>24</v>
      </c>
    </row>
    <row r="1819" spans="1:14" x14ac:dyDescent="0.25">
      <c r="A1819" t="s">
        <v>3578</v>
      </c>
      <c r="B1819" t="s">
        <v>3579</v>
      </c>
      <c r="C1819" t="s">
        <v>557</v>
      </c>
      <c r="D1819" t="s">
        <v>21</v>
      </c>
      <c r="E1819">
        <v>21638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43392</v>
      </c>
      <c r="L1819" t="s">
        <v>26</v>
      </c>
      <c r="N1819" t="s">
        <v>24</v>
      </c>
    </row>
    <row r="1820" spans="1:14" x14ac:dyDescent="0.25">
      <c r="A1820" t="s">
        <v>3580</v>
      </c>
      <c r="B1820" t="s">
        <v>3581</v>
      </c>
      <c r="C1820" t="s">
        <v>182</v>
      </c>
      <c r="D1820" t="s">
        <v>21</v>
      </c>
      <c r="E1820">
        <v>21666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43392</v>
      </c>
      <c r="L1820" t="s">
        <v>26</v>
      </c>
      <c r="N1820" t="s">
        <v>24</v>
      </c>
    </row>
    <row r="1821" spans="1:14" x14ac:dyDescent="0.25">
      <c r="A1821" t="s">
        <v>2515</v>
      </c>
      <c r="B1821" t="s">
        <v>2516</v>
      </c>
      <c r="C1821" t="s">
        <v>182</v>
      </c>
      <c r="D1821" t="s">
        <v>21</v>
      </c>
      <c r="E1821">
        <v>21666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43392</v>
      </c>
      <c r="L1821" t="s">
        <v>26</v>
      </c>
      <c r="N1821" t="s">
        <v>24</v>
      </c>
    </row>
    <row r="1822" spans="1:14" x14ac:dyDescent="0.25">
      <c r="A1822" t="s">
        <v>3584</v>
      </c>
      <c r="B1822" t="s">
        <v>3585</v>
      </c>
      <c r="C1822" t="s">
        <v>67</v>
      </c>
      <c r="D1822" t="s">
        <v>21</v>
      </c>
      <c r="E1822">
        <v>20905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43391</v>
      </c>
      <c r="L1822" t="s">
        <v>26</v>
      </c>
      <c r="N1822" t="s">
        <v>24</v>
      </c>
    </row>
    <row r="1823" spans="1:14" x14ac:dyDescent="0.25">
      <c r="A1823" t="s">
        <v>2819</v>
      </c>
      <c r="B1823" t="s">
        <v>3586</v>
      </c>
      <c r="C1823" t="s">
        <v>179</v>
      </c>
      <c r="D1823" t="s">
        <v>21</v>
      </c>
      <c r="E1823">
        <v>20879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43391</v>
      </c>
      <c r="L1823" t="s">
        <v>26</v>
      </c>
      <c r="N1823" t="s">
        <v>24</v>
      </c>
    </row>
    <row r="1824" spans="1:14" x14ac:dyDescent="0.25">
      <c r="A1824" t="s">
        <v>3587</v>
      </c>
      <c r="B1824" t="s">
        <v>3588</v>
      </c>
      <c r="C1824" t="s">
        <v>179</v>
      </c>
      <c r="D1824" t="s">
        <v>21</v>
      </c>
      <c r="E1824">
        <v>20879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43391</v>
      </c>
      <c r="L1824" t="s">
        <v>26</v>
      </c>
      <c r="N1824" t="s">
        <v>24</v>
      </c>
    </row>
    <row r="1825" spans="1:14" x14ac:dyDescent="0.25">
      <c r="A1825" t="s">
        <v>177</v>
      </c>
      <c r="B1825" t="s">
        <v>3591</v>
      </c>
      <c r="C1825" t="s">
        <v>67</v>
      </c>
      <c r="D1825" t="s">
        <v>21</v>
      </c>
      <c r="E1825">
        <v>20904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43391</v>
      </c>
      <c r="L1825" t="s">
        <v>26</v>
      </c>
      <c r="N1825" t="s">
        <v>24</v>
      </c>
    </row>
    <row r="1826" spans="1:14" x14ac:dyDescent="0.25">
      <c r="A1826" t="s">
        <v>3592</v>
      </c>
      <c r="B1826" t="s">
        <v>3593</v>
      </c>
      <c r="C1826" t="s">
        <v>179</v>
      </c>
      <c r="D1826" t="s">
        <v>21</v>
      </c>
      <c r="E1826">
        <v>20882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43391</v>
      </c>
      <c r="L1826" t="s">
        <v>26</v>
      </c>
      <c r="N1826" t="s">
        <v>24</v>
      </c>
    </row>
    <row r="1827" spans="1:14" x14ac:dyDescent="0.25">
      <c r="A1827" t="s">
        <v>1641</v>
      </c>
      <c r="B1827" t="s">
        <v>3594</v>
      </c>
      <c r="C1827" t="s">
        <v>3595</v>
      </c>
      <c r="D1827" t="s">
        <v>21</v>
      </c>
      <c r="E1827">
        <v>20736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43391</v>
      </c>
      <c r="L1827" t="s">
        <v>26</v>
      </c>
      <c r="N1827" t="s">
        <v>24</v>
      </c>
    </row>
    <row r="1828" spans="1:14" x14ac:dyDescent="0.25">
      <c r="A1828" t="s">
        <v>250</v>
      </c>
      <c r="B1828" t="s">
        <v>3596</v>
      </c>
      <c r="C1828" t="s">
        <v>179</v>
      </c>
      <c r="D1828" t="s">
        <v>21</v>
      </c>
      <c r="E1828">
        <v>20879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43391</v>
      </c>
      <c r="L1828" t="s">
        <v>26</v>
      </c>
      <c r="N1828" t="s">
        <v>24</v>
      </c>
    </row>
    <row r="1829" spans="1:14" x14ac:dyDescent="0.25">
      <c r="A1829" t="s">
        <v>3597</v>
      </c>
      <c r="B1829" t="s">
        <v>3598</v>
      </c>
      <c r="C1829" t="s">
        <v>3595</v>
      </c>
      <c r="D1829" t="s">
        <v>21</v>
      </c>
      <c r="E1829">
        <v>20736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43391</v>
      </c>
      <c r="L1829" t="s">
        <v>26</v>
      </c>
      <c r="N1829" t="s">
        <v>24</v>
      </c>
    </row>
    <row r="1830" spans="1:14" x14ac:dyDescent="0.25">
      <c r="A1830" t="s">
        <v>3599</v>
      </c>
      <c r="B1830" t="s">
        <v>3600</v>
      </c>
      <c r="C1830" t="s">
        <v>67</v>
      </c>
      <c r="D1830" t="s">
        <v>21</v>
      </c>
      <c r="E1830">
        <v>20904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43390</v>
      </c>
      <c r="L1830" t="s">
        <v>26</v>
      </c>
      <c r="N1830" t="s">
        <v>24</v>
      </c>
    </row>
    <row r="1831" spans="1:14" x14ac:dyDescent="0.25">
      <c r="A1831" t="s">
        <v>3601</v>
      </c>
      <c r="B1831" t="s">
        <v>3602</v>
      </c>
      <c r="C1831" t="s">
        <v>356</v>
      </c>
      <c r="D1831" t="s">
        <v>21</v>
      </c>
      <c r="E1831">
        <v>21114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43390</v>
      </c>
      <c r="L1831" t="s">
        <v>26</v>
      </c>
      <c r="N1831" t="s">
        <v>24</v>
      </c>
    </row>
    <row r="1832" spans="1:14" x14ac:dyDescent="0.25">
      <c r="A1832" t="s">
        <v>3603</v>
      </c>
      <c r="B1832" t="s">
        <v>3604</v>
      </c>
      <c r="C1832" t="s">
        <v>356</v>
      </c>
      <c r="D1832" t="s">
        <v>21</v>
      </c>
      <c r="E1832">
        <v>21114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43390</v>
      </c>
      <c r="L1832" t="s">
        <v>26</v>
      </c>
      <c r="N1832" t="s">
        <v>24</v>
      </c>
    </row>
    <row r="1833" spans="1:14" x14ac:dyDescent="0.25">
      <c r="A1833" t="s">
        <v>155</v>
      </c>
      <c r="B1833" t="s">
        <v>3605</v>
      </c>
      <c r="C1833" t="s">
        <v>67</v>
      </c>
      <c r="D1833" t="s">
        <v>21</v>
      </c>
      <c r="E1833">
        <v>20904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43390</v>
      </c>
      <c r="L1833" t="s">
        <v>26</v>
      </c>
      <c r="N1833" t="s">
        <v>24</v>
      </c>
    </row>
    <row r="1834" spans="1:14" x14ac:dyDescent="0.25">
      <c r="A1834" t="s">
        <v>3606</v>
      </c>
      <c r="B1834" t="s">
        <v>3607</v>
      </c>
      <c r="C1834" t="s">
        <v>617</v>
      </c>
      <c r="D1834" t="s">
        <v>21</v>
      </c>
      <c r="E1834">
        <v>21012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43390</v>
      </c>
      <c r="L1834" t="s">
        <v>26</v>
      </c>
      <c r="N1834" t="s">
        <v>24</v>
      </c>
    </row>
    <row r="1835" spans="1:14" x14ac:dyDescent="0.25">
      <c r="A1835" t="s">
        <v>3608</v>
      </c>
      <c r="B1835" t="s">
        <v>3609</v>
      </c>
      <c r="C1835" t="s">
        <v>291</v>
      </c>
      <c r="D1835" t="s">
        <v>21</v>
      </c>
      <c r="E1835">
        <v>21701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43390</v>
      </c>
      <c r="L1835" t="s">
        <v>26</v>
      </c>
      <c r="N1835" t="s">
        <v>24</v>
      </c>
    </row>
    <row r="1836" spans="1:14" x14ac:dyDescent="0.25">
      <c r="A1836" t="s">
        <v>3610</v>
      </c>
      <c r="B1836" t="s">
        <v>3611</v>
      </c>
      <c r="C1836" t="s">
        <v>356</v>
      </c>
      <c r="D1836" t="s">
        <v>21</v>
      </c>
      <c r="E1836">
        <v>21114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43390</v>
      </c>
      <c r="L1836" t="s">
        <v>26</v>
      </c>
      <c r="N1836" t="s">
        <v>24</v>
      </c>
    </row>
    <row r="1837" spans="1:14" x14ac:dyDescent="0.25">
      <c r="A1837" t="s">
        <v>3612</v>
      </c>
      <c r="B1837" t="s">
        <v>3613</v>
      </c>
      <c r="C1837" t="s">
        <v>3614</v>
      </c>
      <c r="D1837" t="s">
        <v>21</v>
      </c>
      <c r="E1837">
        <v>20701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43390</v>
      </c>
      <c r="L1837" t="s">
        <v>26</v>
      </c>
      <c r="N1837" t="s">
        <v>24</v>
      </c>
    </row>
    <row r="1838" spans="1:14" x14ac:dyDescent="0.25">
      <c r="A1838" t="s">
        <v>250</v>
      </c>
      <c r="B1838" t="s">
        <v>3615</v>
      </c>
      <c r="C1838" t="s">
        <v>67</v>
      </c>
      <c r="D1838" t="s">
        <v>21</v>
      </c>
      <c r="E1838">
        <v>20904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43390</v>
      </c>
      <c r="L1838" t="s">
        <v>26</v>
      </c>
      <c r="N1838" t="s">
        <v>24</v>
      </c>
    </row>
    <row r="1839" spans="1:14" x14ac:dyDescent="0.25">
      <c r="A1839" t="s">
        <v>3616</v>
      </c>
      <c r="B1839" t="s">
        <v>3617</v>
      </c>
      <c r="C1839" t="s">
        <v>356</v>
      </c>
      <c r="D1839" t="s">
        <v>21</v>
      </c>
      <c r="E1839">
        <v>21114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43390</v>
      </c>
      <c r="L1839" t="s">
        <v>26</v>
      </c>
      <c r="N1839" t="s">
        <v>24</v>
      </c>
    </row>
    <row r="1840" spans="1:14" x14ac:dyDescent="0.25">
      <c r="A1840" t="s">
        <v>3618</v>
      </c>
      <c r="B1840" t="s">
        <v>3619</v>
      </c>
      <c r="C1840" t="s">
        <v>39</v>
      </c>
      <c r="D1840" t="s">
        <v>21</v>
      </c>
      <c r="E1840">
        <v>21044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43389</v>
      </c>
      <c r="L1840" t="s">
        <v>26</v>
      </c>
      <c r="N1840" t="s">
        <v>24</v>
      </c>
    </row>
    <row r="1841" spans="1:14" x14ac:dyDescent="0.25">
      <c r="A1841" t="s">
        <v>177</v>
      </c>
      <c r="B1841" t="s">
        <v>2439</v>
      </c>
      <c r="C1841" t="s">
        <v>193</v>
      </c>
      <c r="D1841" t="s">
        <v>21</v>
      </c>
      <c r="E1841">
        <v>20748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43389</v>
      </c>
      <c r="L1841" t="s">
        <v>26</v>
      </c>
      <c r="N1841" t="s">
        <v>24</v>
      </c>
    </row>
    <row r="1842" spans="1:14" x14ac:dyDescent="0.25">
      <c r="A1842" t="s">
        <v>3620</v>
      </c>
      <c r="B1842" t="s">
        <v>3621</v>
      </c>
      <c r="C1842" t="s">
        <v>39</v>
      </c>
      <c r="D1842" t="s">
        <v>21</v>
      </c>
      <c r="E1842">
        <v>21045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43389</v>
      </c>
      <c r="L1842" t="s">
        <v>26</v>
      </c>
      <c r="N1842" t="s">
        <v>24</v>
      </c>
    </row>
    <row r="1843" spans="1:14" x14ac:dyDescent="0.25">
      <c r="A1843" t="s">
        <v>2463</v>
      </c>
      <c r="B1843" t="s">
        <v>2464</v>
      </c>
      <c r="C1843" t="s">
        <v>735</v>
      </c>
      <c r="D1843" t="s">
        <v>21</v>
      </c>
      <c r="E1843">
        <v>20770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43389</v>
      </c>
      <c r="L1843" t="s">
        <v>26</v>
      </c>
      <c r="N1843" t="s">
        <v>24</v>
      </c>
    </row>
    <row r="1844" spans="1:14" x14ac:dyDescent="0.25">
      <c r="A1844" t="s">
        <v>2497</v>
      </c>
      <c r="B1844" t="s">
        <v>3622</v>
      </c>
      <c r="C1844" t="s">
        <v>39</v>
      </c>
      <c r="D1844" t="s">
        <v>21</v>
      </c>
      <c r="E1844">
        <v>21044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43389</v>
      </c>
      <c r="L1844" t="s">
        <v>26</v>
      </c>
      <c r="N1844" t="s">
        <v>24</v>
      </c>
    </row>
    <row r="1845" spans="1:14" x14ac:dyDescent="0.25">
      <c r="A1845" t="s">
        <v>250</v>
      </c>
      <c r="B1845" t="s">
        <v>3623</v>
      </c>
      <c r="C1845" t="s">
        <v>39</v>
      </c>
      <c r="D1845" t="s">
        <v>21</v>
      </c>
      <c r="E1845">
        <v>21044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43389</v>
      </c>
      <c r="L1845" t="s">
        <v>26</v>
      </c>
      <c r="N1845" t="s">
        <v>24</v>
      </c>
    </row>
    <row r="1846" spans="1:14" x14ac:dyDescent="0.25">
      <c r="A1846" t="s">
        <v>3624</v>
      </c>
      <c r="B1846" t="s">
        <v>3625</v>
      </c>
      <c r="C1846" t="s">
        <v>193</v>
      </c>
      <c r="D1846" t="s">
        <v>21</v>
      </c>
      <c r="E1846">
        <v>20748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43389</v>
      </c>
      <c r="L1846" t="s">
        <v>26</v>
      </c>
      <c r="N1846" t="s">
        <v>24</v>
      </c>
    </row>
    <row r="1847" spans="1:14" x14ac:dyDescent="0.25">
      <c r="A1847" t="s">
        <v>3626</v>
      </c>
      <c r="B1847" t="s">
        <v>3627</v>
      </c>
      <c r="C1847" t="s">
        <v>39</v>
      </c>
      <c r="D1847" t="s">
        <v>21</v>
      </c>
      <c r="E1847">
        <v>21045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43389</v>
      </c>
      <c r="L1847" t="s">
        <v>26</v>
      </c>
      <c r="N1847" t="s">
        <v>24</v>
      </c>
    </row>
    <row r="1848" spans="1:14" x14ac:dyDescent="0.25">
      <c r="A1848" t="s">
        <v>93</v>
      </c>
      <c r="B1848" t="s">
        <v>2442</v>
      </c>
      <c r="C1848" t="s">
        <v>1116</v>
      </c>
      <c r="D1848" t="s">
        <v>21</v>
      </c>
      <c r="E1848">
        <v>20748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43389</v>
      </c>
      <c r="L1848" t="s">
        <v>26</v>
      </c>
      <c r="N1848" t="s">
        <v>24</v>
      </c>
    </row>
    <row r="1849" spans="1:14" x14ac:dyDescent="0.25">
      <c r="A1849" t="s">
        <v>2009</v>
      </c>
      <c r="B1849" t="s">
        <v>2010</v>
      </c>
      <c r="C1849" t="s">
        <v>190</v>
      </c>
      <c r="D1849" t="s">
        <v>21</v>
      </c>
      <c r="E1849">
        <v>20851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43388</v>
      </c>
      <c r="L1849" t="s">
        <v>26</v>
      </c>
      <c r="N1849" t="s">
        <v>24</v>
      </c>
    </row>
    <row r="1850" spans="1:14" x14ac:dyDescent="0.25">
      <c r="A1850" t="s">
        <v>3628</v>
      </c>
      <c r="B1850" t="s">
        <v>3629</v>
      </c>
      <c r="C1850" t="s">
        <v>702</v>
      </c>
      <c r="D1850" t="s">
        <v>21</v>
      </c>
      <c r="E1850">
        <v>20876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43388</v>
      </c>
      <c r="L1850" t="s">
        <v>26</v>
      </c>
      <c r="N1850" t="s">
        <v>24</v>
      </c>
    </row>
    <row r="1851" spans="1:14" x14ac:dyDescent="0.25">
      <c r="A1851" t="s">
        <v>2207</v>
      </c>
      <c r="B1851" t="s">
        <v>2208</v>
      </c>
      <c r="C1851" t="s">
        <v>179</v>
      </c>
      <c r="D1851" t="s">
        <v>21</v>
      </c>
      <c r="E1851">
        <v>20879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43388</v>
      </c>
      <c r="L1851" t="s">
        <v>26</v>
      </c>
      <c r="N1851" t="s">
        <v>24</v>
      </c>
    </row>
    <row r="1852" spans="1:14" x14ac:dyDescent="0.25">
      <c r="A1852" t="s">
        <v>3631</v>
      </c>
      <c r="B1852" t="s">
        <v>3632</v>
      </c>
      <c r="C1852" t="s">
        <v>317</v>
      </c>
      <c r="D1852" t="s">
        <v>21</v>
      </c>
      <c r="E1852">
        <v>20735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43388</v>
      </c>
      <c r="L1852" t="s">
        <v>26</v>
      </c>
      <c r="N1852" t="s">
        <v>24</v>
      </c>
    </row>
    <row r="1853" spans="1:14" x14ac:dyDescent="0.25">
      <c r="A1853" t="s">
        <v>3633</v>
      </c>
      <c r="B1853" t="s">
        <v>3634</v>
      </c>
      <c r="C1853" t="s">
        <v>702</v>
      </c>
      <c r="D1853" t="s">
        <v>21</v>
      </c>
      <c r="E1853">
        <v>20874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43388</v>
      </c>
      <c r="L1853" t="s">
        <v>26</v>
      </c>
      <c r="N1853" t="s">
        <v>24</v>
      </c>
    </row>
    <row r="1854" spans="1:14" x14ac:dyDescent="0.25">
      <c r="A1854" t="s">
        <v>2013</v>
      </c>
      <c r="B1854" t="s">
        <v>2014</v>
      </c>
      <c r="C1854" t="s">
        <v>179</v>
      </c>
      <c r="D1854" t="s">
        <v>21</v>
      </c>
      <c r="E1854">
        <v>20878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43388</v>
      </c>
      <c r="L1854" t="s">
        <v>26</v>
      </c>
      <c r="N1854" t="s">
        <v>24</v>
      </c>
    </row>
    <row r="1855" spans="1:14" x14ac:dyDescent="0.25">
      <c r="A1855" t="s">
        <v>3635</v>
      </c>
      <c r="B1855" t="s">
        <v>3636</v>
      </c>
      <c r="C1855" t="s">
        <v>702</v>
      </c>
      <c r="D1855" t="s">
        <v>21</v>
      </c>
      <c r="E1855">
        <v>20876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43388</v>
      </c>
      <c r="L1855" t="s">
        <v>26</v>
      </c>
      <c r="N1855" t="s">
        <v>24</v>
      </c>
    </row>
    <row r="1856" spans="1:14" x14ac:dyDescent="0.25">
      <c r="A1856" t="s">
        <v>177</v>
      </c>
      <c r="B1856" t="s">
        <v>3637</v>
      </c>
      <c r="C1856" t="s">
        <v>2436</v>
      </c>
      <c r="D1856" t="s">
        <v>21</v>
      </c>
      <c r="E1856">
        <v>20732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43388</v>
      </c>
      <c r="L1856" t="s">
        <v>26</v>
      </c>
      <c r="N1856" t="s">
        <v>24</v>
      </c>
    </row>
    <row r="1857" spans="1:14" x14ac:dyDescent="0.25">
      <c r="A1857" t="s">
        <v>3638</v>
      </c>
      <c r="B1857" t="s">
        <v>3639</v>
      </c>
      <c r="C1857" t="s">
        <v>702</v>
      </c>
      <c r="D1857" t="s">
        <v>21</v>
      </c>
      <c r="E1857">
        <v>20874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43388</v>
      </c>
      <c r="L1857" t="s">
        <v>26</v>
      </c>
      <c r="N1857" t="s">
        <v>24</v>
      </c>
    </row>
    <row r="1858" spans="1:14" x14ac:dyDescent="0.25">
      <c r="A1858" t="s">
        <v>3640</v>
      </c>
      <c r="B1858" t="s">
        <v>3641</v>
      </c>
      <c r="C1858" t="s">
        <v>39</v>
      </c>
      <c r="D1858" t="s">
        <v>21</v>
      </c>
      <c r="E1858">
        <v>21045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43388</v>
      </c>
      <c r="L1858" t="s">
        <v>26</v>
      </c>
      <c r="N1858" t="s">
        <v>24</v>
      </c>
    </row>
    <row r="1859" spans="1:14" x14ac:dyDescent="0.25">
      <c r="A1859" t="s">
        <v>49</v>
      </c>
      <c r="B1859" t="s">
        <v>3642</v>
      </c>
      <c r="C1859" t="s">
        <v>317</v>
      </c>
      <c r="D1859" t="s">
        <v>21</v>
      </c>
      <c r="E1859">
        <v>20735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43388</v>
      </c>
      <c r="L1859" t="s">
        <v>26</v>
      </c>
      <c r="N1859" t="s">
        <v>24</v>
      </c>
    </row>
    <row r="1860" spans="1:14" x14ac:dyDescent="0.25">
      <c r="A1860" t="s">
        <v>3643</v>
      </c>
      <c r="B1860" t="s">
        <v>3644</v>
      </c>
      <c r="C1860" t="s">
        <v>3503</v>
      </c>
      <c r="D1860" t="s">
        <v>21</v>
      </c>
      <c r="E1860">
        <v>20732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43388</v>
      </c>
      <c r="L1860" t="s">
        <v>26</v>
      </c>
      <c r="N1860" t="s">
        <v>24</v>
      </c>
    </row>
    <row r="1861" spans="1:14" x14ac:dyDescent="0.25">
      <c r="A1861" t="s">
        <v>3645</v>
      </c>
      <c r="B1861" t="s">
        <v>3646</v>
      </c>
      <c r="C1861" t="s">
        <v>765</v>
      </c>
      <c r="D1861" t="s">
        <v>21</v>
      </c>
      <c r="E1861">
        <v>20639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43385</v>
      </c>
      <c r="L1861" t="s">
        <v>26</v>
      </c>
      <c r="N1861" t="s">
        <v>24</v>
      </c>
    </row>
    <row r="1862" spans="1:14" x14ac:dyDescent="0.25">
      <c r="A1862" t="s">
        <v>155</v>
      </c>
      <c r="B1862" t="s">
        <v>2503</v>
      </c>
      <c r="C1862" t="s">
        <v>519</v>
      </c>
      <c r="D1862" t="s">
        <v>21</v>
      </c>
      <c r="E1862">
        <v>21122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43385</v>
      </c>
      <c r="L1862" t="s">
        <v>26</v>
      </c>
      <c r="N1862" t="s">
        <v>24</v>
      </c>
    </row>
    <row r="1863" spans="1:14" x14ac:dyDescent="0.25">
      <c r="A1863" t="s">
        <v>76</v>
      </c>
      <c r="B1863" t="s">
        <v>2508</v>
      </c>
      <c r="C1863" t="s">
        <v>54</v>
      </c>
      <c r="D1863" t="s">
        <v>21</v>
      </c>
      <c r="E1863">
        <v>21061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43385</v>
      </c>
      <c r="L1863" t="s">
        <v>26</v>
      </c>
      <c r="N1863" t="s">
        <v>24</v>
      </c>
    </row>
    <row r="1864" spans="1:14" x14ac:dyDescent="0.25">
      <c r="A1864" t="s">
        <v>3647</v>
      </c>
      <c r="B1864" t="s">
        <v>3648</v>
      </c>
      <c r="C1864" t="s">
        <v>3503</v>
      </c>
      <c r="D1864" t="s">
        <v>21</v>
      </c>
      <c r="E1864">
        <v>20732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43385</v>
      </c>
      <c r="L1864" t="s">
        <v>26</v>
      </c>
      <c r="N1864" t="s">
        <v>24</v>
      </c>
    </row>
    <row r="1865" spans="1:14" x14ac:dyDescent="0.25">
      <c r="A1865" t="s">
        <v>1298</v>
      </c>
      <c r="B1865" t="s">
        <v>3649</v>
      </c>
      <c r="C1865" t="s">
        <v>765</v>
      </c>
      <c r="D1865" t="s">
        <v>21</v>
      </c>
      <c r="E1865">
        <v>20639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43385</v>
      </c>
      <c r="L1865" t="s">
        <v>26</v>
      </c>
      <c r="N1865" t="s">
        <v>24</v>
      </c>
    </row>
    <row r="1866" spans="1:14" x14ac:dyDescent="0.25">
      <c r="A1866" t="s">
        <v>3650</v>
      </c>
      <c r="B1866" t="s">
        <v>3651</v>
      </c>
      <c r="C1866" t="s">
        <v>317</v>
      </c>
      <c r="D1866" t="s">
        <v>21</v>
      </c>
      <c r="E1866">
        <v>20735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43384</v>
      </c>
      <c r="L1866" t="s">
        <v>26</v>
      </c>
      <c r="N1866" t="s">
        <v>24</v>
      </c>
    </row>
    <row r="1867" spans="1:14" x14ac:dyDescent="0.25">
      <c r="A1867" t="s">
        <v>2526</v>
      </c>
      <c r="B1867" t="s">
        <v>2527</v>
      </c>
      <c r="C1867" t="s">
        <v>424</v>
      </c>
      <c r="D1867" t="s">
        <v>21</v>
      </c>
      <c r="E1867">
        <v>21043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43384</v>
      </c>
      <c r="L1867" t="s">
        <v>26</v>
      </c>
      <c r="N1867" t="s">
        <v>24</v>
      </c>
    </row>
    <row r="1868" spans="1:14" x14ac:dyDescent="0.25">
      <c r="A1868" t="s">
        <v>3652</v>
      </c>
      <c r="B1868" t="s">
        <v>3653</v>
      </c>
      <c r="C1868" t="s">
        <v>424</v>
      </c>
      <c r="D1868" t="s">
        <v>21</v>
      </c>
      <c r="E1868">
        <v>21043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43384</v>
      </c>
      <c r="L1868" t="s">
        <v>26</v>
      </c>
      <c r="N1868" t="s">
        <v>24</v>
      </c>
    </row>
    <row r="1869" spans="1:14" x14ac:dyDescent="0.25">
      <c r="A1869" t="s">
        <v>87</v>
      </c>
      <c r="B1869" t="s">
        <v>3654</v>
      </c>
      <c r="C1869" t="s">
        <v>39</v>
      </c>
      <c r="D1869" t="s">
        <v>21</v>
      </c>
      <c r="E1869">
        <v>21045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43384</v>
      </c>
      <c r="L1869" t="s">
        <v>26</v>
      </c>
      <c r="N1869" t="s">
        <v>24</v>
      </c>
    </row>
    <row r="1870" spans="1:14" x14ac:dyDescent="0.25">
      <c r="A1870" t="s">
        <v>250</v>
      </c>
      <c r="B1870" t="s">
        <v>3655</v>
      </c>
      <c r="C1870" t="s">
        <v>39</v>
      </c>
      <c r="D1870" t="s">
        <v>21</v>
      </c>
      <c r="E1870">
        <v>21045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43384</v>
      </c>
      <c r="L1870" t="s">
        <v>26</v>
      </c>
      <c r="N1870" t="s">
        <v>24</v>
      </c>
    </row>
    <row r="1871" spans="1:14" x14ac:dyDescent="0.25">
      <c r="A1871" t="s">
        <v>3656</v>
      </c>
      <c r="B1871" t="s">
        <v>3657</v>
      </c>
      <c r="C1871" t="s">
        <v>317</v>
      </c>
      <c r="D1871" t="s">
        <v>21</v>
      </c>
      <c r="E1871">
        <v>20735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43384</v>
      </c>
      <c r="L1871" t="s">
        <v>26</v>
      </c>
      <c r="N1871" t="s">
        <v>24</v>
      </c>
    </row>
    <row r="1872" spans="1:14" x14ac:dyDescent="0.25">
      <c r="A1872" t="s">
        <v>260</v>
      </c>
      <c r="B1872" t="s">
        <v>3658</v>
      </c>
      <c r="C1872" t="s">
        <v>39</v>
      </c>
      <c r="D1872" t="s">
        <v>21</v>
      </c>
      <c r="E1872">
        <v>21045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43384</v>
      </c>
      <c r="L1872" t="s">
        <v>26</v>
      </c>
      <c r="N1872" t="s">
        <v>24</v>
      </c>
    </row>
    <row r="1873" spans="1:14" x14ac:dyDescent="0.25">
      <c r="A1873" t="s">
        <v>188</v>
      </c>
      <c r="B1873" t="s">
        <v>3659</v>
      </c>
      <c r="C1873" t="s">
        <v>424</v>
      </c>
      <c r="D1873" t="s">
        <v>21</v>
      </c>
      <c r="E1873">
        <v>21043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43384</v>
      </c>
      <c r="L1873" t="s">
        <v>26</v>
      </c>
      <c r="N1873" t="s">
        <v>24</v>
      </c>
    </row>
    <row r="1874" spans="1:14" x14ac:dyDescent="0.25">
      <c r="A1874" t="s">
        <v>3660</v>
      </c>
      <c r="B1874" t="s">
        <v>3661</v>
      </c>
      <c r="C1874" t="s">
        <v>3662</v>
      </c>
      <c r="D1874" t="s">
        <v>21</v>
      </c>
      <c r="E1874">
        <v>21776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43383</v>
      </c>
      <c r="L1874" t="s">
        <v>26</v>
      </c>
      <c r="N1874" t="s">
        <v>24</v>
      </c>
    </row>
    <row r="1875" spans="1:14" x14ac:dyDescent="0.25">
      <c r="A1875" t="s">
        <v>3663</v>
      </c>
      <c r="B1875" t="s">
        <v>3664</v>
      </c>
      <c r="C1875" t="s">
        <v>790</v>
      </c>
      <c r="D1875" t="s">
        <v>21</v>
      </c>
      <c r="E1875">
        <v>21550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43383</v>
      </c>
      <c r="L1875" t="s">
        <v>26</v>
      </c>
      <c r="N1875" t="s">
        <v>24</v>
      </c>
    </row>
    <row r="1876" spans="1:14" x14ac:dyDescent="0.25">
      <c r="A1876" t="s">
        <v>1165</v>
      </c>
      <c r="B1876" t="s">
        <v>3665</v>
      </c>
      <c r="C1876" t="s">
        <v>176</v>
      </c>
      <c r="D1876" t="s">
        <v>21</v>
      </c>
      <c r="E1876">
        <v>21740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43383</v>
      </c>
      <c r="L1876" t="s">
        <v>26</v>
      </c>
      <c r="N1876" t="s">
        <v>24</v>
      </c>
    </row>
    <row r="1877" spans="1:14" x14ac:dyDescent="0.25">
      <c r="A1877" t="s">
        <v>819</v>
      </c>
      <c r="B1877" t="s">
        <v>820</v>
      </c>
      <c r="C1877" t="s">
        <v>790</v>
      </c>
      <c r="D1877" t="s">
        <v>21</v>
      </c>
      <c r="E1877">
        <v>21550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43383</v>
      </c>
      <c r="L1877" t="s">
        <v>26</v>
      </c>
      <c r="N1877" t="s">
        <v>24</v>
      </c>
    </row>
    <row r="1878" spans="1:14" x14ac:dyDescent="0.25">
      <c r="A1878" t="s">
        <v>3666</v>
      </c>
      <c r="B1878" t="s">
        <v>3667</v>
      </c>
      <c r="C1878" t="s">
        <v>3668</v>
      </c>
      <c r="D1878" t="s">
        <v>21</v>
      </c>
      <c r="E1878">
        <v>21541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43383</v>
      </c>
      <c r="L1878" t="s">
        <v>26</v>
      </c>
      <c r="N1878" t="s">
        <v>24</v>
      </c>
    </row>
    <row r="1879" spans="1:14" x14ac:dyDescent="0.25">
      <c r="A1879" t="s">
        <v>196</v>
      </c>
      <c r="B1879" t="s">
        <v>3669</v>
      </c>
      <c r="C1879" t="s">
        <v>39</v>
      </c>
      <c r="D1879" t="s">
        <v>21</v>
      </c>
      <c r="E1879">
        <v>21044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43383</v>
      </c>
      <c r="L1879" t="s">
        <v>26</v>
      </c>
      <c r="N1879" t="s">
        <v>24</v>
      </c>
    </row>
    <row r="1880" spans="1:14" x14ac:dyDescent="0.25">
      <c r="A1880" t="s">
        <v>3670</v>
      </c>
      <c r="B1880" t="s">
        <v>3671</v>
      </c>
      <c r="C1880" t="s">
        <v>790</v>
      </c>
      <c r="D1880" t="s">
        <v>21</v>
      </c>
      <c r="E1880">
        <v>21550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43383</v>
      </c>
      <c r="L1880" t="s">
        <v>26</v>
      </c>
      <c r="N1880" t="s">
        <v>24</v>
      </c>
    </row>
    <row r="1881" spans="1:14" x14ac:dyDescent="0.25">
      <c r="A1881" t="s">
        <v>3672</v>
      </c>
      <c r="B1881" t="s">
        <v>3673</v>
      </c>
      <c r="C1881" t="s">
        <v>3662</v>
      </c>
      <c r="D1881" t="s">
        <v>21</v>
      </c>
      <c r="E1881">
        <v>21776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43383</v>
      </c>
      <c r="L1881" t="s">
        <v>26</v>
      </c>
      <c r="N1881" t="s">
        <v>24</v>
      </c>
    </row>
    <row r="1882" spans="1:14" x14ac:dyDescent="0.25">
      <c r="A1882" t="s">
        <v>3674</v>
      </c>
      <c r="B1882" t="s">
        <v>3675</v>
      </c>
      <c r="C1882" t="s">
        <v>176</v>
      </c>
      <c r="D1882" t="s">
        <v>21</v>
      </c>
      <c r="E1882">
        <v>21740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43382</v>
      </c>
      <c r="L1882" t="s">
        <v>26</v>
      </c>
      <c r="N1882" t="s">
        <v>24</v>
      </c>
    </row>
    <row r="1883" spans="1:14" x14ac:dyDescent="0.25">
      <c r="A1883" t="s">
        <v>2307</v>
      </c>
      <c r="B1883" t="s">
        <v>2308</v>
      </c>
      <c r="C1883" t="s">
        <v>755</v>
      </c>
      <c r="D1883" t="s">
        <v>21</v>
      </c>
      <c r="E1883">
        <v>21901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43378</v>
      </c>
      <c r="L1883" t="s">
        <v>26</v>
      </c>
      <c r="N1883" t="s">
        <v>24</v>
      </c>
    </row>
    <row r="1884" spans="1:14" x14ac:dyDescent="0.25">
      <c r="A1884" t="s">
        <v>3676</v>
      </c>
      <c r="B1884" t="s">
        <v>3677</v>
      </c>
      <c r="C1884" t="s">
        <v>268</v>
      </c>
      <c r="D1884" t="s">
        <v>21</v>
      </c>
      <c r="E1884">
        <v>20689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43378</v>
      </c>
      <c r="L1884" t="s">
        <v>26</v>
      </c>
      <c r="N1884" t="s">
        <v>24</v>
      </c>
    </row>
    <row r="1885" spans="1:14" x14ac:dyDescent="0.25">
      <c r="A1885" t="s">
        <v>2423</v>
      </c>
      <c r="B1885" t="s">
        <v>2424</v>
      </c>
      <c r="C1885" t="s">
        <v>624</v>
      </c>
      <c r="D1885" t="s">
        <v>21</v>
      </c>
      <c r="E1885">
        <v>20678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43378</v>
      </c>
      <c r="L1885" t="s">
        <v>26</v>
      </c>
      <c r="N1885" t="s">
        <v>24</v>
      </c>
    </row>
    <row r="1886" spans="1:14" x14ac:dyDescent="0.25">
      <c r="A1886" t="s">
        <v>155</v>
      </c>
      <c r="B1886" t="s">
        <v>2425</v>
      </c>
      <c r="C1886" t="s">
        <v>624</v>
      </c>
      <c r="D1886" t="s">
        <v>21</v>
      </c>
      <c r="E1886">
        <v>20678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43378</v>
      </c>
      <c r="L1886" t="s">
        <v>26</v>
      </c>
      <c r="N1886" t="s">
        <v>24</v>
      </c>
    </row>
    <row r="1887" spans="1:14" x14ac:dyDescent="0.25">
      <c r="A1887" t="s">
        <v>155</v>
      </c>
      <c r="B1887" t="s">
        <v>3678</v>
      </c>
      <c r="C1887" t="s">
        <v>29</v>
      </c>
      <c r="D1887" t="s">
        <v>21</v>
      </c>
      <c r="E1887">
        <v>21211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43378</v>
      </c>
      <c r="L1887" t="s">
        <v>26</v>
      </c>
      <c r="N1887" t="s">
        <v>24</v>
      </c>
    </row>
    <row r="1888" spans="1:14" x14ac:dyDescent="0.25">
      <c r="A1888" t="s">
        <v>155</v>
      </c>
      <c r="B1888" t="s">
        <v>2309</v>
      </c>
      <c r="C1888" t="s">
        <v>745</v>
      </c>
      <c r="D1888" t="s">
        <v>21</v>
      </c>
      <c r="E1888">
        <v>21001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43378</v>
      </c>
      <c r="L1888" t="s">
        <v>26</v>
      </c>
      <c r="N1888" t="s">
        <v>24</v>
      </c>
    </row>
    <row r="1889" spans="1:14" x14ac:dyDescent="0.25">
      <c r="A1889" t="s">
        <v>1631</v>
      </c>
      <c r="B1889" t="s">
        <v>1632</v>
      </c>
      <c r="C1889" t="s">
        <v>1633</v>
      </c>
      <c r="D1889" t="s">
        <v>21</v>
      </c>
      <c r="E1889">
        <v>21078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43378</v>
      </c>
      <c r="L1889" t="s">
        <v>26</v>
      </c>
      <c r="N1889" t="s">
        <v>24</v>
      </c>
    </row>
    <row r="1890" spans="1:14" x14ac:dyDescent="0.25">
      <c r="A1890" t="s">
        <v>3679</v>
      </c>
      <c r="B1890" t="s">
        <v>3680</v>
      </c>
      <c r="C1890" t="s">
        <v>67</v>
      </c>
      <c r="D1890" t="s">
        <v>21</v>
      </c>
      <c r="E1890">
        <v>20906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43378</v>
      </c>
      <c r="L1890" t="s">
        <v>26</v>
      </c>
      <c r="N1890" t="s">
        <v>24</v>
      </c>
    </row>
    <row r="1891" spans="1:14" x14ac:dyDescent="0.25">
      <c r="A1891" t="s">
        <v>3681</v>
      </c>
      <c r="B1891" t="s">
        <v>3682</v>
      </c>
      <c r="C1891" t="s">
        <v>291</v>
      </c>
      <c r="D1891" t="s">
        <v>21</v>
      </c>
      <c r="E1891">
        <v>21701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43378</v>
      </c>
      <c r="L1891" t="s">
        <v>26</v>
      </c>
      <c r="N1891" t="s">
        <v>24</v>
      </c>
    </row>
    <row r="1892" spans="1:14" x14ac:dyDescent="0.25">
      <c r="A1892" t="s">
        <v>3683</v>
      </c>
      <c r="B1892" t="s">
        <v>3684</v>
      </c>
      <c r="C1892" t="s">
        <v>67</v>
      </c>
      <c r="D1892" t="s">
        <v>21</v>
      </c>
      <c r="E1892">
        <v>20906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43378</v>
      </c>
      <c r="L1892" t="s">
        <v>26</v>
      </c>
      <c r="N1892" t="s">
        <v>24</v>
      </c>
    </row>
    <row r="1893" spans="1:14" x14ac:dyDescent="0.25">
      <c r="A1893" t="s">
        <v>3685</v>
      </c>
      <c r="B1893" t="s">
        <v>3686</v>
      </c>
      <c r="C1893" t="s">
        <v>67</v>
      </c>
      <c r="D1893" t="s">
        <v>21</v>
      </c>
      <c r="E1893">
        <v>20910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43378</v>
      </c>
      <c r="L1893" t="s">
        <v>26</v>
      </c>
      <c r="N1893" t="s">
        <v>24</v>
      </c>
    </row>
    <row r="1894" spans="1:14" x14ac:dyDescent="0.25">
      <c r="A1894" t="s">
        <v>3687</v>
      </c>
      <c r="B1894" t="s">
        <v>3688</v>
      </c>
      <c r="C1894" t="s">
        <v>3546</v>
      </c>
      <c r="D1894" t="s">
        <v>21</v>
      </c>
      <c r="E1894">
        <v>20854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43378</v>
      </c>
      <c r="L1894" t="s">
        <v>26</v>
      </c>
      <c r="N1894" t="s">
        <v>24</v>
      </c>
    </row>
    <row r="1895" spans="1:14" x14ac:dyDescent="0.25">
      <c r="A1895" t="s">
        <v>76</v>
      </c>
      <c r="B1895" t="s">
        <v>3689</v>
      </c>
      <c r="C1895" t="s">
        <v>1633</v>
      </c>
      <c r="D1895" t="s">
        <v>21</v>
      </c>
      <c r="E1895">
        <v>21078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43378</v>
      </c>
      <c r="L1895" t="s">
        <v>26</v>
      </c>
      <c r="N1895" t="s">
        <v>24</v>
      </c>
    </row>
    <row r="1896" spans="1:14" x14ac:dyDescent="0.25">
      <c r="A1896" t="s">
        <v>177</v>
      </c>
      <c r="B1896" t="s">
        <v>3690</v>
      </c>
      <c r="C1896" t="s">
        <v>67</v>
      </c>
      <c r="D1896" t="s">
        <v>21</v>
      </c>
      <c r="E1896">
        <v>20910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43378</v>
      </c>
      <c r="L1896" t="s">
        <v>26</v>
      </c>
      <c r="N1896" t="s">
        <v>24</v>
      </c>
    </row>
    <row r="1897" spans="1:14" x14ac:dyDescent="0.25">
      <c r="A1897" t="s">
        <v>2416</v>
      </c>
      <c r="B1897" t="s">
        <v>2417</v>
      </c>
      <c r="C1897" t="s">
        <v>770</v>
      </c>
      <c r="D1897" t="s">
        <v>21</v>
      </c>
      <c r="E1897">
        <v>20653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43378</v>
      </c>
      <c r="L1897" t="s">
        <v>26</v>
      </c>
      <c r="N1897" t="s">
        <v>24</v>
      </c>
    </row>
    <row r="1898" spans="1:14" x14ac:dyDescent="0.25">
      <c r="A1898" t="s">
        <v>3409</v>
      </c>
      <c r="B1898" t="s">
        <v>3691</v>
      </c>
      <c r="C1898" t="s">
        <v>67</v>
      </c>
      <c r="D1898" t="s">
        <v>21</v>
      </c>
      <c r="E1898">
        <v>20906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43378</v>
      </c>
      <c r="L1898" t="s">
        <v>26</v>
      </c>
      <c r="N1898" t="s">
        <v>24</v>
      </c>
    </row>
    <row r="1899" spans="1:14" x14ac:dyDescent="0.25">
      <c r="A1899" t="s">
        <v>3692</v>
      </c>
      <c r="B1899" t="s">
        <v>3693</v>
      </c>
      <c r="C1899" t="s">
        <v>1122</v>
      </c>
      <c r="D1899" t="s">
        <v>21</v>
      </c>
      <c r="E1899">
        <v>20815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43378</v>
      </c>
      <c r="L1899" t="s">
        <v>26</v>
      </c>
      <c r="N1899" t="s">
        <v>24</v>
      </c>
    </row>
    <row r="1900" spans="1:14" x14ac:dyDescent="0.25">
      <c r="A1900" t="s">
        <v>250</v>
      </c>
      <c r="B1900" t="s">
        <v>3694</v>
      </c>
      <c r="C1900" t="s">
        <v>804</v>
      </c>
      <c r="D1900" t="s">
        <v>21</v>
      </c>
      <c r="E1900">
        <v>20816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43378</v>
      </c>
      <c r="L1900" t="s">
        <v>26</v>
      </c>
      <c r="N1900" t="s">
        <v>24</v>
      </c>
    </row>
    <row r="1901" spans="1:14" x14ac:dyDescent="0.25">
      <c r="A1901" t="s">
        <v>3692</v>
      </c>
      <c r="B1901" t="s">
        <v>3695</v>
      </c>
      <c r="C1901" t="s">
        <v>3546</v>
      </c>
      <c r="D1901" t="s">
        <v>21</v>
      </c>
      <c r="E1901">
        <v>20854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43378</v>
      </c>
      <c r="L1901" t="s">
        <v>26</v>
      </c>
      <c r="N1901" t="s">
        <v>24</v>
      </c>
    </row>
    <row r="1902" spans="1:14" x14ac:dyDescent="0.25">
      <c r="A1902" t="s">
        <v>913</v>
      </c>
      <c r="B1902" t="s">
        <v>3696</v>
      </c>
      <c r="C1902" t="s">
        <v>1122</v>
      </c>
      <c r="D1902" t="s">
        <v>21</v>
      </c>
      <c r="E1902">
        <v>20815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43378</v>
      </c>
      <c r="L1902" t="s">
        <v>26</v>
      </c>
      <c r="N1902" t="s">
        <v>24</v>
      </c>
    </row>
    <row r="1903" spans="1:14" x14ac:dyDescent="0.25">
      <c r="A1903" t="s">
        <v>260</v>
      </c>
      <c r="B1903" t="s">
        <v>3697</v>
      </c>
      <c r="C1903" t="s">
        <v>745</v>
      </c>
      <c r="D1903" t="s">
        <v>21</v>
      </c>
      <c r="E1903">
        <v>21001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43378</v>
      </c>
      <c r="L1903" t="s">
        <v>26</v>
      </c>
      <c r="N1903" t="s">
        <v>24</v>
      </c>
    </row>
    <row r="1904" spans="1:14" x14ac:dyDescent="0.25">
      <c r="A1904" t="s">
        <v>93</v>
      </c>
      <c r="B1904" t="s">
        <v>3698</v>
      </c>
      <c r="C1904" t="s">
        <v>67</v>
      </c>
      <c r="D1904" t="s">
        <v>21</v>
      </c>
      <c r="E1904">
        <v>20906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43378</v>
      </c>
      <c r="L1904" t="s">
        <v>26</v>
      </c>
      <c r="N1904" t="s">
        <v>24</v>
      </c>
    </row>
    <row r="1905" spans="1:14" x14ac:dyDescent="0.25">
      <c r="A1905" t="s">
        <v>3700</v>
      </c>
      <c r="B1905" t="s">
        <v>3701</v>
      </c>
      <c r="C1905" t="s">
        <v>187</v>
      </c>
      <c r="D1905" t="s">
        <v>21</v>
      </c>
      <c r="E1905">
        <v>21788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43377</v>
      </c>
      <c r="L1905" t="s">
        <v>26</v>
      </c>
      <c r="N1905" t="s">
        <v>24</v>
      </c>
    </row>
    <row r="1906" spans="1:14" x14ac:dyDescent="0.25">
      <c r="A1906" t="s">
        <v>3702</v>
      </c>
      <c r="B1906" t="s">
        <v>3703</v>
      </c>
      <c r="C1906" t="s">
        <v>67</v>
      </c>
      <c r="D1906" t="s">
        <v>21</v>
      </c>
      <c r="E1906">
        <v>20904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43377</v>
      </c>
      <c r="L1906" t="s">
        <v>26</v>
      </c>
      <c r="N1906" t="s">
        <v>24</v>
      </c>
    </row>
    <row r="1907" spans="1:14" x14ac:dyDescent="0.25">
      <c r="A1907" t="s">
        <v>3708</v>
      </c>
      <c r="B1907" t="s">
        <v>3709</v>
      </c>
      <c r="C1907" t="s">
        <v>580</v>
      </c>
      <c r="D1907" t="s">
        <v>21</v>
      </c>
      <c r="E1907">
        <v>21783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43377</v>
      </c>
      <c r="L1907" t="s">
        <v>26</v>
      </c>
      <c r="N1907" t="s">
        <v>24</v>
      </c>
    </row>
    <row r="1908" spans="1:14" x14ac:dyDescent="0.25">
      <c r="A1908" t="s">
        <v>3712</v>
      </c>
      <c r="B1908" t="s">
        <v>3713</v>
      </c>
      <c r="C1908" t="s">
        <v>1122</v>
      </c>
      <c r="D1908" t="s">
        <v>21</v>
      </c>
      <c r="E1908">
        <v>20815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43377</v>
      </c>
      <c r="L1908" t="s">
        <v>26</v>
      </c>
      <c r="N1908" t="s">
        <v>24</v>
      </c>
    </row>
    <row r="1909" spans="1:14" x14ac:dyDescent="0.25">
      <c r="A1909" t="s">
        <v>3714</v>
      </c>
      <c r="B1909" t="s">
        <v>3715</v>
      </c>
      <c r="C1909" t="s">
        <v>187</v>
      </c>
      <c r="D1909" t="s">
        <v>21</v>
      </c>
      <c r="E1909">
        <v>21788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43377</v>
      </c>
      <c r="L1909" t="s">
        <v>26</v>
      </c>
      <c r="N1909" t="s">
        <v>24</v>
      </c>
    </row>
    <row r="1910" spans="1:14" x14ac:dyDescent="0.25">
      <c r="A1910" t="s">
        <v>3716</v>
      </c>
      <c r="B1910" t="s">
        <v>3717</v>
      </c>
      <c r="C1910" t="s">
        <v>187</v>
      </c>
      <c r="D1910" t="s">
        <v>21</v>
      </c>
      <c r="E1910">
        <v>21788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43377</v>
      </c>
      <c r="L1910" t="s">
        <v>26</v>
      </c>
      <c r="N1910" t="s">
        <v>24</v>
      </c>
    </row>
    <row r="1911" spans="1:14" x14ac:dyDescent="0.25">
      <c r="A1911" t="s">
        <v>93</v>
      </c>
      <c r="B1911" t="s">
        <v>3718</v>
      </c>
      <c r="C1911" t="s">
        <v>67</v>
      </c>
      <c r="D1911" t="s">
        <v>21</v>
      </c>
      <c r="E1911">
        <v>20904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43377</v>
      </c>
      <c r="L1911" t="s">
        <v>26</v>
      </c>
      <c r="N1911" t="s">
        <v>24</v>
      </c>
    </row>
    <row r="1912" spans="1:14" x14ac:dyDescent="0.25">
      <c r="A1912" t="s">
        <v>3719</v>
      </c>
      <c r="B1912" t="s">
        <v>3720</v>
      </c>
      <c r="C1912" t="s">
        <v>291</v>
      </c>
      <c r="D1912" t="s">
        <v>21</v>
      </c>
      <c r="E1912">
        <v>21701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43376</v>
      </c>
      <c r="L1912" t="s">
        <v>26</v>
      </c>
      <c r="N1912" t="s">
        <v>24</v>
      </c>
    </row>
    <row r="1913" spans="1:14" x14ac:dyDescent="0.25">
      <c r="A1913" t="s">
        <v>3721</v>
      </c>
      <c r="B1913" t="s">
        <v>3722</v>
      </c>
      <c r="C1913" t="s">
        <v>3723</v>
      </c>
      <c r="D1913" t="s">
        <v>21</v>
      </c>
      <c r="E1913">
        <v>21733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43376</v>
      </c>
      <c r="L1913" t="s">
        <v>26</v>
      </c>
      <c r="N1913" t="s">
        <v>24</v>
      </c>
    </row>
    <row r="1914" spans="1:14" x14ac:dyDescent="0.25">
      <c r="A1914" t="s">
        <v>3724</v>
      </c>
      <c r="B1914" t="s">
        <v>3725</v>
      </c>
      <c r="C1914" t="s">
        <v>29</v>
      </c>
      <c r="D1914" t="s">
        <v>21</v>
      </c>
      <c r="E1914">
        <v>21234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43376</v>
      </c>
      <c r="L1914" t="s">
        <v>26</v>
      </c>
      <c r="N1914" t="s">
        <v>24</v>
      </c>
    </row>
    <row r="1915" spans="1:14" x14ac:dyDescent="0.25">
      <c r="A1915" t="s">
        <v>2451</v>
      </c>
      <c r="B1915" t="s">
        <v>2452</v>
      </c>
      <c r="C1915" t="s">
        <v>29</v>
      </c>
      <c r="D1915" t="s">
        <v>21</v>
      </c>
      <c r="E1915">
        <v>21214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43376</v>
      </c>
      <c r="L1915" t="s">
        <v>26</v>
      </c>
      <c r="N1915" t="s">
        <v>24</v>
      </c>
    </row>
    <row r="1916" spans="1:14" x14ac:dyDescent="0.25">
      <c r="A1916" t="s">
        <v>1172</v>
      </c>
      <c r="B1916" t="s">
        <v>1173</v>
      </c>
      <c r="C1916" t="s">
        <v>29</v>
      </c>
      <c r="D1916" t="s">
        <v>21</v>
      </c>
      <c r="E1916">
        <v>21212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43376</v>
      </c>
      <c r="L1916" t="s">
        <v>26</v>
      </c>
      <c r="N1916" t="s">
        <v>24</v>
      </c>
    </row>
    <row r="1917" spans="1:14" x14ac:dyDescent="0.25">
      <c r="A1917" t="s">
        <v>2430</v>
      </c>
      <c r="B1917" t="s">
        <v>2431</v>
      </c>
      <c r="C1917" t="s">
        <v>29</v>
      </c>
      <c r="D1917" t="s">
        <v>21</v>
      </c>
      <c r="E1917">
        <v>21224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43376</v>
      </c>
      <c r="L1917" t="s">
        <v>26</v>
      </c>
      <c r="N1917" t="s">
        <v>24</v>
      </c>
    </row>
    <row r="1918" spans="1:14" x14ac:dyDescent="0.25">
      <c r="A1918" t="s">
        <v>196</v>
      </c>
      <c r="B1918" t="s">
        <v>3726</v>
      </c>
      <c r="C1918" t="s">
        <v>154</v>
      </c>
      <c r="D1918" t="s">
        <v>21</v>
      </c>
      <c r="E1918">
        <v>20723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43376</v>
      </c>
      <c r="L1918" t="s">
        <v>26</v>
      </c>
      <c r="N1918" t="s">
        <v>24</v>
      </c>
    </row>
    <row r="1919" spans="1:14" x14ac:dyDescent="0.25">
      <c r="A1919" t="s">
        <v>2591</v>
      </c>
      <c r="B1919" t="s">
        <v>2592</v>
      </c>
      <c r="C1919" t="s">
        <v>29</v>
      </c>
      <c r="D1919" t="s">
        <v>21</v>
      </c>
      <c r="E1919">
        <v>21212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43376</v>
      </c>
      <c r="L1919" t="s">
        <v>26</v>
      </c>
      <c r="N1919" t="s">
        <v>24</v>
      </c>
    </row>
    <row r="1920" spans="1:14" x14ac:dyDescent="0.25">
      <c r="A1920" t="s">
        <v>3727</v>
      </c>
      <c r="B1920" t="s">
        <v>3728</v>
      </c>
      <c r="C1920" t="s">
        <v>3729</v>
      </c>
      <c r="D1920" t="s">
        <v>21</v>
      </c>
      <c r="E1920">
        <v>21704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43376</v>
      </c>
      <c r="L1920" t="s">
        <v>26</v>
      </c>
      <c r="N1920" t="s">
        <v>24</v>
      </c>
    </row>
    <row r="1921" spans="1:14" x14ac:dyDescent="0.25">
      <c r="A1921" t="s">
        <v>2639</v>
      </c>
      <c r="B1921" t="s">
        <v>2640</v>
      </c>
      <c r="C1921" t="s">
        <v>1221</v>
      </c>
      <c r="D1921" t="s">
        <v>21</v>
      </c>
      <c r="E1921">
        <v>21054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43376</v>
      </c>
      <c r="L1921" t="s">
        <v>26</v>
      </c>
      <c r="N1921" t="s">
        <v>24</v>
      </c>
    </row>
    <row r="1922" spans="1:14" x14ac:dyDescent="0.25">
      <c r="A1922" t="s">
        <v>3730</v>
      </c>
      <c r="B1922" t="s">
        <v>3731</v>
      </c>
      <c r="C1922" t="s">
        <v>3668</v>
      </c>
      <c r="D1922" t="s">
        <v>21</v>
      </c>
      <c r="E1922">
        <v>21541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43375</v>
      </c>
      <c r="L1922" t="s">
        <v>26</v>
      </c>
      <c r="N1922" t="s">
        <v>24</v>
      </c>
    </row>
    <row r="1923" spans="1:14" x14ac:dyDescent="0.25">
      <c r="A1923" t="s">
        <v>3732</v>
      </c>
      <c r="B1923" t="s">
        <v>3733</v>
      </c>
      <c r="C1923" t="s">
        <v>3668</v>
      </c>
      <c r="D1923" t="s">
        <v>21</v>
      </c>
      <c r="E1923">
        <v>21541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43375</v>
      </c>
      <c r="L1923" t="s">
        <v>26</v>
      </c>
      <c r="N1923" t="s">
        <v>24</v>
      </c>
    </row>
    <row r="1924" spans="1:14" x14ac:dyDescent="0.25">
      <c r="A1924" t="s">
        <v>3734</v>
      </c>
      <c r="B1924" t="s">
        <v>3735</v>
      </c>
      <c r="C1924" t="s">
        <v>3668</v>
      </c>
      <c r="D1924" t="s">
        <v>21</v>
      </c>
      <c r="E1924">
        <v>21541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43375</v>
      </c>
      <c r="L1924" t="s">
        <v>26</v>
      </c>
      <c r="N1924" t="s">
        <v>24</v>
      </c>
    </row>
    <row r="1925" spans="1:14" x14ac:dyDescent="0.25">
      <c r="A1925" t="s">
        <v>3736</v>
      </c>
      <c r="B1925" t="s">
        <v>3737</v>
      </c>
      <c r="C1925" t="s">
        <v>3668</v>
      </c>
      <c r="D1925" t="s">
        <v>21</v>
      </c>
      <c r="E1925">
        <v>21541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43375</v>
      </c>
      <c r="L1925" t="s">
        <v>26</v>
      </c>
      <c r="N1925" t="s">
        <v>24</v>
      </c>
    </row>
    <row r="1926" spans="1:14" x14ac:dyDescent="0.25">
      <c r="A1926" t="s">
        <v>2606</v>
      </c>
      <c r="B1926" t="s">
        <v>2607</v>
      </c>
      <c r="C1926" t="s">
        <v>29</v>
      </c>
      <c r="D1926" t="s">
        <v>21</v>
      </c>
      <c r="E1926">
        <v>21229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43375</v>
      </c>
      <c r="L1926" t="s">
        <v>26</v>
      </c>
      <c r="N1926" t="s">
        <v>24</v>
      </c>
    </row>
    <row r="1927" spans="1:14" x14ac:dyDescent="0.25">
      <c r="A1927" t="s">
        <v>2440</v>
      </c>
      <c r="B1927" t="s">
        <v>2441</v>
      </c>
      <c r="C1927" t="s">
        <v>29</v>
      </c>
      <c r="D1927" t="s">
        <v>21</v>
      </c>
      <c r="E1927">
        <v>21211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43375</v>
      </c>
      <c r="L1927" t="s">
        <v>26</v>
      </c>
      <c r="N1927" t="s">
        <v>24</v>
      </c>
    </row>
    <row r="1928" spans="1:14" x14ac:dyDescent="0.25">
      <c r="A1928" t="s">
        <v>3738</v>
      </c>
      <c r="B1928" t="s">
        <v>1830</v>
      </c>
      <c r="C1928" t="s">
        <v>29</v>
      </c>
      <c r="D1928" t="s">
        <v>21</v>
      </c>
      <c r="E1928">
        <v>21211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43375</v>
      </c>
      <c r="L1928" t="s">
        <v>26</v>
      </c>
      <c r="N1928" t="s">
        <v>24</v>
      </c>
    </row>
    <row r="1929" spans="1:14" x14ac:dyDescent="0.25">
      <c r="A1929" t="s">
        <v>3739</v>
      </c>
      <c r="B1929" t="s">
        <v>3740</v>
      </c>
      <c r="C1929" t="s">
        <v>67</v>
      </c>
      <c r="D1929" t="s">
        <v>21</v>
      </c>
      <c r="E1929">
        <v>20910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43375</v>
      </c>
      <c r="L1929" t="s">
        <v>26</v>
      </c>
      <c r="N1929" t="s">
        <v>24</v>
      </c>
    </row>
    <row r="1930" spans="1:14" x14ac:dyDescent="0.25">
      <c r="A1930" t="s">
        <v>1101</v>
      </c>
      <c r="B1930" t="s">
        <v>1102</v>
      </c>
      <c r="C1930" t="s">
        <v>1103</v>
      </c>
      <c r="D1930" t="s">
        <v>21</v>
      </c>
      <c r="E1930">
        <v>21811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43372</v>
      </c>
      <c r="L1930" t="s">
        <v>26</v>
      </c>
      <c r="N1930" t="s">
        <v>24</v>
      </c>
    </row>
    <row r="1931" spans="1:14" x14ac:dyDescent="0.25">
      <c r="A1931" t="s">
        <v>2509</v>
      </c>
      <c r="B1931" t="s">
        <v>2510</v>
      </c>
      <c r="C1931" t="s">
        <v>390</v>
      </c>
      <c r="D1931" t="s">
        <v>21</v>
      </c>
      <c r="E1931">
        <v>21613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43372</v>
      </c>
      <c r="L1931" t="s">
        <v>26</v>
      </c>
      <c r="N1931" t="s">
        <v>24</v>
      </c>
    </row>
    <row r="1932" spans="1:14" x14ac:dyDescent="0.25">
      <c r="A1932" t="s">
        <v>2511</v>
      </c>
      <c r="B1932" t="s">
        <v>2512</v>
      </c>
      <c r="C1932" t="s">
        <v>898</v>
      </c>
      <c r="D1932" t="s">
        <v>21</v>
      </c>
      <c r="E1932">
        <v>21601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43372</v>
      </c>
      <c r="L1932" t="s">
        <v>26</v>
      </c>
      <c r="N1932" t="s">
        <v>24</v>
      </c>
    </row>
    <row r="1933" spans="1:14" x14ac:dyDescent="0.25">
      <c r="A1933" t="s">
        <v>3741</v>
      </c>
      <c r="B1933" t="s">
        <v>3742</v>
      </c>
      <c r="C1933" t="s">
        <v>29</v>
      </c>
      <c r="D1933" t="s">
        <v>21</v>
      </c>
      <c r="E1933">
        <v>21225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43371</v>
      </c>
      <c r="L1933" t="s">
        <v>26</v>
      </c>
      <c r="N1933" t="s">
        <v>24</v>
      </c>
    </row>
    <row r="1934" spans="1:14" x14ac:dyDescent="0.25">
      <c r="A1934" t="s">
        <v>2571</v>
      </c>
      <c r="B1934" t="s">
        <v>2572</v>
      </c>
      <c r="C1934" t="s">
        <v>29</v>
      </c>
      <c r="D1934" t="s">
        <v>21</v>
      </c>
      <c r="E1934">
        <v>21230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43371</v>
      </c>
      <c r="L1934" t="s">
        <v>26</v>
      </c>
      <c r="N1934" t="s">
        <v>24</v>
      </c>
    </row>
    <row r="1935" spans="1:14" x14ac:dyDescent="0.25">
      <c r="A1935" t="s">
        <v>3743</v>
      </c>
      <c r="B1935" t="s">
        <v>3744</v>
      </c>
      <c r="C1935" t="s">
        <v>3745</v>
      </c>
      <c r="D1935" t="s">
        <v>21</v>
      </c>
      <c r="E1935">
        <v>21227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43371</v>
      </c>
      <c r="L1935" t="s">
        <v>26</v>
      </c>
      <c r="N1935" t="s">
        <v>24</v>
      </c>
    </row>
    <row r="1936" spans="1:14" x14ac:dyDescent="0.25">
      <c r="A1936" t="s">
        <v>3746</v>
      </c>
      <c r="B1936" t="s">
        <v>3747</v>
      </c>
      <c r="C1936" t="s">
        <v>54</v>
      </c>
      <c r="D1936" t="s">
        <v>21</v>
      </c>
      <c r="E1936">
        <v>21061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43371</v>
      </c>
      <c r="L1936" t="s">
        <v>26</v>
      </c>
      <c r="N1936" t="s">
        <v>24</v>
      </c>
    </row>
    <row r="1937" spans="1:14" x14ac:dyDescent="0.25">
      <c r="A1937" t="s">
        <v>3748</v>
      </c>
      <c r="B1937" t="s">
        <v>3749</v>
      </c>
      <c r="C1937" t="s">
        <v>3249</v>
      </c>
      <c r="D1937" t="s">
        <v>21</v>
      </c>
      <c r="E1937">
        <v>21795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43370</v>
      </c>
      <c r="L1937" t="s">
        <v>26</v>
      </c>
      <c r="N1937" t="s">
        <v>24</v>
      </c>
    </row>
    <row r="1938" spans="1:14" x14ac:dyDescent="0.25">
      <c r="A1938" t="s">
        <v>3750</v>
      </c>
      <c r="B1938" t="s">
        <v>3751</v>
      </c>
      <c r="C1938" t="s">
        <v>3249</v>
      </c>
      <c r="D1938" t="s">
        <v>21</v>
      </c>
      <c r="E1938">
        <v>21795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43370</v>
      </c>
      <c r="L1938" t="s">
        <v>26</v>
      </c>
      <c r="N1938" t="s">
        <v>24</v>
      </c>
    </row>
    <row r="1939" spans="1:14" x14ac:dyDescent="0.25">
      <c r="A1939" t="s">
        <v>3752</v>
      </c>
      <c r="B1939" t="s">
        <v>3753</v>
      </c>
      <c r="C1939" t="s">
        <v>1516</v>
      </c>
      <c r="D1939" t="s">
        <v>21</v>
      </c>
      <c r="E1939">
        <v>21787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43370</v>
      </c>
      <c r="L1939" t="s">
        <v>26</v>
      </c>
      <c r="N1939" t="s">
        <v>24</v>
      </c>
    </row>
    <row r="1940" spans="1:14" x14ac:dyDescent="0.25">
      <c r="A1940" t="s">
        <v>3754</v>
      </c>
      <c r="B1940" t="s">
        <v>3755</v>
      </c>
      <c r="C1940" t="s">
        <v>3756</v>
      </c>
      <c r="D1940" t="s">
        <v>21</v>
      </c>
      <c r="E1940">
        <v>21791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43370</v>
      </c>
      <c r="L1940" t="s">
        <v>26</v>
      </c>
      <c r="N1940" t="s">
        <v>24</v>
      </c>
    </row>
    <row r="1941" spans="1:14" x14ac:dyDescent="0.25">
      <c r="A1941" t="s">
        <v>3757</v>
      </c>
      <c r="B1941" t="s">
        <v>3758</v>
      </c>
      <c r="C1941" t="s">
        <v>912</v>
      </c>
      <c r="D1941" t="s">
        <v>21</v>
      </c>
      <c r="E1941">
        <v>20637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43370</v>
      </c>
      <c r="L1941" t="s">
        <v>26</v>
      </c>
      <c r="N1941" t="s">
        <v>24</v>
      </c>
    </row>
    <row r="1942" spans="1:14" x14ac:dyDescent="0.25">
      <c r="A1942" t="s">
        <v>3759</v>
      </c>
      <c r="B1942" t="s">
        <v>3760</v>
      </c>
      <c r="C1942" t="s">
        <v>778</v>
      </c>
      <c r="D1942" t="s">
        <v>21</v>
      </c>
      <c r="E1942">
        <v>20602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43370</v>
      </c>
      <c r="L1942" t="s">
        <v>26</v>
      </c>
      <c r="N1942" t="s">
        <v>24</v>
      </c>
    </row>
    <row r="1943" spans="1:14" x14ac:dyDescent="0.25">
      <c r="A1943" t="s">
        <v>657</v>
      </c>
      <c r="B1943" t="s">
        <v>1231</v>
      </c>
      <c r="C1943" t="s">
        <v>86</v>
      </c>
      <c r="D1943" t="s">
        <v>21</v>
      </c>
      <c r="E1943">
        <v>21225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43370</v>
      </c>
      <c r="L1943" t="s">
        <v>26</v>
      </c>
      <c r="N1943" t="s">
        <v>24</v>
      </c>
    </row>
    <row r="1944" spans="1:14" x14ac:dyDescent="0.25">
      <c r="A1944" t="s">
        <v>2428</v>
      </c>
      <c r="B1944" t="s">
        <v>2429</v>
      </c>
      <c r="C1944" t="s">
        <v>29</v>
      </c>
      <c r="D1944" t="s">
        <v>21</v>
      </c>
      <c r="E1944">
        <v>21224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43370</v>
      </c>
      <c r="L1944" t="s">
        <v>26</v>
      </c>
      <c r="N1944" t="s">
        <v>24</v>
      </c>
    </row>
    <row r="1945" spans="1:14" x14ac:dyDescent="0.25">
      <c r="A1945" t="s">
        <v>3761</v>
      </c>
      <c r="B1945" t="s">
        <v>3762</v>
      </c>
      <c r="C1945" t="s">
        <v>3763</v>
      </c>
      <c r="D1945" t="s">
        <v>21</v>
      </c>
      <c r="E1945">
        <v>20664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43370</v>
      </c>
      <c r="L1945" t="s">
        <v>26</v>
      </c>
      <c r="N1945" t="s">
        <v>24</v>
      </c>
    </row>
    <row r="1946" spans="1:14" x14ac:dyDescent="0.25">
      <c r="A1946" t="s">
        <v>3764</v>
      </c>
      <c r="B1946" t="s">
        <v>3765</v>
      </c>
      <c r="C1946" t="s">
        <v>29</v>
      </c>
      <c r="D1946" t="s">
        <v>21</v>
      </c>
      <c r="E1946">
        <v>21207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43370</v>
      </c>
      <c r="L1946" t="s">
        <v>26</v>
      </c>
      <c r="N1946" t="s">
        <v>24</v>
      </c>
    </row>
    <row r="1947" spans="1:14" x14ac:dyDescent="0.25">
      <c r="A1947" t="s">
        <v>1245</v>
      </c>
      <c r="B1947" t="s">
        <v>1246</v>
      </c>
      <c r="C1947" t="s">
        <v>29</v>
      </c>
      <c r="D1947" t="s">
        <v>21</v>
      </c>
      <c r="E1947">
        <v>21230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43370</v>
      </c>
      <c r="L1947" t="s">
        <v>26</v>
      </c>
      <c r="N1947" t="s">
        <v>24</v>
      </c>
    </row>
    <row r="1948" spans="1:14" x14ac:dyDescent="0.25">
      <c r="A1948" t="s">
        <v>3769</v>
      </c>
      <c r="B1948" t="s">
        <v>3770</v>
      </c>
      <c r="C1948" t="s">
        <v>1516</v>
      </c>
      <c r="D1948" t="s">
        <v>21</v>
      </c>
      <c r="E1948">
        <v>21787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43370</v>
      </c>
      <c r="L1948" t="s">
        <v>26</v>
      </c>
      <c r="N1948" t="s">
        <v>24</v>
      </c>
    </row>
    <row r="1949" spans="1:14" x14ac:dyDescent="0.25">
      <c r="A1949" t="s">
        <v>3771</v>
      </c>
      <c r="B1949" t="s">
        <v>3772</v>
      </c>
      <c r="C1949" t="s">
        <v>3773</v>
      </c>
      <c r="D1949" t="s">
        <v>21</v>
      </c>
      <c r="E1949">
        <v>20611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43370</v>
      </c>
      <c r="L1949" t="s">
        <v>26</v>
      </c>
      <c r="N1949" t="s">
        <v>24</v>
      </c>
    </row>
    <row r="1950" spans="1:14" x14ac:dyDescent="0.25">
      <c r="A1950" t="s">
        <v>3774</v>
      </c>
      <c r="B1950" t="s">
        <v>3775</v>
      </c>
      <c r="C1950" t="s">
        <v>920</v>
      </c>
      <c r="D1950" t="s">
        <v>21</v>
      </c>
      <c r="E1950">
        <v>20659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43370</v>
      </c>
      <c r="L1950" t="s">
        <v>26</v>
      </c>
      <c r="N1950" t="s">
        <v>24</v>
      </c>
    </row>
    <row r="1951" spans="1:14" x14ac:dyDescent="0.25">
      <c r="A1951" t="s">
        <v>3776</v>
      </c>
      <c r="B1951" t="s">
        <v>3777</v>
      </c>
      <c r="C1951" t="s">
        <v>29</v>
      </c>
      <c r="D1951" t="s">
        <v>21</v>
      </c>
      <c r="E1951">
        <v>21227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43369</v>
      </c>
      <c r="L1951" t="s">
        <v>26</v>
      </c>
      <c r="N1951" t="s">
        <v>24</v>
      </c>
    </row>
    <row r="1952" spans="1:14" x14ac:dyDescent="0.25">
      <c r="A1952" t="s">
        <v>3778</v>
      </c>
      <c r="B1952" t="s">
        <v>3779</v>
      </c>
      <c r="C1952" t="s">
        <v>3780</v>
      </c>
      <c r="D1952" t="s">
        <v>21</v>
      </c>
      <c r="E1952">
        <v>20636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43369</v>
      </c>
      <c r="L1952" t="s">
        <v>26</v>
      </c>
      <c r="N1952" t="s">
        <v>24</v>
      </c>
    </row>
    <row r="1953" spans="1:14" x14ac:dyDescent="0.25">
      <c r="A1953" t="s">
        <v>3781</v>
      </c>
      <c r="B1953" t="s">
        <v>3782</v>
      </c>
      <c r="C1953" t="s">
        <v>3783</v>
      </c>
      <c r="D1953" t="s">
        <v>21</v>
      </c>
      <c r="E1953">
        <v>20618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43369</v>
      </c>
      <c r="L1953" t="s">
        <v>26</v>
      </c>
      <c r="N1953" t="s">
        <v>24</v>
      </c>
    </row>
    <row r="1954" spans="1:14" x14ac:dyDescent="0.25">
      <c r="A1954" t="s">
        <v>3784</v>
      </c>
      <c r="B1954" t="s">
        <v>3785</v>
      </c>
      <c r="C1954" t="s">
        <v>3786</v>
      </c>
      <c r="D1954" t="s">
        <v>21</v>
      </c>
      <c r="E1954">
        <v>20609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43369</v>
      </c>
      <c r="L1954" t="s">
        <v>26</v>
      </c>
      <c r="N1954" t="s">
        <v>24</v>
      </c>
    </row>
    <row r="1955" spans="1:14" x14ac:dyDescent="0.25">
      <c r="A1955" t="s">
        <v>3787</v>
      </c>
      <c r="B1955" t="s">
        <v>3788</v>
      </c>
      <c r="C1955" t="s">
        <v>3789</v>
      </c>
      <c r="D1955" t="s">
        <v>21</v>
      </c>
      <c r="E1955">
        <v>21798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43369</v>
      </c>
      <c r="L1955" t="s">
        <v>26</v>
      </c>
      <c r="N1955" t="s">
        <v>24</v>
      </c>
    </row>
    <row r="1956" spans="1:14" x14ac:dyDescent="0.25">
      <c r="A1956" t="s">
        <v>336</v>
      </c>
      <c r="B1956" t="s">
        <v>3790</v>
      </c>
      <c r="C1956" t="s">
        <v>3756</v>
      </c>
      <c r="D1956" t="s">
        <v>21</v>
      </c>
      <c r="E1956">
        <v>21791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43369</v>
      </c>
      <c r="L1956" t="s">
        <v>26</v>
      </c>
      <c r="N1956" t="s">
        <v>24</v>
      </c>
    </row>
    <row r="1957" spans="1:14" x14ac:dyDescent="0.25">
      <c r="A1957" t="s">
        <v>250</v>
      </c>
      <c r="B1957" t="s">
        <v>3791</v>
      </c>
      <c r="C1957" t="s">
        <v>525</v>
      </c>
      <c r="D1957" t="s">
        <v>21</v>
      </c>
      <c r="E1957">
        <v>20619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43369</v>
      </c>
      <c r="L1957" t="s">
        <v>26</v>
      </c>
      <c r="N1957" t="s">
        <v>24</v>
      </c>
    </row>
    <row r="1958" spans="1:14" x14ac:dyDescent="0.25">
      <c r="A1958" t="s">
        <v>3792</v>
      </c>
      <c r="B1958" t="s">
        <v>3793</v>
      </c>
      <c r="C1958" t="s">
        <v>3794</v>
      </c>
      <c r="D1958" t="s">
        <v>21</v>
      </c>
      <c r="E1958">
        <v>20675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43369</v>
      </c>
      <c r="L1958" t="s">
        <v>26</v>
      </c>
      <c r="N1958" t="s">
        <v>24</v>
      </c>
    </row>
    <row r="1959" spans="1:14" x14ac:dyDescent="0.25">
      <c r="A1959" t="s">
        <v>511</v>
      </c>
      <c r="B1959" t="s">
        <v>3795</v>
      </c>
      <c r="C1959" t="s">
        <v>3789</v>
      </c>
      <c r="D1959" t="s">
        <v>21</v>
      </c>
      <c r="E1959">
        <v>21798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43369</v>
      </c>
      <c r="L1959" t="s">
        <v>26</v>
      </c>
      <c r="N1959" t="s">
        <v>24</v>
      </c>
    </row>
    <row r="1960" spans="1:14" x14ac:dyDescent="0.25">
      <c r="A1960" t="s">
        <v>3796</v>
      </c>
      <c r="B1960" t="s">
        <v>3797</v>
      </c>
      <c r="C1960" t="s">
        <v>2147</v>
      </c>
      <c r="D1960" t="s">
        <v>21</v>
      </c>
      <c r="E1960">
        <v>21227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43369</v>
      </c>
      <c r="L1960" t="s">
        <v>26</v>
      </c>
      <c r="N1960" t="s">
        <v>24</v>
      </c>
    </row>
    <row r="1961" spans="1:14" x14ac:dyDescent="0.25">
      <c r="A1961" t="s">
        <v>3798</v>
      </c>
      <c r="B1961" t="s">
        <v>3799</v>
      </c>
      <c r="C1961" t="s">
        <v>525</v>
      </c>
      <c r="D1961" t="s">
        <v>21</v>
      </c>
      <c r="E1961">
        <v>20619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43369</v>
      </c>
      <c r="L1961" t="s">
        <v>26</v>
      </c>
      <c r="N1961" t="s">
        <v>24</v>
      </c>
    </row>
    <row r="1962" spans="1:14" x14ac:dyDescent="0.25">
      <c r="A1962" t="s">
        <v>3800</v>
      </c>
      <c r="B1962" t="s">
        <v>3801</v>
      </c>
      <c r="C1962" t="s">
        <v>29</v>
      </c>
      <c r="D1962" t="s">
        <v>21</v>
      </c>
      <c r="E1962">
        <v>21228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43369</v>
      </c>
      <c r="L1962" t="s">
        <v>26</v>
      </c>
      <c r="N1962" t="s">
        <v>24</v>
      </c>
    </row>
    <row r="1963" spans="1:14" x14ac:dyDescent="0.25">
      <c r="A1963" t="s">
        <v>2404</v>
      </c>
      <c r="B1963" t="s">
        <v>3802</v>
      </c>
      <c r="C1963" t="s">
        <v>1125</v>
      </c>
      <c r="D1963" t="s">
        <v>21</v>
      </c>
      <c r="E1963">
        <v>21221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43368</v>
      </c>
      <c r="L1963" t="s">
        <v>26</v>
      </c>
      <c r="N1963" t="s">
        <v>24</v>
      </c>
    </row>
    <row r="1964" spans="1:14" x14ac:dyDescent="0.25">
      <c r="A1964" t="s">
        <v>2277</v>
      </c>
      <c r="B1964" t="s">
        <v>2278</v>
      </c>
      <c r="C1964" t="s">
        <v>138</v>
      </c>
      <c r="D1964" t="s">
        <v>21</v>
      </c>
      <c r="E1964">
        <v>21220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43368</v>
      </c>
      <c r="L1964" t="s">
        <v>26</v>
      </c>
      <c r="N1964" t="s">
        <v>24</v>
      </c>
    </row>
    <row r="1965" spans="1:14" x14ac:dyDescent="0.25">
      <c r="A1965" t="s">
        <v>76</v>
      </c>
      <c r="B1965" t="s">
        <v>3803</v>
      </c>
      <c r="C1965" t="s">
        <v>2955</v>
      </c>
      <c r="D1965" t="s">
        <v>21</v>
      </c>
      <c r="E1965">
        <v>21017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43368</v>
      </c>
      <c r="L1965" t="s">
        <v>26</v>
      </c>
      <c r="N1965" t="s">
        <v>24</v>
      </c>
    </row>
    <row r="1966" spans="1:14" x14ac:dyDescent="0.25">
      <c r="A1966" t="s">
        <v>3804</v>
      </c>
      <c r="B1966" t="s">
        <v>3805</v>
      </c>
      <c r="C1966" t="s">
        <v>3806</v>
      </c>
      <c r="D1966" t="s">
        <v>21</v>
      </c>
      <c r="E1966">
        <v>21921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43368</v>
      </c>
      <c r="L1966" t="s">
        <v>26</v>
      </c>
      <c r="N1966" t="s">
        <v>24</v>
      </c>
    </row>
    <row r="1967" spans="1:14" x14ac:dyDescent="0.25">
      <c r="A1967" t="s">
        <v>3807</v>
      </c>
      <c r="B1967" t="s">
        <v>3808</v>
      </c>
      <c r="C1967" t="s">
        <v>2622</v>
      </c>
      <c r="D1967" t="s">
        <v>21</v>
      </c>
      <c r="E1967">
        <v>21531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43368</v>
      </c>
      <c r="L1967" t="s">
        <v>26</v>
      </c>
      <c r="N1967" t="s">
        <v>24</v>
      </c>
    </row>
    <row r="1968" spans="1:14" x14ac:dyDescent="0.25">
      <c r="A1968" t="s">
        <v>336</v>
      </c>
      <c r="B1968" t="s">
        <v>3809</v>
      </c>
      <c r="C1968" t="s">
        <v>3249</v>
      </c>
      <c r="D1968" t="s">
        <v>21</v>
      </c>
      <c r="E1968">
        <v>21795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43368</v>
      </c>
      <c r="L1968" t="s">
        <v>26</v>
      </c>
      <c r="N1968" t="s">
        <v>24</v>
      </c>
    </row>
    <row r="1969" spans="1:14" x14ac:dyDescent="0.25">
      <c r="A1969" t="s">
        <v>87</v>
      </c>
      <c r="B1969" t="s">
        <v>3810</v>
      </c>
      <c r="C1969" t="s">
        <v>755</v>
      </c>
      <c r="D1969" t="s">
        <v>21</v>
      </c>
      <c r="E1969">
        <v>21901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43368</v>
      </c>
      <c r="L1969" t="s">
        <v>26</v>
      </c>
      <c r="N1969" t="s">
        <v>24</v>
      </c>
    </row>
    <row r="1970" spans="1:14" x14ac:dyDescent="0.25">
      <c r="A1970" t="s">
        <v>3811</v>
      </c>
      <c r="B1970" t="s">
        <v>3812</v>
      </c>
      <c r="C1970" t="s">
        <v>3789</v>
      </c>
      <c r="D1970" t="s">
        <v>21</v>
      </c>
      <c r="E1970">
        <v>21798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43368</v>
      </c>
      <c r="L1970" t="s">
        <v>26</v>
      </c>
      <c r="N1970" t="s">
        <v>24</v>
      </c>
    </row>
    <row r="1971" spans="1:14" x14ac:dyDescent="0.25">
      <c r="A1971" t="s">
        <v>3813</v>
      </c>
      <c r="B1971" t="s">
        <v>3814</v>
      </c>
      <c r="C1971" t="s">
        <v>804</v>
      </c>
      <c r="D1971" t="s">
        <v>21</v>
      </c>
      <c r="E1971">
        <v>20816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43367</v>
      </c>
      <c r="L1971" t="s">
        <v>26</v>
      </c>
      <c r="N1971" t="s">
        <v>24</v>
      </c>
    </row>
    <row r="1972" spans="1:14" x14ac:dyDescent="0.25">
      <c r="A1972" t="s">
        <v>3815</v>
      </c>
      <c r="B1972" t="s">
        <v>3816</v>
      </c>
      <c r="C1972" t="s">
        <v>424</v>
      </c>
      <c r="D1972" t="s">
        <v>21</v>
      </c>
      <c r="E1972">
        <v>21043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43367</v>
      </c>
      <c r="L1972" t="s">
        <v>26</v>
      </c>
      <c r="N1972" t="s">
        <v>24</v>
      </c>
    </row>
    <row r="1973" spans="1:14" x14ac:dyDescent="0.25">
      <c r="A1973" t="s">
        <v>3817</v>
      </c>
      <c r="B1973" t="s">
        <v>3818</v>
      </c>
      <c r="C1973" t="s">
        <v>3819</v>
      </c>
      <c r="D1973" t="s">
        <v>21</v>
      </c>
      <c r="E1973">
        <v>20882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43367</v>
      </c>
      <c r="L1973" t="s">
        <v>26</v>
      </c>
      <c r="N1973" t="s">
        <v>24</v>
      </c>
    </row>
    <row r="1974" spans="1:14" x14ac:dyDescent="0.25">
      <c r="A1974" t="s">
        <v>336</v>
      </c>
      <c r="B1974" t="s">
        <v>792</v>
      </c>
      <c r="C1974" t="s">
        <v>378</v>
      </c>
      <c r="D1974" t="s">
        <v>21</v>
      </c>
      <c r="E1974">
        <v>21536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43367</v>
      </c>
      <c r="L1974" t="s">
        <v>26</v>
      </c>
      <c r="N1974" t="s">
        <v>24</v>
      </c>
    </row>
    <row r="1975" spans="1:14" x14ac:dyDescent="0.25">
      <c r="A1975" t="s">
        <v>3820</v>
      </c>
      <c r="B1975" t="s">
        <v>3821</v>
      </c>
      <c r="C1975" t="s">
        <v>154</v>
      </c>
      <c r="D1975" t="s">
        <v>21</v>
      </c>
      <c r="E1975">
        <v>20723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43367</v>
      </c>
      <c r="L1975" t="s">
        <v>26</v>
      </c>
      <c r="N1975" t="s">
        <v>24</v>
      </c>
    </row>
    <row r="1976" spans="1:14" x14ac:dyDescent="0.25">
      <c r="A1976" t="s">
        <v>3822</v>
      </c>
      <c r="B1976" t="s">
        <v>3823</v>
      </c>
      <c r="C1976" t="s">
        <v>3824</v>
      </c>
      <c r="D1976" t="s">
        <v>21</v>
      </c>
      <c r="E1976">
        <v>20759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43367</v>
      </c>
      <c r="L1976" t="s">
        <v>26</v>
      </c>
      <c r="N1976" t="s">
        <v>24</v>
      </c>
    </row>
    <row r="1977" spans="1:14" x14ac:dyDescent="0.25">
      <c r="A1977" t="s">
        <v>3825</v>
      </c>
      <c r="B1977" t="s">
        <v>3826</v>
      </c>
      <c r="C1977" t="s">
        <v>378</v>
      </c>
      <c r="D1977" t="s">
        <v>21</v>
      </c>
      <c r="E1977">
        <v>21536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43367</v>
      </c>
      <c r="L1977" t="s">
        <v>26</v>
      </c>
      <c r="N1977" t="s">
        <v>24</v>
      </c>
    </row>
    <row r="1978" spans="1:14" x14ac:dyDescent="0.25">
      <c r="A1978" t="s">
        <v>3827</v>
      </c>
      <c r="B1978" t="s">
        <v>3828</v>
      </c>
      <c r="C1978" t="s">
        <v>179</v>
      </c>
      <c r="D1978" t="s">
        <v>21</v>
      </c>
      <c r="E1978">
        <v>20878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43367</v>
      </c>
      <c r="L1978" t="s">
        <v>26</v>
      </c>
      <c r="N1978" t="s">
        <v>24</v>
      </c>
    </row>
    <row r="1979" spans="1:14" x14ac:dyDescent="0.25">
      <c r="A1979" t="s">
        <v>3829</v>
      </c>
      <c r="B1979" t="s">
        <v>3830</v>
      </c>
      <c r="C1979" t="s">
        <v>3824</v>
      </c>
      <c r="D1979" t="s">
        <v>21</v>
      </c>
      <c r="E1979">
        <v>20759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43367</v>
      </c>
      <c r="L1979" t="s">
        <v>26</v>
      </c>
      <c r="N1979" t="s">
        <v>24</v>
      </c>
    </row>
    <row r="1980" spans="1:14" x14ac:dyDescent="0.25">
      <c r="A1980" t="s">
        <v>913</v>
      </c>
      <c r="B1980" t="s">
        <v>3831</v>
      </c>
      <c r="C1980" t="s">
        <v>2622</v>
      </c>
      <c r="D1980" t="s">
        <v>21</v>
      </c>
      <c r="E1980">
        <v>21531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43367</v>
      </c>
      <c r="L1980" t="s">
        <v>26</v>
      </c>
      <c r="N1980" t="s">
        <v>24</v>
      </c>
    </row>
    <row r="1981" spans="1:14" x14ac:dyDescent="0.25">
      <c r="A1981" t="s">
        <v>221</v>
      </c>
      <c r="B1981" t="s">
        <v>3832</v>
      </c>
      <c r="C1981" t="s">
        <v>424</v>
      </c>
      <c r="D1981" t="s">
        <v>21</v>
      </c>
      <c r="E1981">
        <v>21043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43367</v>
      </c>
      <c r="L1981" t="s">
        <v>26</v>
      </c>
      <c r="N1981" t="s">
        <v>24</v>
      </c>
    </row>
    <row r="1982" spans="1:14" x14ac:dyDescent="0.25">
      <c r="A1982" t="s">
        <v>155</v>
      </c>
      <c r="B1982" t="s">
        <v>3833</v>
      </c>
      <c r="C1982" t="s">
        <v>2214</v>
      </c>
      <c r="D1982" t="s">
        <v>21</v>
      </c>
      <c r="E1982">
        <v>21532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43365</v>
      </c>
      <c r="L1982" t="s">
        <v>26</v>
      </c>
      <c r="N1982" t="s">
        <v>24</v>
      </c>
    </row>
    <row r="1983" spans="1:14" x14ac:dyDescent="0.25">
      <c r="A1983" t="s">
        <v>3834</v>
      </c>
      <c r="B1983" t="s">
        <v>3835</v>
      </c>
      <c r="C1983" t="s">
        <v>29</v>
      </c>
      <c r="D1983" t="s">
        <v>21</v>
      </c>
      <c r="E1983">
        <v>21206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43365</v>
      </c>
      <c r="L1983" t="s">
        <v>26</v>
      </c>
      <c r="N1983" t="s">
        <v>24</v>
      </c>
    </row>
    <row r="1984" spans="1:14" x14ac:dyDescent="0.25">
      <c r="A1984" t="s">
        <v>3836</v>
      </c>
      <c r="B1984" t="s">
        <v>3837</v>
      </c>
      <c r="C1984" t="s">
        <v>432</v>
      </c>
      <c r="D1984" t="s">
        <v>21</v>
      </c>
      <c r="E1984">
        <v>21502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43365</v>
      </c>
      <c r="L1984" t="s">
        <v>26</v>
      </c>
      <c r="N1984" t="s">
        <v>24</v>
      </c>
    </row>
    <row r="1985" spans="1:14" x14ac:dyDescent="0.25">
      <c r="A1985" t="s">
        <v>3838</v>
      </c>
      <c r="B1985" t="s">
        <v>3839</v>
      </c>
      <c r="C1985" t="s">
        <v>2214</v>
      </c>
      <c r="D1985" t="s">
        <v>21</v>
      </c>
      <c r="E1985">
        <v>21532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43365</v>
      </c>
      <c r="L1985" t="s">
        <v>26</v>
      </c>
      <c r="N1985" t="s">
        <v>24</v>
      </c>
    </row>
    <row r="1986" spans="1:14" x14ac:dyDescent="0.25">
      <c r="A1986" t="s">
        <v>3840</v>
      </c>
      <c r="B1986" t="s">
        <v>3841</v>
      </c>
      <c r="C1986" t="s">
        <v>432</v>
      </c>
      <c r="D1986" t="s">
        <v>21</v>
      </c>
      <c r="E1986">
        <v>21502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43365</v>
      </c>
      <c r="L1986" t="s">
        <v>26</v>
      </c>
      <c r="N1986" t="s">
        <v>24</v>
      </c>
    </row>
    <row r="1987" spans="1:14" x14ac:dyDescent="0.25">
      <c r="A1987" t="s">
        <v>87</v>
      </c>
      <c r="B1987" t="s">
        <v>3842</v>
      </c>
      <c r="C1987" t="s">
        <v>29</v>
      </c>
      <c r="D1987" t="s">
        <v>21</v>
      </c>
      <c r="E1987">
        <v>21213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43365</v>
      </c>
      <c r="L1987" t="s">
        <v>26</v>
      </c>
      <c r="N1987" t="s">
        <v>24</v>
      </c>
    </row>
    <row r="1988" spans="1:14" x14ac:dyDescent="0.25">
      <c r="A1988" t="s">
        <v>87</v>
      </c>
      <c r="B1988" t="s">
        <v>3843</v>
      </c>
      <c r="C1988" t="s">
        <v>29</v>
      </c>
      <c r="D1988" t="s">
        <v>21</v>
      </c>
      <c r="E1988">
        <v>21222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43365</v>
      </c>
      <c r="L1988" t="s">
        <v>26</v>
      </c>
      <c r="N1988" t="s">
        <v>24</v>
      </c>
    </row>
    <row r="1989" spans="1:14" x14ac:dyDescent="0.25">
      <c r="A1989" t="s">
        <v>250</v>
      </c>
      <c r="B1989" t="s">
        <v>3844</v>
      </c>
      <c r="C1989" t="s">
        <v>29</v>
      </c>
      <c r="D1989" t="s">
        <v>21</v>
      </c>
      <c r="E1989">
        <v>21222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43365</v>
      </c>
      <c r="L1989" t="s">
        <v>26</v>
      </c>
      <c r="N1989" t="s">
        <v>24</v>
      </c>
    </row>
    <row r="1990" spans="1:14" x14ac:dyDescent="0.25">
      <c r="A1990" t="s">
        <v>250</v>
      </c>
      <c r="B1990" t="s">
        <v>3845</v>
      </c>
      <c r="C1990" t="s">
        <v>29</v>
      </c>
      <c r="D1990" t="s">
        <v>21</v>
      </c>
      <c r="E1990">
        <v>21204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43365</v>
      </c>
      <c r="L1990" t="s">
        <v>26</v>
      </c>
      <c r="N1990" t="s">
        <v>24</v>
      </c>
    </row>
    <row r="1991" spans="1:14" x14ac:dyDescent="0.25">
      <c r="A1991" t="s">
        <v>3846</v>
      </c>
      <c r="B1991" t="s">
        <v>3847</v>
      </c>
      <c r="C1991" t="s">
        <v>29</v>
      </c>
      <c r="D1991" t="s">
        <v>21</v>
      </c>
      <c r="E1991">
        <v>21222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43365</v>
      </c>
      <c r="L1991" t="s">
        <v>26</v>
      </c>
      <c r="N1991" t="s">
        <v>24</v>
      </c>
    </row>
    <row r="1992" spans="1:14" x14ac:dyDescent="0.25">
      <c r="A1992" t="s">
        <v>3848</v>
      </c>
      <c r="B1992" t="s">
        <v>3849</v>
      </c>
      <c r="C1992" t="s">
        <v>1750</v>
      </c>
      <c r="D1992" t="s">
        <v>21</v>
      </c>
      <c r="E1992">
        <v>21771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43364</v>
      </c>
      <c r="L1992" t="s">
        <v>26</v>
      </c>
      <c r="N1992" t="s">
        <v>24</v>
      </c>
    </row>
    <row r="1993" spans="1:14" x14ac:dyDescent="0.25">
      <c r="A1993" t="s">
        <v>3850</v>
      </c>
      <c r="B1993" t="s">
        <v>3851</v>
      </c>
      <c r="C1993" t="s">
        <v>3852</v>
      </c>
      <c r="D1993" t="s">
        <v>21</v>
      </c>
      <c r="E1993">
        <v>21524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43364</v>
      </c>
      <c r="L1993" t="s">
        <v>26</v>
      </c>
      <c r="N1993" t="s">
        <v>24</v>
      </c>
    </row>
    <row r="1994" spans="1:14" x14ac:dyDescent="0.25">
      <c r="A1994" t="s">
        <v>3853</v>
      </c>
      <c r="B1994" t="s">
        <v>3854</v>
      </c>
      <c r="C1994" t="s">
        <v>546</v>
      </c>
      <c r="D1994" t="s">
        <v>21</v>
      </c>
      <c r="E1994">
        <v>20772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43364</v>
      </c>
      <c r="L1994" t="s">
        <v>26</v>
      </c>
      <c r="N1994" t="s">
        <v>24</v>
      </c>
    </row>
    <row r="1995" spans="1:14" x14ac:dyDescent="0.25">
      <c r="A1995" t="s">
        <v>3855</v>
      </c>
      <c r="B1995" t="s">
        <v>3856</v>
      </c>
      <c r="C1995" t="s">
        <v>1750</v>
      </c>
      <c r="D1995" t="s">
        <v>21</v>
      </c>
      <c r="E1995">
        <v>21771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43364</v>
      </c>
      <c r="L1995" t="s">
        <v>26</v>
      </c>
      <c r="N1995" t="s">
        <v>24</v>
      </c>
    </row>
    <row r="1996" spans="1:14" x14ac:dyDescent="0.25">
      <c r="A1996" t="s">
        <v>3857</v>
      </c>
      <c r="B1996" t="s">
        <v>3858</v>
      </c>
      <c r="C1996" t="s">
        <v>659</v>
      </c>
      <c r="D1996" t="s">
        <v>21</v>
      </c>
      <c r="E1996">
        <v>20747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43364</v>
      </c>
      <c r="L1996" t="s">
        <v>26</v>
      </c>
      <c r="N1996" t="s">
        <v>24</v>
      </c>
    </row>
    <row r="1997" spans="1:14" x14ac:dyDescent="0.25">
      <c r="A1997" t="s">
        <v>3859</v>
      </c>
      <c r="B1997" t="s">
        <v>3860</v>
      </c>
      <c r="C1997" t="s">
        <v>687</v>
      </c>
      <c r="D1997" t="s">
        <v>21</v>
      </c>
      <c r="E1997">
        <v>20747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43364</v>
      </c>
      <c r="L1997" t="s">
        <v>26</v>
      </c>
      <c r="N1997" t="s">
        <v>24</v>
      </c>
    </row>
    <row r="1998" spans="1:14" x14ac:dyDescent="0.25">
      <c r="A1998" t="s">
        <v>221</v>
      </c>
      <c r="B1998" t="s">
        <v>3861</v>
      </c>
      <c r="C1998" t="s">
        <v>1750</v>
      </c>
      <c r="D1998" t="s">
        <v>21</v>
      </c>
      <c r="E1998">
        <v>21771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43364</v>
      </c>
      <c r="L1998" t="s">
        <v>26</v>
      </c>
      <c r="N1998" t="s">
        <v>24</v>
      </c>
    </row>
    <row r="1999" spans="1:14" x14ac:dyDescent="0.25">
      <c r="A1999" t="s">
        <v>3863</v>
      </c>
      <c r="B1999" t="s">
        <v>3864</v>
      </c>
      <c r="C1999" t="s">
        <v>642</v>
      </c>
      <c r="D1999" t="s">
        <v>21</v>
      </c>
      <c r="E1999">
        <v>20785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43363</v>
      </c>
      <c r="L1999" t="s">
        <v>26</v>
      </c>
      <c r="N1999" t="s">
        <v>24</v>
      </c>
    </row>
    <row r="2000" spans="1:14" x14ac:dyDescent="0.25">
      <c r="A2000" t="s">
        <v>155</v>
      </c>
      <c r="B2000" t="s">
        <v>3867</v>
      </c>
      <c r="C2000" t="s">
        <v>642</v>
      </c>
      <c r="D2000" t="s">
        <v>21</v>
      </c>
      <c r="E2000">
        <v>20785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43363</v>
      </c>
      <c r="L2000" t="s">
        <v>26</v>
      </c>
      <c r="N2000" t="s">
        <v>24</v>
      </c>
    </row>
    <row r="2001" spans="1:14" x14ac:dyDescent="0.25">
      <c r="A2001" t="s">
        <v>3868</v>
      </c>
      <c r="B2001" t="s">
        <v>3869</v>
      </c>
      <c r="C2001" t="s">
        <v>523</v>
      </c>
      <c r="D2001" t="s">
        <v>21</v>
      </c>
      <c r="E2001">
        <v>20727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43363</v>
      </c>
      <c r="L2001" t="s">
        <v>26</v>
      </c>
      <c r="N2001" t="s">
        <v>24</v>
      </c>
    </row>
    <row r="2002" spans="1:14" x14ac:dyDescent="0.25">
      <c r="A2002" t="s">
        <v>3872</v>
      </c>
      <c r="B2002" t="s">
        <v>3873</v>
      </c>
      <c r="C2002" t="s">
        <v>317</v>
      </c>
      <c r="D2002" t="s">
        <v>21</v>
      </c>
      <c r="E2002">
        <v>20735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43363</v>
      </c>
      <c r="L2002" t="s">
        <v>26</v>
      </c>
      <c r="N2002" t="s">
        <v>24</v>
      </c>
    </row>
    <row r="2003" spans="1:14" x14ac:dyDescent="0.25">
      <c r="A2003" t="s">
        <v>3874</v>
      </c>
      <c r="B2003" t="s">
        <v>3875</v>
      </c>
      <c r="C2003" t="s">
        <v>642</v>
      </c>
      <c r="D2003" t="s">
        <v>21</v>
      </c>
      <c r="E2003">
        <v>20785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43363</v>
      </c>
      <c r="L2003" t="s">
        <v>26</v>
      </c>
      <c r="N2003" t="s">
        <v>24</v>
      </c>
    </row>
    <row r="2004" spans="1:14" x14ac:dyDescent="0.25">
      <c r="A2004" t="s">
        <v>3876</v>
      </c>
      <c r="B2004" t="s">
        <v>3877</v>
      </c>
      <c r="C2004" t="s">
        <v>642</v>
      </c>
      <c r="D2004" t="s">
        <v>21</v>
      </c>
      <c r="E2004">
        <v>20784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43363</v>
      </c>
      <c r="L2004" t="s">
        <v>26</v>
      </c>
      <c r="N2004" t="s">
        <v>24</v>
      </c>
    </row>
    <row r="2005" spans="1:14" x14ac:dyDescent="0.25">
      <c r="A2005" t="s">
        <v>3880</v>
      </c>
      <c r="B2005" t="s">
        <v>3881</v>
      </c>
      <c r="C2005" t="s">
        <v>642</v>
      </c>
      <c r="D2005" t="s">
        <v>21</v>
      </c>
      <c r="E2005">
        <v>20785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43363</v>
      </c>
      <c r="L2005" t="s">
        <v>26</v>
      </c>
      <c r="N2005" t="s">
        <v>24</v>
      </c>
    </row>
    <row r="2006" spans="1:14" x14ac:dyDescent="0.25">
      <c r="A2006" t="s">
        <v>2697</v>
      </c>
      <c r="B2006" t="s">
        <v>2698</v>
      </c>
      <c r="C2006" t="s">
        <v>1020</v>
      </c>
      <c r="D2006" t="s">
        <v>21</v>
      </c>
      <c r="E2006">
        <v>21157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43362</v>
      </c>
      <c r="L2006" t="s">
        <v>26</v>
      </c>
      <c r="N2006" t="s">
        <v>24</v>
      </c>
    </row>
    <row r="2007" spans="1:14" x14ac:dyDescent="0.25">
      <c r="A2007" t="s">
        <v>155</v>
      </c>
      <c r="B2007" t="s">
        <v>3884</v>
      </c>
      <c r="C2007" t="s">
        <v>29</v>
      </c>
      <c r="D2007" t="s">
        <v>21</v>
      </c>
      <c r="E2007">
        <v>21208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43362</v>
      </c>
      <c r="L2007" t="s">
        <v>26</v>
      </c>
      <c r="N2007" t="s">
        <v>24</v>
      </c>
    </row>
    <row r="2008" spans="1:14" x14ac:dyDescent="0.25">
      <c r="A2008" t="s">
        <v>3885</v>
      </c>
      <c r="B2008" t="s">
        <v>3886</v>
      </c>
      <c r="C2008" t="s">
        <v>3887</v>
      </c>
      <c r="D2008" t="s">
        <v>21</v>
      </c>
      <c r="E2008">
        <v>20860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43362</v>
      </c>
      <c r="L2008" t="s">
        <v>26</v>
      </c>
      <c r="N2008" t="s">
        <v>24</v>
      </c>
    </row>
    <row r="2009" spans="1:14" x14ac:dyDescent="0.25">
      <c r="A2009" t="s">
        <v>3888</v>
      </c>
      <c r="B2009" t="s">
        <v>3889</v>
      </c>
      <c r="C2009" t="s">
        <v>67</v>
      </c>
      <c r="D2009" t="s">
        <v>21</v>
      </c>
      <c r="E2009">
        <v>20906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43362</v>
      </c>
      <c r="L2009" t="s">
        <v>26</v>
      </c>
      <c r="N2009" t="s">
        <v>24</v>
      </c>
    </row>
    <row r="2010" spans="1:14" x14ac:dyDescent="0.25">
      <c r="A2010" t="s">
        <v>3890</v>
      </c>
      <c r="B2010" t="s">
        <v>3891</v>
      </c>
      <c r="C2010" t="s">
        <v>3892</v>
      </c>
      <c r="D2010" t="s">
        <v>21</v>
      </c>
      <c r="E2010">
        <v>20868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43362</v>
      </c>
      <c r="L2010" t="s">
        <v>26</v>
      </c>
      <c r="N2010" t="s">
        <v>24</v>
      </c>
    </row>
    <row r="2011" spans="1:14" x14ac:dyDescent="0.25">
      <c r="A2011" t="s">
        <v>3893</v>
      </c>
      <c r="B2011" t="s">
        <v>3894</v>
      </c>
      <c r="C2011" t="s">
        <v>67</v>
      </c>
      <c r="D2011" t="s">
        <v>21</v>
      </c>
      <c r="E2011">
        <v>20902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43362</v>
      </c>
      <c r="L2011" t="s">
        <v>26</v>
      </c>
      <c r="N2011" t="s">
        <v>24</v>
      </c>
    </row>
    <row r="2012" spans="1:14" x14ac:dyDescent="0.25">
      <c r="A2012" t="s">
        <v>76</v>
      </c>
      <c r="B2012" t="s">
        <v>3895</v>
      </c>
      <c r="C2012" t="s">
        <v>29</v>
      </c>
      <c r="D2012" t="s">
        <v>21</v>
      </c>
      <c r="E2012">
        <v>21208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43362</v>
      </c>
      <c r="L2012" t="s">
        <v>26</v>
      </c>
      <c r="N2012" t="s">
        <v>24</v>
      </c>
    </row>
    <row r="2013" spans="1:14" x14ac:dyDescent="0.25">
      <c r="A2013" t="s">
        <v>1141</v>
      </c>
      <c r="B2013" t="s">
        <v>1142</v>
      </c>
      <c r="C2013" t="s">
        <v>29</v>
      </c>
      <c r="D2013" t="s">
        <v>21</v>
      </c>
      <c r="E2013">
        <v>21206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43362</v>
      </c>
      <c r="L2013" t="s">
        <v>26</v>
      </c>
      <c r="N2013" t="s">
        <v>24</v>
      </c>
    </row>
    <row r="2014" spans="1:14" x14ac:dyDescent="0.25">
      <c r="A2014" t="s">
        <v>3896</v>
      </c>
      <c r="B2014" t="s">
        <v>3897</v>
      </c>
      <c r="C2014" t="s">
        <v>317</v>
      </c>
      <c r="D2014" t="s">
        <v>21</v>
      </c>
      <c r="E2014">
        <v>20735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43362</v>
      </c>
      <c r="L2014" t="s">
        <v>26</v>
      </c>
      <c r="N2014" t="s">
        <v>24</v>
      </c>
    </row>
    <row r="2015" spans="1:14" x14ac:dyDescent="0.25">
      <c r="A2015" t="s">
        <v>3898</v>
      </c>
      <c r="B2015" t="s">
        <v>3899</v>
      </c>
      <c r="C2015" t="s">
        <v>67</v>
      </c>
      <c r="D2015" t="s">
        <v>21</v>
      </c>
      <c r="E2015">
        <v>20906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43362</v>
      </c>
      <c r="L2015" t="s">
        <v>26</v>
      </c>
      <c r="N2015" t="s">
        <v>24</v>
      </c>
    </row>
    <row r="2016" spans="1:14" x14ac:dyDescent="0.25">
      <c r="A2016" t="s">
        <v>3900</v>
      </c>
      <c r="B2016" t="s">
        <v>3901</v>
      </c>
      <c r="C2016" t="s">
        <v>51</v>
      </c>
      <c r="D2016" t="s">
        <v>21</v>
      </c>
      <c r="E2016">
        <v>21136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43362</v>
      </c>
      <c r="L2016" t="s">
        <v>26</v>
      </c>
      <c r="N2016" t="s">
        <v>24</v>
      </c>
    </row>
    <row r="2017" spans="1:14" x14ac:dyDescent="0.25">
      <c r="A2017" t="s">
        <v>30</v>
      </c>
      <c r="B2017" t="s">
        <v>2668</v>
      </c>
      <c r="C2017" t="s">
        <v>864</v>
      </c>
      <c r="D2017" t="s">
        <v>21</v>
      </c>
      <c r="E2017">
        <v>21784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43362</v>
      </c>
      <c r="L2017" t="s">
        <v>26</v>
      </c>
      <c r="N2017" t="s">
        <v>24</v>
      </c>
    </row>
    <row r="2018" spans="1:14" x14ac:dyDescent="0.25">
      <c r="A2018" t="s">
        <v>212</v>
      </c>
      <c r="B2018" t="s">
        <v>284</v>
      </c>
      <c r="C2018" t="s">
        <v>51</v>
      </c>
      <c r="D2018" t="s">
        <v>21</v>
      </c>
      <c r="E2018">
        <v>21136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43362</v>
      </c>
      <c r="L2018" t="s">
        <v>26</v>
      </c>
      <c r="N2018" t="s">
        <v>24</v>
      </c>
    </row>
    <row r="2019" spans="1:14" x14ac:dyDescent="0.25">
      <c r="A2019" t="s">
        <v>3902</v>
      </c>
      <c r="B2019" t="s">
        <v>3903</v>
      </c>
      <c r="C2019" t="s">
        <v>59</v>
      </c>
      <c r="D2019" t="s">
        <v>21</v>
      </c>
      <c r="E2019">
        <v>21133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43362</v>
      </c>
      <c r="L2019" t="s">
        <v>26</v>
      </c>
      <c r="N2019" t="s">
        <v>24</v>
      </c>
    </row>
    <row r="2020" spans="1:14" x14ac:dyDescent="0.25">
      <c r="A2020" t="s">
        <v>292</v>
      </c>
      <c r="B2020" t="s">
        <v>293</v>
      </c>
      <c r="C2020" t="s">
        <v>51</v>
      </c>
      <c r="D2020" t="s">
        <v>21</v>
      </c>
      <c r="E2020">
        <v>21136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43362</v>
      </c>
      <c r="L2020" t="s">
        <v>26</v>
      </c>
      <c r="N2020" t="s">
        <v>24</v>
      </c>
    </row>
    <row r="2021" spans="1:14" x14ac:dyDescent="0.25">
      <c r="A2021" t="s">
        <v>3904</v>
      </c>
      <c r="B2021" t="s">
        <v>3905</v>
      </c>
      <c r="C2021" t="s">
        <v>804</v>
      </c>
      <c r="D2021" t="s">
        <v>21</v>
      </c>
      <c r="E2021">
        <v>20815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43361</v>
      </c>
      <c r="L2021" t="s">
        <v>26</v>
      </c>
      <c r="N2021" t="s">
        <v>24</v>
      </c>
    </row>
    <row r="2022" spans="1:14" x14ac:dyDescent="0.25">
      <c r="A2022" t="s">
        <v>3906</v>
      </c>
      <c r="B2022" t="s">
        <v>3907</v>
      </c>
      <c r="C2022" t="s">
        <v>1750</v>
      </c>
      <c r="D2022" t="s">
        <v>21</v>
      </c>
      <c r="E2022">
        <v>21771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43361</v>
      </c>
      <c r="L2022" t="s">
        <v>26</v>
      </c>
      <c r="N2022" t="s">
        <v>24</v>
      </c>
    </row>
    <row r="2023" spans="1:14" x14ac:dyDescent="0.25">
      <c r="A2023" t="s">
        <v>3908</v>
      </c>
      <c r="B2023" t="s">
        <v>3909</v>
      </c>
      <c r="C2023" t="s">
        <v>67</v>
      </c>
      <c r="D2023" t="s">
        <v>21</v>
      </c>
      <c r="E2023">
        <v>20901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43361</v>
      </c>
      <c r="L2023" t="s">
        <v>26</v>
      </c>
      <c r="N2023" t="s">
        <v>24</v>
      </c>
    </row>
    <row r="2024" spans="1:14" x14ac:dyDescent="0.25">
      <c r="A2024" t="s">
        <v>3910</v>
      </c>
      <c r="B2024" t="s">
        <v>3911</v>
      </c>
      <c r="C2024" t="s">
        <v>67</v>
      </c>
      <c r="D2024" t="s">
        <v>21</v>
      </c>
      <c r="E2024">
        <v>20906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43361</v>
      </c>
      <c r="L2024" t="s">
        <v>26</v>
      </c>
      <c r="N2024" t="s">
        <v>24</v>
      </c>
    </row>
    <row r="2025" spans="1:14" x14ac:dyDescent="0.25">
      <c r="A2025" t="s">
        <v>3912</v>
      </c>
      <c r="B2025" t="s">
        <v>3913</v>
      </c>
      <c r="C2025" t="s">
        <v>804</v>
      </c>
      <c r="D2025" t="s">
        <v>21</v>
      </c>
      <c r="E2025">
        <v>20814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43361</v>
      </c>
      <c r="L2025" t="s">
        <v>26</v>
      </c>
      <c r="N2025" t="s">
        <v>24</v>
      </c>
    </row>
    <row r="2026" spans="1:14" x14ac:dyDescent="0.25">
      <c r="A2026" t="s">
        <v>3914</v>
      </c>
      <c r="B2026" t="s">
        <v>3915</v>
      </c>
      <c r="C2026" t="s">
        <v>804</v>
      </c>
      <c r="D2026" t="s">
        <v>21</v>
      </c>
      <c r="E2026">
        <v>20814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43361</v>
      </c>
      <c r="L2026" t="s">
        <v>26</v>
      </c>
      <c r="N2026" t="s">
        <v>24</v>
      </c>
    </row>
    <row r="2027" spans="1:14" x14ac:dyDescent="0.25">
      <c r="A2027" t="s">
        <v>3916</v>
      </c>
      <c r="B2027" t="s">
        <v>3917</v>
      </c>
      <c r="C2027" t="s">
        <v>804</v>
      </c>
      <c r="D2027" t="s">
        <v>21</v>
      </c>
      <c r="E2027">
        <v>20814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43361</v>
      </c>
      <c r="L2027" t="s">
        <v>26</v>
      </c>
      <c r="N2027" t="s">
        <v>24</v>
      </c>
    </row>
    <row r="2028" spans="1:14" x14ac:dyDescent="0.25">
      <c r="A2028" t="s">
        <v>3918</v>
      </c>
      <c r="B2028" t="s">
        <v>3919</v>
      </c>
      <c r="C2028" t="s">
        <v>804</v>
      </c>
      <c r="D2028" t="s">
        <v>21</v>
      </c>
      <c r="E2028">
        <v>20814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43361</v>
      </c>
      <c r="L2028" t="s">
        <v>26</v>
      </c>
      <c r="N2028" t="s">
        <v>24</v>
      </c>
    </row>
    <row r="2029" spans="1:14" x14ac:dyDescent="0.25">
      <c r="A2029" t="s">
        <v>3920</v>
      </c>
      <c r="B2029" t="s">
        <v>3921</v>
      </c>
      <c r="C2029" t="s">
        <v>1750</v>
      </c>
      <c r="D2029" t="s">
        <v>21</v>
      </c>
      <c r="E2029">
        <v>21771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43361</v>
      </c>
      <c r="L2029" t="s">
        <v>26</v>
      </c>
      <c r="N2029" t="s">
        <v>24</v>
      </c>
    </row>
    <row r="2030" spans="1:14" x14ac:dyDescent="0.25">
      <c r="A2030" t="s">
        <v>3922</v>
      </c>
      <c r="B2030" t="s">
        <v>3923</v>
      </c>
      <c r="C2030" t="s">
        <v>432</v>
      </c>
      <c r="D2030" t="s">
        <v>21</v>
      </c>
      <c r="E2030">
        <v>21502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43361</v>
      </c>
      <c r="L2030" t="s">
        <v>26</v>
      </c>
      <c r="N2030" t="s">
        <v>24</v>
      </c>
    </row>
    <row r="2031" spans="1:14" x14ac:dyDescent="0.25">
      <c r="A2031" t="s">
        <v>3924</v>
      </c>
      <c r="B2031" t="s">
        <v>3925</v>
      </c>
      <c r="C2031" t="s">
        <v>190</v>
      </c>
      <c r="D2031" t="s">
        <v>21</v>
      </c>
      <c r="E2031">
        <v>20852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43361</v>
      </c>
      <c r="L2031" t="s">
        <v>26</v>
      </c>
      <c r="N2031" t="s">
        <v>24</v>
      </c>
    </row>
    <row r="2032" spans="1:14" x14ac:dyDescent="0.25">
      <c r="A2032" t="s">
        <v>3926</v>
      </c>
      <c r="B2032" t="s">
        <v>3927</v>
      </c>
      <c r="C2032" t="s">
        <v>1750</v>
      </c>
      <c r="D2032" t="s">
        <v>21</v>
      </c>
      <c r="E2032">
        <v>21771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43361</v>
      </c>
      <c r="L2032" t="s">
        <v>26</v>
      </c>
      <c r="N2032" t="s">
        <v>24</v>
      </c>
    </row>
    <row r="2033" spans="1:14" x14ac:dyDescent="0.25">
      <c r="A2033" t="s">
        <v>3409</v>
      </c>
      <c r="B2033" t="s">
        <v>3928</v>
      </c>
      <c r="C2033" t="s">
        <v>190</v>
      </c>
      <c r="D2033" t="s">
        <v>21</v>
      </c>
      <c r="E2033">
        <v>20852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43361</v>
      </c>
      <c r="L2033" t="s">
        <v>26</v>
      </c>
      <c r="N2033" t="s">
        <v>24</v>
      </c>
    </row>
    <row r="2034" spans="1:14" x14ac:dyDescent="0.25">
      <c r="A2034" t="s">
        <v>3929</v>
      </c>
      <c r="B2034" t="s">
        <v>3930</v>
      </c>
      <c r="C2034" t="s">
        <v>190</v>
      </c>
      <c r="D2034" t="s">
        <v>21</v>
      </c>
      <c r="E2034">
        <v>20852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43361</v>
      </c>
      <c r="L2034" t="s">
        <v>26</v>
      </c>
      <c r="N2034" t="s">
        <v>24</v>
      </c>
    </row>
    <row r="2035" spans="1:14" x14ac:dyDescent="0.25">
      <c r="A2035" t="s">
        <v>511</v>
      </c>
      <c r="B2035" t="s">
        <v>3931</v>
      </c>
      <c r="C2035" t="s">
        <v>1750</v>
      </c>
      <c r="D2035" t="s">
        <v>21</v>
      </c>
      <c r="E2035">
        <v>21771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43361</v>
      </c>
      <c r="L2035" t="s">
        <v>26</v>
      </c>
      <c r="N2035" t="s">
        <v>24</v>
      </c>
    </row>
    <row r="2036" spans="1:14" x14ac:dyDescent="0.25">
      <c r="A2036" t="s">
        <v>221</v>
      </c>
      <c r="B2036" t="s">
        <v>3932</v>
      </c>
      <c r="C2036" t="s">
        <v>3933</v>
      </c>
      <c r="D2036" t="s">
        <v>21</v>
      </c>
      <c r="E2036">
        <v>20905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43361</v>
      </c>
      <c r="L2036" t="s">
        <v>26</v>
      </c>
      <c r="N2036" t="s">
        <v>24</v>
      </c>
    </row>
    <row r="2037" spans="1:14" x14ac:dyDescent="0.25">
      <c r="A2037" t="s">
        <v>3934</v>
      </c>
      <c r="B2037" t="s">
        <v>3935</v>
      </c>
      <c r="C2037" t="s">
        <v>745</v>
      </c>
      <c r="D2037" t="s">
        <v>21</v>
      </c>
      <c r="E2037">
        <v>21001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43360</v>
      </c>
      <c r="L2037" t="s">
        <v>26</v>
      </c>
      <c r="N2037" t="s">
        <v>24</v>
      </c>
    </row>
    <row r="2038" spans="1:14" x14ac:dyDescent="0.25">
      <c r="A2038" t="s">
        <v>3936</v>
      </c>
      <c r="B2038" t="s">
        <v>3937</v>
      </c>
      <c r="C2038" t="s">
        <v>54</v>
      </c>
      <c r="D2038" t="s">
        <v>21</v>
      </c>
      <c r="E2038">
        <v>21061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43360</v>
      </c>
      <c r="L2038" t="s">
        <v>26</v>
      </c>
      <c r="N2038" t="s">
        <v>24</v>
      </c>
    </row>
    <row r="2039" spans="1:14" x14ac:dyDescent="0.25">
      <c r="A2039" t="s">
        <v>212</v>
      </c>
      <c r="B2039" t="s">
        <v>3938</v>
      </c>
      <c r="C2039" t="s">
        <v>54</v>
      </c>
      <c r="D2039" t="s">
        <v>21</v>
      </c>
      <c r="E2039">
        <v>21061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43360</v>
      </c>
      <c r="L2039" t="s">
        <v>26</v>
      </c>
      <c r="N2039" t="s">
        <v>24</v>
      </c>
    </row>
    <row r="2040" spans="1:14" x14ac:dyDescent="0.25">
      <c r="A2040" t="s">
        <v>155</v>
      </c>
      <c r="B2040" t="s">
        <v>3939</v>
      </c>
      <c r="C2040" t="s">
        <v>1647</v>
      </c>
      <c r="D2040" t="s">
        <v>21</v>
      </c>
      <c r="E2040">
        <v>21162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43358</v>
      </c>
      <c r="L2040" t="s">
        <v>26</v>
      </c>
      <c r="N2040" t="s">
        <v>24</v>
      </c>
    </row>
    <row r="2041" spans="1:14" x14ac:dyDescent="0.25">
      <c r="A2041" t="s">
        <v>155</v>
      </c>
      <c r="B2041" t="s">
        <v>3940</v>
      </c>
      <c r="C2041" t="s">
        <v>354</v>
      </c>
      <c r="D2041" t="s">
        <v>21</v>
      </c>
      <c r="E2041">
        <v>20688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43358</v>
      </c>
      <c r="L2041" t="s">
        <v>26</v>
      </c>
      <c r="N2041" t="s">
        <v>24</v>
      </c>
    </row>
    <row r="2042" spans="1:14" x14ac:dyDescent="0.25">
      <c r="A2042" t="s">
        <v>3941</v>
      </c>
      <c r="B2042" t="s">
        <v>3942</v>
      </c>
      <c r="C2042" t="s">
        <v>3503</v>
      </c>
      <c r="D2042" t="s">
        <v>21</v>
      </c>
      <c r="E2042">
        <v>20732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43358</v>
      </c>
      <c r="L2042" t="s">
        <v>26</v>
      </c>
      <c r="N2042" t="s">
        <v>24</v>
      </c>
    </row>
    <row r="2043" spans="1:14" x14ac:dyDescent="0.25">
      <c r="A2043" t="s">
        <v>3943</v>
      </c>
      <c r="B2043" t="s">
        <v>3944</v>
      </c>
      <c r="C2043" t="s">
        <v>525</v>
      </c>
      <c r="D2043" t="s">
        <v>21</v>
      </c>
      <c r="E2043">
        <v>20619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43358</v>
      </c>
      <c r="L2043" t="s">
        <v>26</v>
      </c>
      <c r="N2043" t="s">
        <v>24</v>
      </c>
    </row>
    <row r="2044" spans="1:14" x14ac:dyDescent="0.25">
      <c r="A2044" t="s">
        <v>3945</v>
      </c>
      <c r="B2044" t="s">
        <v>3946</v>
      </c>
      <c r="C2044" t="s">
        <v>354</v>
      </c>
      <c r="D2044" t="s">
        <v>21</v>
      </c>
      <c r="E2044">
        <v>20688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43358</v>
      </c>
      <c r="L2044" t="s">
        <v>26</v>
      </c>
      <c r="N2044" t="s">
        <v>24</v>
      </c>
    </row>
    <row r="2045" spans="1:14" x14ac:dyDescent="0.25">
      <c r="A2045" t="s">
        <v>3947</v>
      </c>
      <c r="B2045" t="s">
        <v>3948</v>
      </c>
      <c r="C2045" t="s">
        <v>29</v>
      </c>
      <c r="D2045" t="s">
        <v>21</v>
      </c>
      <c r="E2045">
        <v>21162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43358</v>
      </c>
      <c r="L2045" t="s">
        <v>26</v>
      </c>
      <c r="N2045" t="s">
        <v>24</v>
      </c>
    </row>
    <row r="2046" spans="1:14" x14ac:dyDescent="0.25">
      <c r="A2046" t="s">
        <v>345</v>
      </c>
      <c r="B2046" t="s">
        <v>3949</v>
      </c>
      <c r="C2046" t="s">
        <v>3503</v>
      </c>
      <c r="D2046" t="s">
        <v>21</v>
      </c>
      <c r="E2046">
        <v>20732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43358</v>
      </c>
      <c r="L2046" t="s">
        <v>26</v>
      </c>
      <c r="N2046" t="s">
        <v>24</v>
      </c>
    </row>
    <row r="2047" spans="1:14" x14ac:dyDescent="0.25">
      <c r="A2047" t="s">
        <v>177</v>
      </c>
      <c r="B2047" t="s">
        <v>3950</v>
      </c>
      <c r="C2047" t="s">
        <v>354</v>
      </c>
      <c r="D2047" t="s">
        <v>21</v>
      </c>
      <c r="E2047">
        <v>20688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43358</v>
      </c>
      <c r="L2047" t="s">
        <v>26</v>
      </c>
      <c r="N2047" t="s">
        <v>24</v>
      </c>
    </row>
    <row r="2048" spans="1:14" x14ac:dyDescent="0.25">
      <c r="A2048" t="s">
        <v>3951</v>
      </c>
      <c r="B2048" t="s">
        <v>3952</v>
      </c>
      <c r="C2048" t="s">
        <v>3953</v>
      </c>
      <c r="D2048" t="s">
        <v>21</v>
      </c>
      <c r="E2048">
        <v>21034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43358</v>
      </c>
      <c r="L2048" t="s">
        <v>26</v>
      </c>
      <c r="N2048" t="s">
        <v>24</v>
      </c>
    </row>
    <row r="2049" spans="1:14" x14ac:dyDescent="0.25">
      <c r="A2049" t="s">
        <v>3954</v>
      </c>
      <c r="B2049" t="s">
        <v>3955</v>
      </c>
      <c r="C2049" t="s">
        <v>3956</v>
      </c>
      <c r="D2049" t="s">
        <v>21</v>
      </c>
      <c r="E2049">
        <v>21161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43358</v>
      </c>
      <c r="L2049" t="s">
        <v>26</v>
      </c>
      <c r="N2049" t="s">
        <v>24</v>
      </c>
    </row>
    <row r="2050" spans="1:14" x14ac:dyDescent="0.25">
      <c r="A2050" t="s">
        <v>87</v>
      </c>
      <c r="B2050" t="s">
        <v>3957</v>
      </c>
      <c r="C2050" t="s">
        <v>1647</v>
      </c>
      <c r="D2050" t="s">
        <v>21</v>
      </c>
      <c r="E2050">
        <v>21162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43358</v>
      </c>
      <c r="L2050" t="s">
        <v>26</v>
      </c>
      <c r="N2050" t="s">
        <v>24</v>
      </c>
    </row>
    <row r="2051" spans="1:14" x14ac:dyDescent="0.25">
      <c r="A2051" t="s">
        <v>3958</v>
      </c>
      <c r="B2051" t="s">
        <v>3959</v>
      </c>
      <c r="C2051" t="s">
        <v>354</v>
      </c>
      <c r="D2051" t="s">
        <v>21</v>
      </c>
      <c r="E2051">
        <v>20688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43358</v>
      </c>
      <c r="L2051" t="s">
        <v>26</v>
      </c>
      <c r="N2051" t="s">
        <v>24</v>
      </c>
    </row>
    <row r="2052" spans="1:14" x14ac:dyDescent="0.25">
      <c r="A2052" t="s">
        <v>3960</v>
      </c>
      <c r="B2052" t="s">
        <v>3961</v>
      </c>
      <c r="C2052" t="s">
        <v>29</v>
      </c>
      <c r="D2052" t="s">
        <v>21</v>
      </c>
      <c r="E2052">
        <v>21206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43358</v>
      </c>
      <c r="L2052" t="s">
        <v>26</v>
      </c>
      <c r="N2052" t="s">
        <v>24</v>
      </c>
    </row>
    <row r="2053" spans="1:14" x14ac:dyDescent="0.25">
      <c r="A2053" t="s">
        <v>3962</v>
      </c>
      <c r="B2053" t="s">
        <v>3963</v>
      </c>
      <c r="C2053" t="s">
        <v>67</v>
      </c>
      <c r="D2053" t="s">
        <v>21</v>
      </c>
      <c r="E2053">
        <v>20906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43357</v>
      </c>
      <c r="L2053" t="s">
        <v>26</v>
      </c>
      <c r="N2053" t="s">
        <v>24</v>
      </c>
    </row>
    <row r="2054" spans="1:14" x14ac:dyDescent="0.25">
      <c r="A2054" t="s">
        <v>3964</v>
      </c>
      <c r="B2054" t="s">
        <v>3965</v>
      </c>
      <c r="C2054" t="s">
        <v>67</v>
      </c>
      <c r="D2054" t="s">
        <v>21</v>
      </c>
      <c r="E2054">
        <v>20906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43357</v>
      </c>
      <c r="L2054" t="s">
        <v>26</v>
      </c>
      <c r="N2054" t="s">
        <v>24</v>
      </c>
    </row>
    <row r="2055" spans="1:14" x14ac:dyDescent="0.25">
      <c r="A2055" t="s">
        <v>155</v>
      </c>
      <c r="B2055" t="s">
        <v>2748</v>
      </c>
      <c r="C2055" t="s">
        <v>176</v>
      </c>
      <c r="D2055" t="s">
        <v>21</v>
      </c>
      <c r="E2055">
        <v>21740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43357</v>
      </c>
      <c r="L2055" t="s">
        <v>26</v>
      </c>
      <c r="N2055" t="s">
        <v>24</v>
      </c>
    </row>
    <row r="2056" spans="1:14" x14ac:dyDescent="0.25">
      <c r="A2056" t="s">
        <v>155</v>
      </c>
      <c r="B2056" t="s">
        <v>3966</v>
      </c>
      <c r="C2056" t="s">
        <v>67</v>
      </c>
      <c r="D2056" t="s">
        <v>21</v>
      </c>
      <c r="E2056">
        <v>20901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43357</v>
      </c>
      <c r="L2056" t="s">
        <v>26</v>
      </c>
      <c r="N2056" t="s">
        <v>24</v>
      </c>
    </row>
    <row r="2057" spans="1:14" x14ac:dyDescent="0.25">
      <c r="A2057" t="s">
        <v>1915</v>
      </c>
      <c r="B2057" t="s">
        <v>3967</v>
      </c>
      <c r="C2057" t="s">
        <v>804</v>
      </c>
      <c r="D2057" t="s">
        <v>21</v>
      </c>
      <c r="E2057">
        <v>20814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43357</v>
      </c>
      <c r="L2057" t="s">
        <v>26</v>
      </c>
      <c r="N2057" t="s">
        <v>24</v>
      </c>
    </row>
    <row r="2058" spans="1:14" x14ac:dyDescent="0.25">
      <c r="A2058" t="s">
        <v>3968</v>
      </c>
      <c r="B2058" t="s">
        <v>3969</v>
      </c>
      <c r="C2058" t="s">
        <v>804</v>
      </c>
      <c r="D2058" t="s">
        <v>21</v>
      </c>
      <c r="E2058">
        <v>20814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43357</v>
      </c>
      <c r="L2058" t="s">
        <v>26</v>
      </c>
      <c r="N2058" t="s">
        <v>24</v>
      </c>
    </row>
    <row r="2059" spans="1:14" x14ac:dyDescent="0.25">
      <c r="A2059" t="s">
        <v>3970</v>
      </c>
      <c r="B2059" t="s">
        <v>3971</v>
      </c>
      <c r="C2059" t="s">
        <v>67</v>
      </c>
      <c r="D2059" t="s">
        <v>21</v>
      </c>
      <c r="E2059">
        <v>20904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43357</v>
      </c>
      <c r="L2059" t="s">
        <v>26</v>
      </c>
      <c r="N2059" t="s">
        <v>24</v>
      </c>
    </row>
    <row r="2060" spans="1:14" x14ac:dyDescent="0.25">
      <c r="A2060" t="s">
        <v>3972</v>
      </c>
      <c r="B2060" t="s">
        <v>3973</v>
      </c>
      <c r="C2060" t="s">
        <v>67</v>
      </c>
      <c r="D2060" t="s">
        <v>21</v>
      </c>
      <c r="E2060">
        <v>20906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43357</v>
      </c>
      <c r="L2060" t="s">
        <v>26</v>
      </c>
      <c r="N2060" t="s">
        <v>24</v>
      </c>
    </row>
    <row r="2061" spans="1:14" x14ac:dyDescent="0.25">
      <c r="A2061" t="s">
        <v>3974</v>
      </c>
      <c r="B2061" t="s">
        <v>3975</v>
      </c>
      <c r="C2061" t="s">
        <v>804</v>
      </c>
      <c r="D2061" t="s">
        <v>21</v>
      </c>
      <c r="E2061">
        <v>20814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43357</v>
      </c>
      <c r="L2061" t="s">
        <v>26</v>
      </c>
      <c r="N2061" t="s">
        <v>24</v>
      </c>
    </row>
    <row r="2062" spans="1:14" x14ac:dyDescent="0.25">
      <c r="A2062" t="s">
        <v>3976</v>
      </c>
      <c r="B2062" t="s">
        <v>3977</v>
      </c>
      <c r="C2062" t="s">
        <v>29</v>
      </c>
      <c r="D2062" t="s">
        <v>21</v>
      </c>
      <c r="E2062">
        <v>21204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43357</v>
      </c>
      <c r="L2062" t="s">
        <v>26</v>
      </c>
      <c r="N2062" t="s">
        <v>24</v>
      </c>
    </row>
    <row r="2063" spans="1:14" x14ac:dyDescent="0.25">
      <c r="A2063" t="s">
        <v>1641</v>
      </c>
      <c r="B2063" t="s">
        <v>3978</v>
      </c>
      <c r="C2063" t="s">
        <v>54</v>
      </c>
      <c r="D2063" t="s">
        <v>21</v>
      </c>
      <c r="E2063">
        <v>21061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43357</v>
      </c>
      <c r="L2063" t="s">
        <v>26</v>
      </c>
      <c r="N2063" t="s">
        <v>24</v>
      </c>
    </row>
    <row r="2064" spans="1:14" x14ac:dyDescent="0.25">
      <c r="A2064" t="s">
        <v>87</v>
      </c>
      <c r="B2064" t="s">
        <v>3979</v>
      </c>
      <c r="C2064" t="s">
        <v>29</v>
      </c>
      <c r="D2064" t="s">
        <v>21</v>
      </c>
      <c r="E2064">
        <v>21204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43357</v>
      </c>
      <c r="L2064" t="s">
        <v>26</v>
      </c>
      <c r="N2064" t="s">
        <v>24</v>
      </c>
    </row>
    <row r="2065" spans="1:14" x14ac:dyDescent="0.25">
      <c r="A2065" t="s">
        <v>250</v>
      </c>
      <c r="B2065" t="s">
        <v>3967</v>
      </c>
      <c r="C2065" t="s">
        <v>804</v>
      </c>
      <c r="D2065" t="s">
        <v>21</v>
      </c>
      <c r="E2065">
        <v>20814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43357</v>
      </c>
      <c r="L2065" t="s">
        <v>26</v>
      </c>
      <c r="N2065" t="s">
        <v>24</v>
      </c>
    </row>
    <row r="2066" spans="1:14" x14ac:dyDescent="0.25">
      <c r="A2066" t="s">
        <v>93</v>
      </c>
      <c r="B2066" t="s">
        <v>3980</v>
      </c>
      <c r="C2066" t="s">
        <v>67</v>
      </c>
      <c r="D2066" t="s">
        <v>21</v>
      </c>
      <c r="E2066">
        <v>20906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43357</v>
      </c>
      <c r="L2066" t="s">
        <v>26</v>
      </c>
      <c r="N2066" t="s">
        <v>24</v>
      </c>
    </row>
    <row r="2067" spans="1:14" x14ac:dyDescent="0.25">
      <c r="A2067" t="s">
        <v>97</v>
      </c>
      <c r="B2067" t="s">
        <v>3981</v>
      </c>
      <c r="C2067" t="s">
        <v>67</v>
      </c>
      <c r="D2067" t="s">
        <v>21</v>
      </c>
      <c r="E2067">
        <v>20904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43357</v>
      </c>
      <c r="L2067" t="s">
        <v>26</v>
      </c>
      <c r="N2067" t="s">
        <v>24</v>
      </c>
    </row>
    <row r="2068" spans="1:14" x14ac:dyDescent="0.25">
      <c r="A2068" t="s">
        <v>3982</v>
      </c>
      <c r="B2068" t="s">
        <v>3983</v>
      </c>
      <c r="C2068" t="s">
        <v>54</v>
      </c>
      <c r="D2068" t="s">
        <v>21</v>
      </c>
      <c r="E2068">
        <v>21061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43356</v>
      </c>
      <c r="L2068" t="s">
        <v>26</v>
      </c>
      <c r="N2068" t="s">
        <v>24</v>
      </c>
    </row>
    <row r="2069" spans="1:14" x14ac:dyDescent="0.25">
      <c r="A2069" t="s">
        <v>155</v>
      </c>
      <c r="B2069" t="s">
        <v>2235</v>
      </c>
      <c r="C2069" t="s">
        <v>173</v>
      </c>
      <c r="D2069" t="s">
        <v>21</v>
      </c>
      <c r="E2069">
        <v>20745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43356</v>
      </c>
      <c r="L2069" t="s">
        <v>26</v>
      </c>
      <c r="N2069" t="s">
        <v>24</v>
      </c>
    </row>
    <row r="2070" spans="1:14" x14ac:dyDescent="0.25">
      <c r="A2070" t="s">
        <v>3984</v>
      </c>
      <c r="B2070" t="s">
        <v>3985</v>
      </c>
      <c r="C2070" t="s">
        <v>190</v>
      </c>
      <c r="D2070" t="s">
        <v>21</v>
      </c>
      <c r="E2070">
        <v>20852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43356</v>
      </c>
      <c r="L2070" t="s">
        <v>26</v>
      </c>
      <c r="N2070" t="s">
        <v>24</v>
      </c>
    </row>
    <row r="2071" spans="1:14" x14ac:dyDescent="0.25">
      <c r="A2071" t="s">
        <v>3986</v>
      </c>
      <c r="B2071" t="s">
        <v>3987</v>
      </c>
      <c r="C2071" t="s">
        <v>190</v>
      </c>
      <c r="D2071" t="s">
        <v>21</v>
      </c>
      <c r="E2071">
        <v>20852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43356</v>
      </c>
      <c r="L2071" t="s">
        <v>26</v>
      </c>
      <c r="N2071" t="s">
        <v>24</v>
      </c>
    </row>
    <row r="2072" spans="1:14" x14ac:dyDescent="0.25">
      <c r="A2072" t="s">
        <v>3988</v>
      </c>
      <c r="B2072" t="s">
        <v>3989</v>
      </c>
      <c r="C2072" t="s">
        <v>70</v>
      </c>
      <c r="D2072" t="s">
        <v>21</v>
      </c>
      <c r="E2072">
        <v>21401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43356</v>
      </c>
      <c r="L2072" t="s">
        <v>26</v>
      </c>
      <c r="N2072" t="s">
        <v>24</v>
      </c>
    </row>
    <row r="2073" spans="1:14" x14ac:dyDescent="0.25">
      <c r="A2073" t="s">
        <v>3990</v>
      </c>
      <c r="B2073" t="s">
        <v>3991</v>
      </c>
      <c r="C2073" t="s">
        <v>190</v>
      </c>
      <c r="D2073" t="s">
        <v>21</v>
      </c>
      <c r="E2073">
        <v>20852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43356</v>
      </c>
      <c r="L2073" t="s">
        <v>26</v>
      </c>
      <c r="N2073" t="s">
        <v>24</v>
      </c>
    </row>
    <row r="2074" spans="1:14" x14ac:dyDescent="0.25">
      <c r="A2074" t="s">
        <v>3992</v>
      </c>
      <c r="B2074" t="s">
        <v>3993</v>
      </c>
      <c r="C2074" t="s">
        <v>190</v>
      </c>
      <c r="D2074" t="s">
        <v>21</v>
      </c>
      <c r="E2074">
        <v>20852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43356</v>
      </c>
      <c r="L2074" t="s">
        <v>26</v>
      </c>
      <c r="N2074" t="s">
        <v>24</v>
      </c>
    </row>
    <row r="2075" spans="1:14" x14ac:dyDescent="0.25">
      <c r="A2075" t="s">
        <v>2704</v>
      </c>
      <c r="B2075" t="s">
        <v>2705</v>
      </c>
      <c r="C2075" t="s">
        <v>29</v>
      </c>
      <c r="D2075" t="s">
        <v>21</v>
      </c>
      <c r="E2075">
        <v>21230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43356</v>
      </c>
      <c r="L2075" t="s">
        <v>26</v>
      </c>
      <c r="N2075" t="s">
        <v>24</v>
      </c>
    </row>
    <row r="2076" spans="1:14" x14ac:dyDescent="0.25">
      <c r="A2076" t="s">
        <v>126</v>
      </c>
      <c r="B2076" t="s">
        <v>1106</v>
      </c>
      <c r="C2076" t="s">
        <v>154</v>
      </c>
      <c r="D2076" t="s">
        <v>21</v>
      </c>
      <c r="E2076">
        <v>20707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43356</v>
      </c>
      <c r="L2076" t="s">
        <v>26</v>
      </c>
      <c r="N2076" t="s">
        <v>24</v>
      </c>
    </row>
    <row r="2077" spans="1:14" x14ac:dyDescent="0.25">
      <c r="A2077" t="s">
        <v>3994</v>
      </c>
      <c r="B2077" t="s">
        <v>3995</v>
      </c>
      <c r="C2077" t="s">
        <v>190</v>
      </c>
      <c r="D2077" t="s">
        <v>21</v>
      </c>
      <c r="E2077">
        <v>20852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43356</v>
      </c>
      <c r="L2077" t="s">
        <v>26</v>
      </c>
      <c r="N2077" t="s">
        <v>24</v>
      </c>
    </row>
    <row r="2078" spans="1:14" x14ac:dyDescent="0.25">
      <c r="A2078" t="s">
        <v>3996</v>
      </c>
      <c r="B2078" t="s">
        <v>3997</v>
      </c>
      <c r="C2078" t="s">
        <v>687</v>
      </c>
      <c r="D2078" t="s">
        <v>21</v>
      </c>
      <c r="E2078">
        <v>20747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43356</v>
      </c>
      <c r="L2078" t="s">
        <v>26</v>
      </c>
      <c r="N2078" t="s">
        <v>24</v>
      </c>
    </row>
    <row r="2079" spans="1:14" x14ac:dyDescent="0.25">
      <c r="A2079" t="s">
        <v>2608</v>
      </c>
      <c r="B2079" t="s">
        <v>2609</v>
      </c>
      <c r="C2079" t="s">
        <v>173</v>
      </c>
      <c r="D2079" t="s">
        <v>21</v>
      </c>
      <c r="E2079">
        <v>20745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43356</v>
      </c>
      <c r="L2079" t="s">
        <v>26</v>
      </c>
      <c r="N2079" t="s">
        <v>24</v>
      </c>
    </row>
    <row r="2080" spans="1:14" x14ac:dyDescent="0.25">
      <c r="A2080" t="s">
        <v>212</v>
      </c>
      <c r="B2080" t="s">
        <v>3998</v>
      </c>
      <c r="C2080" t="s">
        <v>652</v>
      </c>
      <c r="D2080" t="s">
        <v>21</v>
      </c>
      <c r="E2080">
        <v>20743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43356</v>
      </c>
      <c r="L2080" t="s">
        <v>26</v>
      </c>
      <c r="N2080" t="s">
        <v>24</v>
      </c>
    </row>
    <row r="2081" spans="1:14" x14ac:dyDescent="0.25">
      <c r="A2081" t="s">
        <v>1147</v>
      </c>
      <c r="B2081" t="s">
        <v>2625</v>
      </c>
      <c r="C2081" t="s">
        <v>317</v>
      </c>
      <c r="D2081" t="s">
        <v>21</v>
      </c>
      <c r="E2081">
        <v>20735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43356</v>
      </c>
      <c r="L2081" t="s">
        <v>26</v>
      </c>
      <c r="N2081" t="s">
        <v>24</v>
      </c>
    </row>
    <row r="2082" spans="1:14" x14ac:dyDescent="0.25">
      <c r="A2082" t="s">
        <v>913</v>
      </c>
      <c r="B2082" t="s">
        <v>3999</v>
      </c>
      <c r="C2082" t="s">
        <v>190</v>
      </c>
      <c r="D2082" t="s">
        <v>21</v>
      </c>
      <c r="E2082">
        <v>20852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43356</v>
      </c>
      <c r="L2082" t="s">
        <v>26</v>
      </c>
      <c r="N2082" t="s">
        <v>24</v>
      </c>
    </row>
    <row r="2083" spans="1:14" x14ac:dyDescent="0.25">
      <c r="A2083" t="s">
        <v>4000</v>
      </c>
      <c r="B2083" t="s">
        <v>4001</v>
      </c>
      <c r="C2083" t="s">
        <v>652</v>
      </c>
      <c r="D2083" t="s">
        <v>21</v>
      </c>
      <c r="E2083">
        <v>20743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43356</v>
      </c>
      <c r="L2083" t="s">
        <v>26</v>
      </c>
      <c r="N2083" t="s">
        <v>24</v>
      </c>
    </row>
    <row r="2084" spans="1:14" x14ac:dyDescent="0.25">
      <c r="A2084" t="s">
        <v>201</v>
      </c>
      <c r="B2084" t="s">
        <v>4002</v>
      </c>
      <c r="C2084" t="s">
        <v>190</v>
      </c>
      <c r="D2084" t="s">
        <v>21</v>
      </c>
      <c r="E2084">
        <v>20852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43356</v>
      </c>
      <c r="L2084" t="s">
        <v>26</v>
      </c>
      <c r="N2084" t="s">
        <v>24</v>
      </c>
    </row>
    <row r="2085" spans="1:14" x14ac:dyDescent="0.25">
      <c r="A2085" t="s">
        <v>63</v>
      </c>
      <c r="B2085" t="s">
        <v>4003</v>
      </c>
      <c r="C2085" t="s">
        <v>652</v>
      </c>
      <c r="D2085" t="s">
        <v>21</v>
      </c>
      <c r="E2085">
        <v>20743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43356</v>
      </c>
      <c r="L2085" t="s">
        <v>26</v>
      </c>
      <c r="N2085" t="s">
        <v>24</v>
      </c>
    </row>
    <row r="2086" spans="1:14" x14ac:dyDescent="0.25">
      <c r="A2086" t="s">
        <v>93</v>
      </c>
      <c r="B2086" t="s">
        <v>4004</v>
      </c>
      <c r="C2086" t="s">
        <v>190</v>
      </c>
      <c r="D2086" t="s">
        <v>21</v>
      </c>
      <c r="E2086">
        <v>20852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43356</v>
      </c>
      <c r="L2086" t="s">
        <v>26</v>
      </c>
      <c r="N2086" t="s">
        <v>24</v>
      </c>
    </row>
    <row r="2087" spans="1:14" x14ac:dyDescent="0.25">
      <c r="A2087" t="s">
        <v>4005</v>
      </c>
      <c r="B2087" t="s">
        <v>4006</v>
      </c>
      <c r="C2087" t="s">
        <v>54</v>
      </c>
      <c r="D2087" t="s">
        <v>21</v>
      </c>
      <c r="E2087">
        <v>21060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43355</v>
      </c>
      <c r="L2087" t="s">
        <v>26</v>
      </c>
      <c r="N2087" t="s">
        <v>24</v>
      </c>
    </row>
    <row r="2088" spans="1:14" x14ac:dyDescent="0.25">
      <c r="A2088" t="s">
        <v>4007</v>
      </c>
      <c r="B2088" t="s">
        <v>4008</v>
      </c>
      <c r="C2088" t="s">
        <v>1509</v>
      </c>
      <c r="D2088" t="s">
        <v>21</v>
      </c>
      <c r="E2088">
        <v>21032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43355</v>
      </c>
      <c r="L2088" t="s">
        <v>26</v>
      </c>
      <c r="N2088" t="s">
        <v>24</v>
      </c>
    </row>
    <row r="2089" spans="1:14" x14ac:dyDescent="0.25">
      <c r="A2089" t="s">
        <v>76</v>
      </c>
      <c r="B2089" t="s">
        <v>4009</v>
      </c>
      <c r="C2089" t="s">
        <v>1171</v>
      </c>
      <c r="D2089" t="s">
        <v>21</v>
      </c>
      <c r="E2089">
        <v>20705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43355</v>
      </c>
      <c r="L2089" t="s">
        <v>26</v>
      </c>
      <c r="N2089" t="s">
        <v>24</v>
      </c>
    </row>
    <row r="2090" spans="1:14" x14ac:dyDescent="0.25">
      <c r="A2090" t="s">
        <v>4010</v>
      </c>
      <c r="B2090" t="s">
        <v>4011</v>
      </c>
      <c r="C2090" t="s">
        <v>154</v>
      </c>
      <c r="D2090" t="s">
        <v>21</v>
      </c>
      <c r="E2090">
        <v>20708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43355</v>
      </c>
      <c r="L2090" t="s">
        <v>26</v>
      </c>
      <c r="N2090" t="s">
        <v>24</v>
      </c>
    </row>
    <row r="2091" spans="1:14" x14ac:dyDescent="0.25">
      <c r="A2091" t="s">
        <v>2635</v>
      </c>
      <c r="B2091" t="s">
        <v>2636</v>
      </c>
      <c r="C2091" t="s">
        <v>546</v>
      </c>
      <c r="D2091" t="s">
        <v>21</v>
      </c>
      <c r="E2091">
        <v>20774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43355</v>
      </c>
      <c r="L2091" t="s">
        <v>26</v>
      </c>
      <c r="N2091" t="s">
        <v>24</v>
      </c>
    </row>
    <row r="2092" spans="1:14" x14ac:dyDescent="0.25">
      <c r="A2092" t="s">
        <v>4012</v>
      </c>
      <c r="B2092" t="s">
        <v>4013</v>
      </c>
      <c r="C2092" t="s">
        <v>54</v>
      </c>
      <c r="D2092" t="s">
        <v>21</v>
      </c>
      <c r="E2092">
        <v>21060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43355</v>
      </c>
      <c r="L2092" t="s">
        <v>26</v>
      </c>
      <c r="N2092" t="s">
        <v>24</v>
      </c>
    </row>
    <row r="2093" spans="1:14" x14ac:dyDescent="0.25">
      <c r="A2093" t="s">
        <v>93</v>
      </c>
      <c r="B2093" t="s">
        <v>4014</v>
      </c>
      <c r="C2093" t="s">
        <v>659</v>
      </c>
      <c r="D2093" t="s">
        <v>21</v>
      </c>
      <c r="E2093">
        <v>20747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43355</v>
      </c>
      <c r="L2093" t="s">
        <v>26</v>
      </c>
      <c r="N2093" t="s">
        <v>24</v>
      </c>
    </row>
    <row r="2094" spans="1:14" x14ac:dyDescent="0.25">
      <c r="A2094" t="s">
        <v>4015</v>
      </c>
      <c r="B2094" t="s">
        <v>4016</v>
      </c>
      <c r="C2094" t="s">
        <v>757</v>
      </c>
      <c r="D2094" t="s">
        <v>21</v>
      </c>
      <c r="E2094">
        <v>20740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43354</v>
      </c>
      <c r="L2094" t="s">
        <v>26</v>
      </c>
      <c r="N2094" t="s">
        <v>24</v>
      </c>
    </row>
    <row r="2095" spans="1:14" x14ac:dyDescent="0.25">
      <c r="A2095" t="s">
        <v>76</v>
      </c>
      <c r="B2095" t="s">
        <v>2760</v>
      </c>
      <c r="C2095" t="s">
        <v>1882</v>
      </c>
      <c r="D2095" t="s">
        <v>21</v>
      </c>
      <c r="E2095">
        <v>21769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43354</v>
      </c>
      <c r="L2095" t="s">
        <v>26</v>
      </c>
      <c r="N2095" t="s">
        <v>24</v>
      </c>
    </row>
    <row r="2096" spans="1:14" x14ac:dyDescent="0.25">
      <c r="A2096" t="s">
        <v>2701</v>
      </c>
      <c r="B2096" t="s">
        <v>2702</v>
      </c>
      <c r="C2096" t="s">
        <v>2703</v>
      </c>
      <c r="D2096" t="s">
        <v>21</v>
      </c>
      <c r="E2096">
        <v>21502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43354</v>
      </c>
      <c r="L2096" t="s">
        <v>26</v>
      </c>
      <c r="N2096" t="s">
        <v>24</v>
      </c>
    </row>
    <row r="2097" spans="1:14" x14ac:dyDescent="0.25">
      <c r="A2097" t="s">
        <v>4017</v>
      </c>
      <c r="B2097" t="s">
        <v>4018</v>
      </c>
      <c r="C2097" t="s">
        <v>757</v>
      </c>
      <c r="D2097" t="s">
        <v>21</v>
      </c>
      <c r="E2097">
        <v>20740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43354</v>
      </c>
      <c r="L2097" t="s">
        <v>26</v>
      </c>
      <c r="N2097" t="s">
        <v>24</v>
      </c>
    </row>
    <row r="2098" spans="1:14" x14ac:dyDescent="0.25">
      <c r="A2098" t="s">
        <v>4019</v>
      </c>
      <c r="B2098" t="s">
        <v>4020</v>
      </c>
      <c r="C2098" t="s">
        <v>757</v>
      </c>
      <c r="D2098" t="s">
        <v>21</v>
      </c>
      <c r="E2098">
        <v>20740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43354</v>
      </c>
      <c r="L2098" t="s">
        <v>26</v>
      </c>
      <c r="N2098" t="s">
        <v>24</v>
      </c>
    </row>
    <row r="2099" spans="1:14" x14ac:dyDescent="0.25">
      <c r="A2099" t="s">
        <v>30</v>
      </c>
      <c r="B2099" t="s">
        <v>4021</v>
      </c>
      <c r="C2099" t="s">
        <v>291</v>
      </c>
      <c r="D2099" t="s">
        <v>21</v>
      </c>
      <c r="E2099">
        <v>21701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43354</v>
      </c>
      <c r="L2099" t="s">
        <v>26</v>
      </c>
      <c r="N2099" t="s">
        <v>24</v>
      </c>
    </row>
    <row r="2100" spans="1:14" x14ac:dyDescent="0.25">
      <c r="A2100" t="s">
        <v>4022</v>
      </c>
      <c r="B2100" t="s">
        <v>4023</v>
      </c>
      <c r="C2100" t="s">
        <v>3562</v>
      </c>
      <c r="D2100" t="s">
        <v>21</v>
      </c>
      <c r="E2100">
        <v>20783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43354</v>
      </c>
      <c r="L2100" t="s">
        <v>26</v>
      </c>
      <c r="N2100" t="s">
        <v>24</v>
      </c>
    </row>
    <row r="2101" spans="1:14" x14ac:dyDescent="0.25">
      <c r="A2101" t="s">
        <v>2055</v>
      </c>
      <c r="B2101" t="s">
        <v>4024</v>
      </c>
      <c r="C2101" t="s">
        <v>487</v>
      </c>
      <c r="D2101" t="s">
        <v>21</v>
      </c>
      <c r="E2101">
        <v>20783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43354</v>
      </c>
      <c r="L2101" t="s">
        <v>26</v>
      </c>
      <c r="N2101" t="s">
        <v>24</v>
      </c>
    </row>
    <row r="2102" spans="1:14" x14ac:dyDescent="0.25">
      <c r="A2102" t="s">
        <v>2420</v>
      </c>
      <c r="B2102" t="s">
        <v>2421</v>
      </c>
      <c r="C2102" t="s">
        <v>29</v>
      </c>
      <c r="D2102" t="s">
        <v>21</v>
      </c>
      <c r="E2102">
        <v>21223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43354</v>
      </c>
      <c r="L2102" t="s">
        <v>26</v>
      </c>
      <c r="N2102" t="s">
        <v>24</v>
      </c>
    </row>
    <row r="2103" spans="1:14" x14ac:dyDescent="0.25">
      <c r="A2103" t="s">
        <v>2036</v>
      </c>
      <c r="B2103" t="s">
        <v>2037</v>
      </c>
      <c r="C2103" t="s">
        <v>707</v>
      </c>
      <c r="D2103" t="s">
        <v>21</v>
      </c>
      <c r="E2103">
        <v>21755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43354</v>
      </c>
      <c r="L2103" t="s">
        <v>26</v>
      </c>
      <c r="N2103" t="s">
        <v>24</v>
      </c>
    </row>
    <row r="2104" spans="1:14" x14ac:dyDescent="0.25">
      <c r="A2104" t="s">
        <v>1427</v>
      </c>
      <c r="B2104" t="s">
        <v>1428</v>
      </c>
      <c r="C2104" t="s">
        <v>70</v>
      </c>
      <c r="D2104" t="s">
        <v>21</v>
      </c>
      <c r="E2104">
        <v>21409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43354</v>
      </c>
      <c r="L2104" t="s">
        <v>26</v>
      </c>
      <c r="N2104" t="s">
        <v>24</v>
      </c>
    </row>
    <row r="2105" spans="1:14" x14ac:dyDescent="0.25">
      <c r="A2105" t="s">
        <v>155</v>
      </c>
      <c r="B2105" t="s">
        <v>4025</v>
      </c>
      <c r="C2105" t="s">
        <v>176</v>
      </c>
      <c r="D2105" t="s">
        <v>21</v>
      </c>
      <c r="E2105">
        <v>21740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43353</v>
      </c>
      <c r="L2105" t="s">
        <v>26</v>
      </c>
      <c r="N2105" t="s">
        <v>24</v>
      </c>
    </row>
    <row r="2106" spans="1:14" x14ac:dyDescent="0.25">
      <c r="A2106" t="s">
        <v>4026</v>
      </c>
      <c r="B2106" t="s">
        <v>4027</v>
      </c>
      <c r="C2106" t="s">
        <v>70</v>
      </c>
      <c r="D2106" t="s">
        <v>21</v>
      </c>
      <c r="E2106">
        <v>21403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43353</v>
      </c>
      <c r="L2106" t="s">
        <v>26</v>
      </c>
      <c r="N2106" t="s">
        <v>24</v>
      </c>
    </row>
    <row r="2107" spans="1:14" x14ac:dyDescent="0.25">
      <c r="A2107" t="s">
        <v>459</v>
      </c>
      <c r="B2107" t="s">
        <v>460</v>
      </c>
      <c r="C2107" t="s">
        <v>70</v>
      </c>
      <c r="D2107" t="s">
        <v>21</v>
      </c>
      <c r="E2107">
        <v>21403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43353</v>
      </c>
      <c r="L2107" t="s">
        <v>26</v>
      </c>
      <c r="N2107" t="s">
        <v>24</v>
      </c>
    </row>
    <row r="2108" spans="1:14" x14ac:dyDescent="0.25">
      <c r="A2108" t="s">
        <v>2550</v>
      </c>
      <c r="B2108" t="s">
        <v>2551</v>
      </c>
      <c r="C2108" t="s">
        <v>39</v>
      </c>
      <c r="D2108" t="s">
        <v>21</v>
      </c>
      <c r="E2108">
        <v>21046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43353</v>
      </c>
      <c r="L2108" t="s">
        <v>26</v>
      </c>
      <c r="N2108" t="s">
        <v>24</v>
      </c>
    </row>
    <row r="2109" spans="1:14" x14ac:dyDescent="0.25">
      <c r="A2109" t="s">
        <v>4028</v>
      </c>
      <c r="B2109" t="s">
        <v>4029</v>
      </c>
      <c r="C2109" t="s">
        <v>70</v>
      </c>
      <c r="D2109" t="s">
        <v>21</v>
      </c>
      <c r="E2109">
        <v>21401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43353</v>
      </c>
      <c r="L2109" t="s">
        <v>26</v>
      </c>
      <c r="N2109" t="s">
        <v>24</v>
      </c>
    </row>
    <row r="2110" spans="1:14" x14ac:dyDescent="0.25">
      <c r="A2110" t="s">
        <v>322</v>
      </c>
      <c r="B2110" t="s">
        <v>2663</v>
      </c>
      <c r="C2110" t="s">
        <v>154</v>
      </c>
      <c r="D2110" t="s">
        <v>21</v>
      </c>
      <c r="E2110">
        <v>20707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43350</v>
      </c>
      <c r="L2110" t="s">
        <v>26</v>
      </c>
      <c r="N2110" t="s">
        <v>24</v>
      </c>
    </row>
    <row r="2111" spans="1:14" x14ac:dyDescent="0.25">
      <c r="A2111" t="s">
        <v>2497</v>
      </c>
      <c r="B2111" t="s">
        <v>2589</v>
      </c>
      <c r="C2111" t="s">
        <v>154</v>
      </c>
      <c r="D2111" t="s">
        <v>21</v>
      </c>
      <c r="E2111">
        <v>20707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43350</v>
      </c>
      <c r="L2111" t="s">
        <v>26</v>
      </c>
      <c r="N2111" t="s">
        <v>24</v>
      </c>
    </row>
    <row r="2112" spans="1:14" x14ac:dyDescent="0.25">
      <c r="A2112" t="s">
        <v>2573</v>
      </c>
      <c r="B2112" t="s">
        <v>2574</v>
      </c>
      <c r="C2112" t="s">
        <v>29</v>
      </c>
      <c r="D2112" t="s">
        <v>21</v>
      </c>
      <c r="E2112">
        <v>21230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43350</v>
      </c>
      <c r="L2112" t="s">
        <v>26</v>
      </c>
      <c r="N2112" t="s">
        <v>24</v>
      </c>
    </row>
    <row r="2113" spans="1:14" x14ac:dyDescent="0.25">
      <c r="A2113" t="s">
        <v>1874</v>
      </c>
      <c r="B2113" t="s">
        <v>2678</v>
      </c>
      <c r="C2113" t="s">
        <v>833</v>
      </c>
      <c r="D2113" t="s">
        <v>21</v>
      </c>
      <c r="E2113">
        <v>20720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43350</v>
      </c>
      <c r="L2113" t="s">
        <v>26</v>
      </c>
      <c r="N2113" t="s">
        <v>24</v>
      </c>
    </row>
    <row r="2114" spans="1:14" x14ac:dyDescent="0.25">
      <c r="A2114" t="s">
        <v>2548</v>
      </c>
      <c r="B2114" t="s">
        <v>2549</v>
      </c>
      <c r="C2114" t="s">
        <v>29</v>
      </c>
      <c r="D2114" t="s">
        <v>21</v>
      </c>
      <c r="E2114">
        <v>21218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43349</v>
      </c>
      <c r="L2114" t="s">
        <v>26</v>
      </c>
      <c r="N2114" t="s">
        <v>24</v>
      </c>
    </row>
    <row r="2115" spans="1:14" x14ac:dyDescent="0.25">
      <c r="A2115" t="s">
        <v>2569</v>
      </c>
      <c r="B2115" t="s">
        <v>2570</v>
      </c>
      <c r="C2115" t="s">
        <v>29</v>
      </c>
      <c r="D2115" t="s">
        <v>21</v>
      </c>
      <c r="E2115">
        <v>21230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43349</v>
      </c>
      <c r="L2115" t="s">
        <v>26</v>
      </c>
      <c r="N2115" t="s">
        <v>24</v>
      </c>
    </row>
    <row r="2116" spans="1:14" x14ac:dyDescent="0.25">
      <c r="A2116" t="s">
        <v>2863</v>
      </c>
      <c r="B2116" t="s">
        <v>2864</v>
      </c>
      <c r="C2116" t="s">
        <v>1509</v>
      </c>
      <c r="D2116" t="s">
        <v>21</v>
      </c>
      <c r="E2116">
        <v>21032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43348</v>
      </c>
      <c r="L2116" t="s">
        <v>26</v>
      </c>
      <c r="N2116" t="s">
        <v>24</v>
      </c>
    </row>
    <row r="2117" spans="1:14" x14ac:dyDescent="0.25">
      <c r="A2117" t="s">
        <v>4032</v>
      </c>
      <c r="B2117" t="s">
        <v>4033</v>
      </c>
      <c r="C2117" t="s">
        <v>317</v>
      </c>
      <c r="D2117" t="s">
        <v>21</v>
      </c>
      <c r="E2117">
        <v>20735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43343</v>
      </c>
      <c r="L2117" t="s">
        <v>26</v>
      </c>
      <c r="N2117" t="s">
        <v>24</v>
      </c>
    </row>
    <row r="2118" spans="1:14" x14ac:dyDescent="0.25">
      <c r="A2118" t="s">
        <v>4034</v>
      </c>
      <c r="B2118" t="s">
        <v>4035</v>
      </c>
      <c r="C2118" t="s">
        <v>642</v>
      </c>
      <c r="D2118" t="s">
        <v>21</v>
      </c>
      <c r="E2118">
        <v>20785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43343</v>
      </c>
      <c r="L2118" t="s">
        <v>26</v>
      </c>
      <c r="N2118" t="s">
        <v>24</v>
      </c>
    </row>
    <row r="2119" spans="1:14" x14ac:dyDescent="0.25">
      <c r="A2119" t="s">
        <v>4036</v>
      </c>
      <c r="B2119" t="s">
        <v>4037</v>
      </c>
      <c r="C2119" t="s">
        <v>546</v>
      </c>
      <c r="D2119" t="s">
        <v>21</v>
      </c>
      <c r="E2119">
        <v>20870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43343</v>
      </c>
      <c r="L2119" t="s">
        <v>26</v>
      </c>
      <c r="N2119" t="s">
        <v>24</v>
      </c>
    </row>
    <row r="2120" spans="1:14" x14ac:dyDescent="0.25">
      <c r="A2120" t="s">
        <v>2886</v>
      </c>
      <c r="B2120" t="s">
        <v>2887</v>
      </c>
      <c r="C2120" t="s">
        <v>190</v>
      </c>
      <c r="D2120" t="s">
        <v>21</v>
      </c>
      <c r="E2120">
        <v>20850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43343</v>
      </c>
      <c r="L2120" t="s">
        <v>26</v>
      </c>
      <c r="N2120" t="s">
        <v>24</v>
      </c>
    </row>
    <row r="2121" spans="1:14" x14ac:dyDescent="0.25">
      <c r="A2121" t="s">
        <v>4041</v>
      </c>
      <c r="B2121" t="s">
        <v>4042</v>
      </c>
      <c r="C2121" t="s">
        <v>29</v>
      </c>
      <c r="D2121" t="s">
        <v>21</v>
      </c>
      <c r="E2121">
        <v>21234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43342</v>
      </c>
      <c r="L2121" t="s">
        <v>26</v>
      </c>
      <c r="N2121" t="s">
        <v>24</v>
      </c>
    </row>
    <row r="2122" spans="1:14" x14ac:dyDescent="0.25">
      <c r="A2122" t="s">
        <v>155</v>
      </c>
      <c r="B2122" t="s">
        <v>4043</v>
      </c>
      <c r="C2122" t="s">
        <v>3662</v>
      </c>
      <c r="D2122" t="s">
        <v>21</v>
      </c>
      <c r="E2122">
        <v>21776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43342</v>
      </c>
      <c r="L2122" t="s">
        <v>26</v>
      </c>
      <c r="N2122" t="s">
        <v>24</v>
      </c>
    </row>
    <row r="2123" spans="1:14" x14ac:dyDescent="0.25">
      <c r="A2123" t="s">
        <v>155</v>
      </c>
      <c r="B2123" t="s">
        <v>4044</v>
      </c>
      <c r="C2123" t="s">
        <v>29</v>
      </c>
      <c r="D2123" t="s">
        <v>21</v>
      </c>
      <c r="E2123">
        <v>21234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43342</v>
      </c>
      <c r="L2123" t="s">
        <v>26</v>
      </c>
      <c r="N2123" t="s">
        <v>24</v>
      </c>
    </row>
    <row r="2124" spans="1:14" x14ac:dyDescent="0.25">
      <c r="A2124" t="s">
        <v>155</v>
      </c>
      <c r="B2124" t="s">
        <v>4045</v>
      </c>
      <c r="C2124" t="s">
        <v>3756</v>
      </c>
      <c r="D2124" t="s">
        <v>21</v>
      </c>
      <c r="E2124">
        <v>21791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43342</v>
      </c>
      <c r="L2124" t="s">
        <v>26</v>
      </c>
      <c r="N2124" t="s">
        <v>24</v>
      </c>
    </row>
    <row r="2125" spans="1:14" x14ac:dyDescent="0.25">
      <c r="A2125" t="s">
        <v>4046</v>
      </c>
      <c r="B2125" t="s">
        <v>4047</v>
      </c>
      <c r="C2125" t="s">
        <v>659</v>
      </c>
      <c r="D2125" t="s">
        <v>21</v>
      </c>
      <c r="E2125">
        <v>20747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43342</v>
      </c>
      <c r="L2125" t="s">
        <v>26</v>
      </c>
      <c r="N2125" t="s">
        <v>24</v>
      </c>
    </row>
    <row r="2126" spans="1:14" x14ac:dyDescent="0.25">
      <c r="A2126" t="s">
        <v>4048</v>
      </c>
      <c r="B2126" t="s">
        <v>4049</v>
      </c>
      <c r="C2126" t="s">
        <v>154</v>
      </c>
      <c r="D2126" t="s">
        <v>21</v>
      </c>
      <c r="E2126">
        <v>20708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43342</v>
      </c>
      <c r="L2126" t="s">
        <v>26</v>
      </c>
      <c r="N2126" t="s">
        <v>24</v>
      </c>
    </row>
    <row r="2127" spans="1:14" x14ac:dyDescent="0.25">
      <c r="A2127" t="s">
        <v>4050</v>
      </c>
      <c r="B2127" t="s">
        <v>4051</v>
      </c>
      <c r="C2127" t="s">
        <v>1516</v>
      </c>
      <c r="D2127" t="s">
        <v>21</v>
      </c>
      <c r="E2127">
        <v>21787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43342</v>
      </c>
      <c r="L2127" t="s">
        <v>26</v>
      </c>
      <c r="N2127" t="s">
        <v>24</v>
      </c>
    </row>
    <row r="2128" spans="1:14" x14ac:dyDescent="0.25">
      <c r="A2128" t="s">
        <v>4052</v>
      </c>
      <c r="B2128" t="s">
        <v>4053</v>
      </c>
      <c r="C2128" t="s">
        <v>487</v>
      </c>
      <c r="D2128" t="s">
        <v>21</v>
      </c>
      <c r="E2128">
        <v>20783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43342</v>
      </c>
      <c r="L2128" t="s">
        <v>26</v>
      </c>
      <c r="N2128" t="s">
        <v>24</v>
      </c>
    </row>
    <row r="2129" spans="1:14" x14ac:dyDescent="0.25">
      <c r="A2129" t="s">
        <v>4054</v>
      </c>
      <c r="B2129" t="s">
        <v>4055</v>
      </c>
      <c r="C2129" t="s">
        <v>532</v>
      </c>
      <c r="D2129" t="s">
        <v>21</v>
      </c>
      <c r="E2129">
        <v>21234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43342</v>
      </c>
      <c r="L2129" t="s">
        <v>26</v>
      </c>
      <c r="N2129" t="s">
        <v>24</v>
      </c>
    </row>
    <row r="2130" spans="1:14" x14ac:dyDescent="0.25">
      <c r="A2130" t="s">
        <v>2506</v>
      </c>
      <c r="B2130" t="s">
        <v>2507</v>
      </c>
      <c r="C2130" t="s">
        <v>551</v>
      </c>
      <c r="D2130" t="s">
        <v>21</v>
      </c>
      <c r="E2130">
        <v>21804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43342</v>
      </c>
      <c r="L2130" t="s">
        <v>26</v>
      </c>
      <c r="N2130" t="s">
        <v>24</v>
      </c>
    </row>
    <row r="2131" spans="1:14" x14ac:dyDescent="0.25">
      <c r="A2131" t="s">
        <v>4056</v>
      </c>
      <c r="B2131" t="s">
        <v>4057</v>
      </c>
      <c r="C2131" t="s">
        <v>29</v>
      </c>
      <c r="D2131" t="s">
        <v>21</v>
      </c>
      <c r="E2131">
        <v>21234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43342</v>
      </c>
      <c r="L2131" t="s">
        <v>26</v>
      </c>
      <c r="N2131" t="s">
        <v>24</v>
      </c>
    </row>
    <row r="2132" spans="1:14" x14ac:dyDescent="0.25">
      <c r="A2132" t="s">
        <v>600</v>
      </c>
      <c r="B2132" t="s">
        <v>4058</v>
      </c>
      <c r="C2132" t="s">
        <v>29</v>
      </c>
      <c r="D2132" t="s">
        <v>21</v>
      </c>
      <c r="E2132">
        <v>21234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43342</v>
      </c>
      <c r="L2132" t="s">
        <v>26</v>
      </c>
      <c r="N2132" t="s">
        <v>24</v>
      </c>
    </row>
    <row r="2133" spans="1:14" x14ac:dyDescent="0.25">
      <c r="A2133" t="s">
        <v>122</v>
      </c>
      <c r="B2133" t="s">
        <v>4059</v>
      </c>
      <c r="C2133" t="s">
        <v>29</v>
      </c>
      <c r="D2133" t="s">
        <v>21</v>
      </c>
      <c r="E2133">
        <v>21234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43342</v>
      </c>
      <c r="L2133" t="s">
        <v>26</v>
      </c>
      <c r="N2133" t="s">
        <v>24</v>
      </c>
    </row>
    <row r="2134" spans="1:14" x14ac:dyDescent="0.25">
      <c r="A2134" t="s">
        <v>336</v>
      </c>
      <c r="B2134" t="s">
        <v>4060</v>
      </c>
      <c r="C2134" t="s">
        <v>291</v>
      </c>
      <c r="D2134" t="s">
        <v>21</v>
      </c>
      <c r="E2134">
        <v>21701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43342</v>
      </c>
      <c r="L2134" t="s">
        <v>26</v>
      </c>
      <c r="N2134" t="s">
        <v>24</v>
      </c>
    </row>
    <row r="2135" spans="1:14" x14ac:dyDescent="0.25">
      <c r="A2135" t="s">
        <v>87</v>
      </c>
      <c r="B2135" t="s">
        <v>4061</v>
      </c>
      <c r="C2135" t="s">
        <v>4062</v>
      </c>
      <c r="D2135" t="s">
        <v>21</v>
      </c>
      <c r="E2135">
        <v>21048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43342</v>
      </c>
      <c r="L2135" t="s">
        <v>26</v>
      </c>
      <c r="N2135" t="s">
        <v>24</v>
      </c>
    </row>
    <row r="2136" spans="1:14" x14ac:dyDescent="0.25">
      <c r="A2136" t="s">
        <v>4067</v>
      </c>
      <c r="B2136" t="s">
        <v>4068</v>
      </c>
      <c r="C2136" t="s">
        <v>390</v>
      </c>
      <c r="D2136" t="s">
        <v>21</v>
      </c>
      <c r="E2136">
        <v>21613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43342</v>
      </c>
      <c r="L2136" t="s">
        <v>26</v>
      </c>
      <c r="N2136" t="s">
        <v>24</v>
      </c>
    </row>
    <row r="2137" spans="1:14" x14ac:dyDescent="0.25">
      <c r="A2137" t="s">
        <v>4070</v>
      </c>
      <c r="B2137" t="s">
        <v>4071</v>
      </c>
      <c r="C2137" t="s">
        <v>532</v>
      </c>
      <c r="D2137" t="s">
        <v>21</v>
      </c>
      <c r="E2137">
        <v>21234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43342</v>
      </c>
      <c r="L2137" t="s">
        <v>26</v>
      </c>
      <c r="N2137" t="s">
        <v>24</v>
      </c>
    </row>
    <row r="2138" spans="1:14" x14ac:dyDescent="0.25">
      <c r="A2138" t="s">
        <v>2916</v>
      </c>
      <c r="B2138" t="s">
        <v>2917</v>
      </c>
      <c r="C2138" t="s">
        <v>702</v>
      </c>
      <c r="D2138" t="s">
        <v>21</v>
      </c>
      <c r="E2138">
        <v>20874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43342</v>
      </c>
      <c r="L2138" t="s">
        <v>26</v>
      </c>
      <c r="N2138" t="s">
        <v>24</v>
      </c>
    </row>
    <row r="2139" spans="1:14" x14ac:dyDescent="0.25">
      <c r="A2139" t="s">
        <v>4072</v>
      </c>
      <c r="B2139" t="s">
        <v>4073</v>
      </c>
      <c r="C2139" t="s">
        <v>390</v>
      </c>
      <c r="D2139" t="s">
        <v>21</v>
      </c>
      <c r="E2139">
        <v>21613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43342</v>
      </c>
      <c r="L2139" t="s">
        <v>26</v>
      </c>
      <c r="N2139" t="s">
        <v>24</v>
      </c>
    </row>
    <row r="2140" spans="1:14" x14ac:dyDescent="0.25">
      <c r="A2140" t="s">
        <v>4075</v>
      </c>
      <c r="B2140" t="s">
        <v>4076</v>
      </c>
      <c r="C2140" t="s">
        <v>390</v>
      </c>
      <c r="D2140" t="s">
        <v>21</v>
      </c>
      <c r="E2140">
        <v>21613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43342</v>
      </c>
      <c r="L2140" t="s">
        <v>26</v>
      </c>
      <c r="N2140" t="s">
        <v>24</v>
      </c>
    </row>
    <row r="2141" spans="1:14" x14ac:dyDescent="0.25">
      <c r="A2141" t="s">
        <v>4077</v>
      </c>
      <c r="B2141" t="s">
        <v>4078</v>
      </c>
      <c r="C2141" t="s">
        <v>551</v>
      </c>
      <c r="D2141" t="s">
        <v>21</v>
      </c>
      <c r="E2141">
        <v>21801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43342</v>
      </c>
      <c r="L2141" t="s">
        <v>26</v>
      </c>
      <c r="N2141" t="s">
        <v>24</v>
      </c>
    </row>
    <row r="2142" spans="1:14" x14ac:dyDescent="0.25">
      <c r="A2142" t="s">
        <v>4079</v>
      </c>
      <c r="B2142" t="s">
        <v>4080</v>
      </c>
      <c r="C2142" t="s">
        <v>523</v>
      </c>
      <c r="D2142" t="s">
        <v>21</v>
      </c>
      <c r="E2142">
        <v>20737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43341</v>
      </c>
      <c r="L2142" t="s">
        <v>26</v>
      </c>
      <c r="N2142" t="s">
        <v>24</v>
      </c>
    </row>
    <row r="2143" spans="1:14" x14ac:dyDescent="0.25">
      <c r="A2143" t="s">
        <v>4081</v>
      </c>
      <c r="B2143" t="s">
        <v>4082</v>
      </c>
      <c r="C2143" t="s">
        <v>580</v>
      </c>
      <c r="D2143" t="s">
        <v>21</v>
      </c>
      <c r="E2143">
        <v>21783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43341</v>
      </c>
      <c r="L2143" t="s">
        <v>26</v>
      </c>
      <c r="N2143" t="s">
        <v>24</v>
      </c>
    </row>
    <row r="2144" spans="1:14" x14ac:dyDescent="0.25">
      <c r="A2144" t="s">
        <v>588</v>
      </c>
      <c r="B2144" t="s">
        <v>4083</v>
      </c>
      <c r="C2144" t="s">
        <v>880</v>
      </c>
      <c r="D2144" t="s">
        <v>21</v>
      </c>
      <c r="E2144">
        <v>21784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43341</v>
      </c>
      <c r="L2144" t="s">
        <v>26</v>
      </c>
      <c r="N2144" t="s">
        <v>24</v>
      </c>
    </row>
    <row r="2145" spans="1:14" x14ac:dyDescent="0.25">
      <c r="A2145" t="s">
        <v>4084</v>
      </c>
      <c r="B2145" t="s">
        <v>4085</v>
      </c>
      <c r="C2145" t="s">
        <v>1855</v>
      </c>
      <c r="D2145" t="s">
        <v>21</v>
      </c>
      <c r="E2145">
        <v>20784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43341</v>
      </c>
      <c r="L2145" t="s">
        <v>26</v>
      </c>
      <c r="N2145" t="s">
        <v>24</v>
      </c>
    </row>
    <row r="2146" spans="1:14" x14ac:dyDescent="0.25">
      <c r="A2146" t="s">
        <v>4086</v>
      </c>
      <c r="B2146" t="s">
        <v>4087</v>
      </c>
      <c r="C2146" t="s">
        <v>3084</v>
      </c>
      <c r="D2146" t="s">
        <v>21</v>
      </c>
      <c r="E2146">
        <v>20861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43341</v>
      </c>
      <c r="L2146" t="s">
        <v>26</v>
      </c>
      <c r="N2146" t="s">
        <v>24</v>
      </c>
    </row>
    <row r="2147" spans="1:14" x14ac:dyDescent="0.25">
      <c r="A2147" t="s">
        <v>4088</v>
      </c>
      <c r="B2147" t="s">
        <v>4089</v>
      </c>
      <c r="C2147" t="s">
        <v>29</v>
      </c>
      <c r="D2147" t="s">
        <v>21</v>
      </c>
      <c r="E2147">
        <v>21227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43341</v>
      </c>
      <c r="L2147" t="s">
        <v>26</v>
      </c>
      <c r="N2147" t="s">
        <v>24</v>
      </c>
    </row>
    <row r="2148" spans="1:14" x14ac:dyDescent="0.25">
      <c r="A2148" t="s">
        <v>2819</v>
      </c>
      <c r="B2148" t="s">
        <v>4090</v>
      </c>
      <c r="C2148" t="s">
        <v>2211</v>
      </c>
      <c r="D2148" t="s">
        <v>21</v>
      </c>
      <c r="E2148">
        <v>20855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43341</v>
      </c>
      <c r="L2148" t="s">
        <v>26</v>
      </c>
      <c r="N2148" t="s">
        <v>24</v>
      </c>
    </row>
    <row r="2149" spans="1:14" x14ac:dyDescent="0.25">
      <c r="A2149" t="s">
        <v>2819</v>
      </c>
      <c r="B2149" t="s">
        <v>4091</v>
      </c>
      <c r="C2149" t="s">
        <v>190</v>
      </c>
      <c r="D2149" t="s">
        <v>21</v>
      </c>
      <c r="E2149">
        <v>20855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43341</v>
      </c>
      <c r="L2149" t="s">
        <v>26</v>
      </c>
      <c r="N2149" t="s">
        <v>24</v>
      </c>
    </row>
    <row r="2150" spans="1:14" x14ac:dyDescent="0.25">
      <c r="A2150" t="s">
        <v>1436</v>
      </c>
      <c r="B2150" t="s">
        <v>4092</v>
      </c>
      <c r="C2150" t="s">
        <v>864</v>
      </c>
      <c r="D2150" t="s">
        <v>21</v>
      </c>
      <c r="E2150">
        <v>21784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43341</v>
      </c>
      <c r="L2150" t="s">
        <v>26</v>
      </c>
      <c r="N2150" t="s">
        <v>24</v>
      </c>
    </row>
    <row r="2151" spans="1:14" x14ac:dyDescent="0.25">
      <c r="A2151" t="s">
        <v>1841</v>
      </c>
      <c r="B2151" t="s">
        <v>4093</v>
      </c>
      <c r="C2151" t="s">
        <v>29</v>
      </c>
      <c r="D2151" t="s">
        <v>21</v>
      </c>
      <c r="E2151">
        <v>21207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43341</v>
      </c>
      <c r="L2151" t="s">
        <v>26</v>
      </c>
      <c r="N2151" t="s">
        <v>24</v>
      </c>
    </row>
    <row r="2152" spans="1:14" x14ac:dyDescent="0.25">
      <c r="A2152" t="s">
        <v>4094</v>
      </c>
      <c r="B2152" t="s">
        <v>3797</v>
      </c>
      <c r="C2152" t="s">
        <v>1537</v>
      </c>
      <c r="D2152" t="s">
        <v>21</v>
      </c>
      <c r="E2152">
        <v>21227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43341</v>
      </c>
      <c r="L2152" t="s">
        <v>26</v>
      </c>
      <c r="N2152" t="s">
        <v>24</v>
      </c>
    </row>
    <row r="2153" spans="1:14" x14ac:dyDescent="0.25">
      <c r="A2153" t="s">
        <v>4095</v>
      </c>
      <c r="B2153" t="s">
        <v>4096</v>
      </c>
      <c r="C2153" t="s">
        <v>154</v>
      </c>
      <c r="D2153" t="s">
        <v>21</v>
      </c>
      <c r="E2153">
        <v>20708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43341</v>
      </c>
      <c r="L2153" t="s">
        <v>26</v>
      </c>
      <c r="N2153" t="s">
        <v>24</v>
      </c>
    </row>
    <row r="2154" spans="1:14" x14ac:dyDescent="0.25">
      <c r="A2154" t="s">
        <v>4097</v>
      </c>
      <c r="B2154" t="s">
        <v>4098</v>
      </c>
      <c r="C2154" t="s">
        <v>190</v>
      </c>
      <c r="D2154" t="s">
        <v>21</v>
      </c>
      <c r="E2154">
        <v>20855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43341</v>
      </c>
      <c r="L2154" t="s">
        <v>26</v>
      </c>
      <c r="N2154" t="s">
        <v>24</v>
      </c>
    </row>
    <row r="2155" spans="1:14" x14ac:dyDescent="0.25">
      <c r="A2155" t="s">
        <v>3992</v>
      </c>
      <c r="B2155" t="s">
        <v>4099</v>
      </c>
      <c r="C2155" t="s">
        <v>864</v>
      </c>
      <c r="D2155" t="s">
        <v>21</v>
      </c>
      <c r="E2155">
        <v>21784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43341</v>
      </c>
      <c r="L2155" t="s">
        <v>26</v>
      </c>
      <c r="N2155" t="s">
        <v>24</v>
      </c>
    </row>
    <row r="2156" spans="1:14" x14ac:dyDescent="0.25">
      <c r="A2156" t="s">
        <v>4100</v>
      </c>
      <c r="B2156" t="s">
        <v>4101</v>
      </c>
      <c r="C2156" t="s">
        <v>29</v>
      </c>
      <c r="D2156" t="s">
        <v>21</v>
      </c>
      <c r="E2156">
        <v>21207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43341</v>
      </c>
      <c r="L2156" t="s">
        <v>26</v>
      </c>
      <c r="N2156" t="s">
        <v>24</v>
      </c>
    </row>
    <row r="2157" spans="1:14" x14ac:dyDescent="0.25">
      <c r="A2157" t="s">
        <v>4102</v>
      </c>
      <c r="B2157" t="s">
        <v>4103</v>
      </c>
      <c r="C2157" t="s">
        <v>29</v>
      </c>
      <c r="D2157" t="s">
        <v>21</v>
      </c>
      <c r="E2157">
        <v>21227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43341</v>
      </c>
      <c r="L2157" t="s">
        <v>26</v>
      </c>
      <c r="N2157" t="s">
        <v>24</v>
      </c>
    </row>
    <row r="2158" spans="1:14" x14ac:dyDescent="0.25">
      <c r="A2158" t="s">
        <v>336</v>
      </c>
      <c r="B2158" t="s">
        <v>4104</v>
      </c>
      <c r="C2158" t="s">
        <v>187</v>
      </c>
      <c r="D2158" t="s">
        <v>21</v>
      </c>
      <c r="E2158">
        <v>21788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43341</v>
      </c>
      <c r="L2158" t="s">
        <v>26</v>
      </c>
      <c r="N2158" t="s">
        <v>24</v>
      </c>
    </row>
    <row r="2159" spans="1:14" x14ac:dyDescent="0.25">
      <c r="A2159" t="s">
        <v>2269</v>
      </c>
      <c r="B2159" t="s">
        <v>4105</v>
      </c>
      <c r="C2159" t="s">
        <v>154</v>
      </c>
      <c r="D2159" t="s">
        <v>21</v>
      </c>
      <c r="E2159">
        <v>20708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43341</v>
      </c>
      <c r="L2159" t="s">
        <v>26</v>
      </c>
      <c r="N2159" t="s">
        <v>24</v>
      </c>
    </row>
    <row r="2160" spans="1:14" x14ac:dyDescent="0.25">
      <c r="A2160" t="s">
        <v>4106</v>
      </c>
      <c r="B2160" t="s">
        <v>4107</v>
      </c>
      <c r="C2160" t="s">
        <v>4108</v>
      </c>
      <c r="D2160" t="s">
        <v>21</v>
      </c>
      <c r="E2160">
        <v>20737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43341</v>
      </c>
      <c r="L2160" t="s">
        <v>26</v>
      </c>
      <c r="N2160" t="s">
        <v>24</v>
      </c>
    </row>
    <row r="2161" spans="1:14" x14ac:dyDescent="0.25">
      <c r="A2161" t="s">
        <v>4109</v>
      </c>
      <c r="B2161" t="s">
        <v>4110</v>
      </c>
      <c r="C2161" t="s">
        <v>487</v>
      </c>
      <c r="D2161" t="s">
        <v>21</v>
      </c>
      <c r="E2161">
        <v>20783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43341</v>
      </c>
      <c r="L2161" t="s">
        <v>26</v>
      </c>
      <c r="N2161" t="s">
        <v>24</v>
      </c>
    </row>
    <row r="2162" spans="1:14" x14ac:dyDescent="0.25">
      <c r="A2162" t="s">
        <v>4111</v>
      </c>
      <c r="B2162" t="s">
        <v>4112</v>
      </c>
      <c r="C2162" t="s">
        <v>637</v>
      </c>
      <c r="D2162" t="s">
        <v>21</v>
      </c>
      <c r="E2162">
        <v>20743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43341</v>
      </c>
      <c r="L2162" t="s">
        <v>26</v>
      </c>
      <c r="N2162" t="s">
        <v>24</v>
      </c>
    </row>
    <row r="2163" spans="1:14" x14ac:dyDescent="0.25">
      <c r="A2163" t="s">
        <v>4113</v>
      </c>
      <c r="B2163" t="s">
        <v>4114</v>
      </c>
      <c r="C2163" t="s">
        <v>687</v>
      </c>
      <c r="D2163" t="s">
        <v>21</v>
      </c>
      <c r="E2163">
        <v>20747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43341</v>
      </c>
      <c r="L2163" t="s">
        <v>26</v>
      </c>
      <c r="N2163" t="s">
        <v>24</v>
      </c>
    </row>
    <row r="2164" spans="1:14" x14ac:dyDescent="0.25">
      <c r="A2164" t="s">
        <v>4115</v>
      </c>
      <c r="B2164" t="s">
        <v>4116</v>
      </c>
      <c r="C2164" t="s">
        <v>29</v>
      </c>
      <c r="D2164" t="s">
        <v>21</v>
      </c>
      <c r="E2164">
        <v>21207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43341</v>
      </c>
      <c r="L2164" t="s">
        <v>26</v>
      </c>
      <c r="N2164" t="s">
        <v>24</v>
      </c>
    </row>
    <row r="2165" spans="1:14" x14ac:dyDescent="0.25">
      <c r="A2165" t="s">
        <v>4117</v>
      </c>
      <c r="B2165" t="s">
        <v>4118</v>
      </c>
      <c r="C2165" t="s">
        <v>487</v>
      </c>
      <c r="D2165" t="s">
        <v>21</v>
      </c>
      <c r="E2165">
        <v>20712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43341</v>
      </c>
      <c r="L2165" t="s">
        <v>26</v>
      </c>
      <c r="N2165" t="s">
        <v>24</v>
      </c>
    </row>
    <row r="2166" spans="1:14" x14ac:dyDescent="0.25">
      <c r="A2166" t="s">
        <v>168</v>
      </c>
      <c r="B2166" t="s">
        <v>4119</v>
      </c>
      <c r="C2166" t="s">
        <v>2102</v>
      </c>
      <c r="D2166" t="s">
        <v>21</v>
      </c>
      <c r="E2166">
        <v>20784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43341</v>
      </c>
      <c r="L2166" t="s">
        <v>26</v>
      </c>
      <c r="N2166" t="s">
        <v>24</v>
      </c>
    </row>
    <row r="2167" spans="1:14" x14ac:dyDescent="0.25">
      <c r="A2167" t="s">
        <v>93</v>
      </c>
      <c r="B2167" t="s">
        <v>4120</v>
      </c>
      <c r="C2167" t="s">
        <v>207</v>
      </c>
      <c r="D2167" t="s">
        <v>21</v>
      </c>
      <c r="E2167">
        <v>20712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43341</v>
      </c>
      <c r="L2167" t="s">
        <v>26</v>
      </c>
      <c r="N2167" t="s">
        <v>24</v>
      </c>
    </row>
    <row r="2168" spans="1:14" x14ac:dyDescent="0.25">
      <c r="A2168" t="s">
        <v>588</v>
      </c>
      <c r="B2168" t="s">
        <v>4121</v>
      </c>
      <c r="C2168" t="s">
        <v>580</v>
      </c>
      <c r="D2168" t="s">
        <v>21</v>
      </c>
      <c r="E2168">
        <v>21783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43340</v>
      </c>
      <c r="L2168" t="s">
        <v>26</v>
      </c>
      <c r="N2168" t="s">
        <v>24</v>
      </c>
    </row>
    <row r="2169" spans="1:14" x14ac:dyDescent="0.25">
      <c r="A2169" t="s">
        <v>4122</v>
      </c>
      <c r="B2169" t="s">
        <v>4123</v>
      </c>
      <c r="C2169" t="s">
        <v>67</v>
      </c>
      <c r="D2169" t="s">
        <v>21</v>
      </c>
      <c r="E2169">
        <v>20904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43340</v>
      </c>
      <c r="L2169" t="s">
        <v>26</v>
      </c>
      <c r="N2169" t="s">
        <v>24</v>
      </c>
    </row>
    <row r="2170" spans="1:14" x14ac:dyDescent="0.25">
      <c r="A2170" t="s">
        <v>4124</v>
      </c>
      <c r="B2170" t="s">
        <v>4125</v>
      </c>
      <c r="C2170" t="s">
        <v>67</v>
      </c>
      <c r="D2170" t="s">
        <v>21</v>
      </c>
      <c r="E2170">
        <v>20906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43340</v>
      </c>
      <c r="L2170" t="s">
        <v>26</v>
      </c>
      <c r="N2170" t="s">
        <v>24</v>
      </c>
    </row>
    <row r="2171" spans="1:14" x14ac:dyDescent="0.25">
      <c r="A2171" t="s">
        <v>600</v>
      </c>
      <c r="B2171" t="s">
        <v>4126</v>
      </c>
      <c r="C2171" t="s">
        <v>4127</v>
      </c>
      <c r="D2171" t="s">
        <v>21</v>
      </c>
      <c r="E2171">
        <v>21765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43340</v>
      </c>
      <c r="L2171" t="s">
        <v>26</v>
      </c>
      <c r="N2171" t="s">
        <v>24</v>
      </c>
    </row>
    <row r="2172" spans="1:14" x14ac:dyDescent="0.25">
      <c r="A2172" t="s">
        <v>4128</v>
      </c>
      <c r="B2172" t="s">
        <v>4129</v>
      </c>
      <c r="C2172" t="s">
        <v>2172</v>
      </c>
      <c r="D2172" t="s">
        <v>21</v>
      </c>
      <c r="E2172">
        <v>21719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43340</v>
      </c>
      <c r="L2172" t="s">
        <v>26</v>
      </c>
      <c r="N2172" t="s">
        <v>24</v>
      </c>
    </row>
    <row r="2173" spans="1:14" x14ac:dyDescent="0.25">
      <c r="A2173" t="s">
        <v>4130</v>
      </c>
      <c r="B2173" t="s">
        <v>4131</v>
      </c>
      <c r="C2173" t="s">
        <v>1171</v>
      </c>
      <c r="D2173" t="s">
        <v>21</v>
      </c>
      <c r="E2173">
        <v>20705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43340</v>
      </c>
      <c r="L2173" t="s">
        <v>26</v>
      </c>
      <c r="N2173" t="s">
        <v>24</v>
      </c>
    </row>
    <row r="2174" spans="1:14" x14ac:dyDescent="0.25">
      <c r="A2174" t="s">
        <v>4132</v>
      </c>
      <c r="B2174" t="s">
        <v>4133</v>
      </c>
      <c r="C2174" t="s">
        <v>2172</v>
      </c>
      <c r="D2174" t="s">
        <v>21</v>
      </c>
      <c r="E2174">
        <v>21719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43340</v>
      </c>
      <c r="L2174" t="s">
        <v>26</v>
      </c>
      <c r="N2174" t="s">
        <v>24</v>
      </c>
    </row>
    <row r="2175" spans="1:14" x14ac:dyDescent="0.25">
      <c r="A2175" t="s">
        <v>456</v>
      </c>
      <c r="B2175" t="s">
        <v>4134</v>
      </c>
      <c r="C2175" t="s">
        <v>36</v>
      </c>
      <c r="D2175" t="s">
        <v>21</v>
      </c>
      <c r="E2175">
        <v>21014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43340</v>
      </c>
      <c r="L2175" t="s">
        <v>26</v>
      </c>
      <c r="N2175" t="s">
        <v>24</v>
      </c>
    </row>
    <row r="2176" spans="1:14" x14ac:dyDescent="0.25">
      <c r="A2176" t="s">
        <v>4135</v>
      </c>
      <c r="B2176" t="s">
        <v>4136</v>
      </c>
      <c r="C2176" t="s">
        <v>369</v>
      </c>
      <c r="D2176" t="s">
        <v>21</v>
      </c>
      <c r="E2176">
        <v>21040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43339</v>
      </c>
      <c r="L2176" t="s">
        <v>26</v>
      </c>
      <c r="N2176" t="s">
        <v>24</v>
      </c>
    </row>
    <row r="2177" spans="1:14" x14ac:dyDescent="0.25">
      <c r="A2177" t="s">
        <v>4137</v>
      </c>
      <c r="B2177" t="s">
        <v>4138</v>
      </c>
      <c r="C2177" t="s">
        <v>1171</v>
      </c>
      <c r="D2177" t="s">
        <v>21</v>
      </c>
      <c r="E2177">
        <v>20705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43339</v>
      </c>
      <c r="L2177" t="s">
        <v>26</v>
      </c>
      <c r="N2177" t="s">
        <v>24</v>
      </c>
    </row>
    <row r="2178" spans="1:14" x14ac:dyDescent="0.25">
      <c r="A2178" t="s">
        <v>4139</v>
      </c>
      <c r="B2178" t="s">
        <v>4140</v>
      </c>
      <c r="C2178" t="s">
        <v>1171</v>
      </c>
      <c r="D2178" t="s">
        <v>21</v>
      </c>
      <c r="E2178">
        <v>20705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43339</v>
      </c>
      <c r="L2178" t="s">
        <v>26</v>
      </c>
      <c r="N2178" t="s">
        <v>24</v>
      </c>
    </row>
    <row r="2179" spans="1:14" x14ac:dyDescent="0.25">
      <c r="A2179" t="s">
        <v>4141</v>
      </c>
      <c r="B2179" t="s">
        <v>4142</v>
      </c>
      <c r="C2179" t="s">
        <v>369</v>
      </c>
      <c r="D2179" t="s">
        <v>21</v>
      </c>
      <c r="E2179">
        <v>21040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43339</v>
      </c>
      <c r="L2179" t="s">
        <v>26</v>
      </c>
      <c r="N2179" t="s">
        <v>24</v>
      </c>
    </row>
    <row r="2180" spans="1:14" x14ac:dyDescent="0.25">
      <c r="A2180" t="s">
        <v>87</v>
      </c>
      <c r="B2180" t="s">
        <v>4143</v>
      </c>
      <c r="C2180" t="s">
        <v>369</v>
      </c>
      <c r="D2180" t="s">
        <v>21</v>
      </c>
      <c r="E2180">
        <v>21040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43339</v>
      </c>
      <c r="L2180" t="s">
        <v>26</v>
      </c>
      <c r="N2180" t="s">
        <v>24</v>
      </c>
    </row>
    <row r="2181" spans="1:14" x14ac:dyDescent="0.25">
      <c r="A2181" t="s">
        <v>4144</v>
      </c>
      <c r="B2181" t="s">
        <v>4145</v>
      </c>
      <c r="C2181" t="s">
        <v>1661</v>
      </c>
      <c r="D2181" t="s">
        <v>21</v>
      </c>
      <c r="E2181">
        <v>21085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43339</v>
      </c>
      <c r="L2181" t="s">
        <v>26</v>
      </c>
      <c r="N2181" t="s">
        <v>24</v>
      </c>
    </row>
    <row r="2182" spans="1:14" x14ac:dyDescent="0.25">
      <c r="A2182" t="s">
        <v>940</v>
      </c>
      <c r="B2182" t="s">
        <v>4146</v>
      </c>
      <c r="C2182" t="s">
        <v>369</v>
      </c>
      <c r="D2182" t="s">
        <v>21</v>
      </c>
      <c r="E2182">
        <v>21040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43339</v>
      </c>
      <c r="L2182" t="s">
        <v>26</v>
      </c>
      <c r="N2182" t="s">
        <v>24</v>
      </c>
    </row>
    <row r="2183" spans="1:14" x14ac:dyDescent="0.25">
      <c r="A2183" t="s">
        <v>250</v>
      </c>
      <c r="B2183" t="s">
        <v>4147</v>
      </c>
      <c r="C2183" t="s">
        <v>36</v>
      </c>
      <c r="D2183" t="s">
        <v>21</v>
      </c>
      <c r="E2183">
        <v>21009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43339</v>
      </c>
      <c r="L2183" t="s">
        <v>26</v>
      </c>
      <c r="N2183" t="s">
        <v>24</v>
      </c>
    </row>
    <row r="2184" spans="1:14" x14ac:dyDescent="0.25">
      <c r="A2184" t="s">
        <v>155</v>
      </c>
      <c r="B2184" t="s">
        <v>4148</v>
      </c>
      <c r="C2184" t="s">
        <v>1688</v>
      </c>
      <c r="D2184" t="s">
        <v>21</v>
      </c>
      <c r="E2184">
        <v>21030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43336</v>
      </c>
      <c r="L2184" t="s">
        <v>26</v>
      </c>
      <c r="N2184" t="s">
        <v>24</v>
      </c>
    </row>
    <row r="2185" spans="1:14" x14ac:dyDescent="0.25">
      <c r="A2185" t="s">
        <v>995</v>
      </c>
      <c r="B2185" t="s">
        <v>4149</v>
      </c>
      <c r="C2185" t="s">
        <v>326</v>
      </c>
      <c r="D2185" t="s">
        <v>21</v>
      </c>
      <c r="E2185">
        <v>21093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43336</v>
      </c>
      <c r="L2185" t="s">
        <v>26</v>
      </c>
      <c r="N2185" t="s">
        <v>24</v>
      </c>
    </row>
    <row r="2186" spans="1:14" x14ac:dyDescent="0.25">
      <c r="A2186" t="s">
        <v>588</v>
      </c>
      <c r="B2186" t="s">
        <v>4150</v>
      </c>
      <c r="C2186" t="s">
        <v>1688</v>
      </c>
      <c r="D2186" t="s">
        <v>21</v>
      </c>
      <c r="E2186">
        <v>21030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43336</v>
      </c>
      <c r="L2186" t="s">
        <v>26</v>
      </c>
      <c r="N2186" t="s">
        <v>24</v>
      </c>
    </row>
    <row r="2187" spans="1:14" x14ac:dyDescent="0.25">
      <c r="A2187" t="s">
        <v>995</v>
      </c>
      <c r="B2187" t="s">
        <v>4151</v>
      </c>
      <c r="C2187" t="s">
        <v>326</v>
      </c>
      <c r="D2187" t="s">
        <v>21</v>
      </c>
      <c r="E2187">
        <v>21093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43336</v>
      </c>
      <c r="L2187" t="s">
        <v>26</v>
      </c>
      <c r="N2187" t="s">
        <v>24</v>
      </c>
    </row>
    <row r="2188" spans="1:14" x14ac:dyDescent="0.25">
      <c r="A2188" t="s">
        <v>4152</v>
      </c>
      <c r="B2188" t="s">
        <v>4153</v>
      </c>
      <c r="C2188" t="s">
        <v>804</v>
      </c>
      <c r="D2188" t="s">
        <v>21</v>
      </c>
      <c r="E2188">
        <v>20814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43336</v>
      </c>
      <c r="L2188" t="s">
        <v>26</v>
      </c>
      <c r="N2188" t="s">
        <v>24</v>
      </c>
    </row>
    <row r="2189" spans="1:14" x14ac:dyDescent="0.25">
      <c r="A2189" t="s">
        <v>4154</v>
      </c>
      <c r="B2189" t="s">
        <v>4155</v>
      </c>
      <c r="C2189" t="s">
        <v>4156</v>
      </c>
      <c r="D2189" t="s">
        <v>21</v>
      </c>
      <c r="E2189">
        <v>20818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43336</v>
      </c>
      <c r="L2189" t="s">
        <v>26</v>
      </c>
      <c r="N2189" t="s">
        <v>24</v>
      </c>
    </row>
    <row r="2190" spans="1:14" x14ac:dyDescent="0.25">
      <c r="A2190" t="s">
        <v>4157</v>
      </c>
      <c r="B2190" t="s">
        <v>4158</v>
      </c>
      <c r="C2190" t="s">
        <v>4156</v>
      </c>
      <c r="D2190" t="s">
        <v>21</v>
      </c>
      <c r="E2190">
        <v>20818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43336</v>
      </c>
      <c r="L2190" t="s">
        <v>26</v>
      </c>
      <c r="N2190" t="s">
        <v>24</v>
      </c>
    </row>
    <row r="2191" spans="1:14" x14ac:dyDescent="0.25">
      <c r="A2191" t="s">
        <v>4159</v>
      </c>
      <c r="B2191" t="s">
        <v>4160</v>
      </c>
      <c r="C2191" t="s">
        <v>1688</v>
      </c>
      <c r="D2191" t="s">
        <v>21</v>
      </c>
      <c r="E2191">
        <v>21030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43336</v>
      </c>
      <c r="L2191" t="s">
        <v>26</v>
      </c>
      <c r="N2191" t="s">
        <v>24</v>
      </c>
    </row>
    <row r="2192" spans="1:14" x14ac:dyDescent="0.25">
      <c r="A2192" t="s">
        <v>4161</v>
      </c>
      <c r="B2192" t="s">
        <v>4162</v>
      </c>
      <c r="C2192" t="s">
        <v>804</v>
      </c>
      <c r="D2192" t="s">
        <v>21</v>
      </c>
      <c r="E2192">
        <v>20817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43336</v>
      </c>
      <c r="L2192" t="s">
        <v>26</v>
      </c>
      <c r="N2192" t="s">
        <v>24</v>
      </c>
    </row>
    <row r="2193" spans="1:14" x14ac:dyDescent="0.25">
      <c r="A2193" t="s">
        <v>126</v>
      </c>
      <c r="B2193" t="s">
        <v>2138</v>
      </c>
      <c r="C2193" t="s">
        <v>29</v>
      </c>
      <c r="D2193" t="s">
        <v>21</v>
      </c>
      <c r="E2193">
        <v>21212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43336</v>
      </c>
      <c r="L2193" t="s">
        <v>26</v>
      </c>
      <c r="N2193" t="s">
        <v>24</v>
      </c>
    </row>
    <row r="2194" spans="1:14" x14ac:dyDescent="0.25">
      <c r="A2194" t="s">
        <v>87</v>
      </c>
      <c r="B2194" t="s">
        <v>4163</v>
      </c>
      <c r="C2194" t="s">
        <v>2062</v>
      </c>
      <c r="D2194" t="s">
        <v>21</v>
      </c>
      <c r="E2194">
        <v>21093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43336</v>
      </c>
      <c r="L2194" t="s">
        <v>26</v>
      </c>
      <c r="N2194" t="s">
        <v>24</v>
      </c>
    </row>
    <row r="2195" spans="1:14" x14ac:dyDescent="0.25">
      <c r="A2195" t="s">
        <v>250</v>
      </c>
      <c r="B2195" t="s">
        <v>4164</v>
      </c>
      <c r="C2195" t="s">
        <v>2062</v>
      </c>
      <c r="D2195" t="s">
        <v>21</v>
      </c>
      <c r="E2195">
        <v>21093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43336</v>
      </c>
      <c r="L2195" t="s">
        <v>26</v>
      </c>
      <c r="N2195" t="s">
        <v>24</v>
      </c>
    </row>
    <row r="2196" spans="1:14" x14ac:dyDescent="0.25">
      <c r="A2196" t="s">
        <v>511</v>
      </c>
      <c r="B2196" t="s">
        <v>4165</v>
      </c>
      <c r="C2196" t="s">
        <v>4166</v>
      </c>
      <c r="D2196" t="s">
        <v>21</v>
      </c>
      <c r="E2196">
        <v>21030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43336</v>
      </c>
      <c r="L2196" t="s">
        <v>26</v>
      </c>
      <c r="N2196" t="s">
        <v>24</v>
      </c>
    </row>
    <row r="2197" spans="1:14" x14ac:dyDescent="0.25">
      <c r="A2197" t="s">
        <v>4167</v>
      </c>
      <c r="B2197" t="s">
        <v>4168</v>
      </c>
      <c r="C2197" t="s">
        <v>67</v>
      </c>
      <c r="D2197" t="s">
        <v>21</v>
      </c>
      <c r="E2197">
        <v>20910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43336</v>
      </c>
      <c r="L2197" t="s">
        <v>26</v>
      </c>
      <c r="N2197" t="s">
        <v>24</v>
      </c>
    </row>
    <row r="2198" spans="1:14" x14ac:dyDescent="0.25">
      <c r="A2198" t="s">
        <v>4169</v>
      </c>
      <c r="B2198" t="s">
        <v>4170</v>
      </c>
      <c r="C2198" t="s">
        <v>775</v>
      </c>
      <c r="D2198" t="s">
        <v>21</v>
      </c>
      <c r="E2198">
        <v>21014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43336</v>
      </c>
      <c r="L2198" t="s">
        <v>26</v>
      </c>
      <c r="N2198" t="s">
        <v>24</v>
      </c>
    </row>
    <row r="2199" spans="1:14" x14ac:dyDescent="0.25">
      <c r="A2199" t="s">
        <v>4171</v>
      </c>
      <c r="B2199" t="s">
        <v>4172</v>
      </c>
      <c r="C2199" t="s">
        <v>326</v>
      </c>
      <c r="D2199" t="s">
        <v>21</v>
      </c>
      <c r="E2199">
        <v>21093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43336</v>
      </c>
      <c r="L2199" t="s">
        <v>26</v>
      </c>
      <c r="N2199" t="s">
        <v>24</v>
      </c>
    </row>
    <row r="2200" spans="1:14" x14ac:dyDescent="0.25">
      <c r="A2200" t="s">
        <v>4173</v>
      </c>
      <c r="B2200" t="s">
        <v>4174</v>
      </c>
      <c r="C2200" t="s">
        <v>775</v>
      </c>
      <c r="D2200" t="s">
        <v>21</v>
      </c>
      <c r="E2200">
        <v>21014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43335</v>
      </c>
      <c r="L2200" t="s">
        <v>26</v>
      </c>
      <c r="N2200" t="s">
        <v>24</v>
      </c>
    </row>
    <row r="2201" spans="1:14" x14ac:dyDescent="0.25">
      <c r="A2201" t="s">
        <v>4175</v>
      </c>
      <c r="B2201" t="s">
        <v>4176</v>
      </c>
      <c r="C2201" t="s">
        <v>775</v>
      </c>
      <c r="D2201" t="s">
        <v>21</v>
      </c>
      <c r="E2201">
        <v>21014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43335</v>
      </c>
      <c r="L2201" t="s">
        <v>26</v>
      </c>
      <c r="N2201" t="s">
        <v>24</v>
      </c>
    </row>
    <row r="2202" spans="1:14" x14ac:dyDescent="0.25">
      <c r="A2202" t="s">
        <v>1531</v>
      </c>
      <c r="B2202" t="s">
        <v>1532</v>
      </c>
      <c r="C2202" t="s">
        <v>54</v>
      </c>
      <c r="D2202" t="s">
        <v>21</v>
      </c>
      <c r="E2202">
        <v>21061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43335</v>
      </c>
      <c r="L2202" t="s">
        <v>26</v>
      </c>
      <c r="N2202" t="s">
        <v>24</v>
      </c>
    </row>
    <row r="2203" spans="1:14" x14ac:dyDescent="0.25">
      <c r="A2203" t="s">
        <v>4179</v>
      </c>
      <c r="B2203" t="s">
        <v>4180</v>
      </c>
      <c r="C2203" t="s">
        <v>775</v>
      </c>
      <c r="D2203" t="s">
        <v>21</v>
      </c>
      <c r="E2203">
        <v>21014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43335</v>
      </c>
      <c r="L2203" t="s">
        <v>26</v>
      </c>
      <c r="N2203" t="s">
        <v>24</v>
      </c>
    </row>
    <row r="2204" spans="1:14" x14ac:dyDescent="0.25">
      <c r="A2204" t="s">
        <v>4181</v>
      </c>
      <c r="B2204" t="s">
        <v>4182</v>
      </c>
      <c r="C2204" t="s">
        <v>3723</v>
      </c>
      <c r="D2204" t="s">
        <v>21</v>
      </c>
      <c r="E2204">
        <v>21733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43335</v>
      </c>
      <c r="L2204" t="s">
        <v>26</v>
      </c>
      <c r="N2204" t="s">
        <v>24</v>
      </c>
    </row>
    <row r="2205" spans="1:14" x14ac:dyDescent="0.25">
      <c r="A2205" t="s">
        <v>4183</v>
      </c>
      <c r="B2205" t="s">
        <v>4184</v>
      </c>
      <c r="C2205" t="s">
        <v>29</v>
      </c>
      <c r="D2205" t="s">
        <v>21</v>
      </c>
      <c r="E2205">
        <v>21206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43335</v>
      </c>
      <c r="L2205" t="s">
        <v>26</v>
      </c>
      <c r="N2205" t="s">
        <v>24</v>
      </c>
    </row>
    <row r="2206" spans="1:14" x14ac:dyDescent="0.25">
      <c r="A2206" t="s">
        <v>4185</v>
      </c>
      <c r="B2206" t="s">
        <v>4186</v>
      </c>
      <c r="C2206" t="s">
        <v>4187</v>
      </c>
      <c r="D2206" t="s">
        <v>21</v>
      </c>
      <c r="E2206">
        <v>20640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43335</v>
      </c>
      <c r="L2206" t="s">
        <v>26</v>
      </c>
      <c r="N2206" t="s">
        <v>24</v>
      </c>
    </row>
    <row r="2207" spans="1:14" x14ac:dyDescent="0.25">
      <c r="A2207" t="s">
        <v>4188</v>
      </c>
      <c r="B2207" t="s">
        <v>4189</v>
      </c>
      <c r="C2207" t="s">
        <v>4190</v>
      </c>
      <c r="D2207" t="s">
        <v>21</v>
      </c>
      <c r="E2207">
        <v>20687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43335</v>
      </c>
      <c r="L2207" t="s">
        <v>26</v>
      </c>
      <c r="N2207" t="s">
        <v>24</v>
      </c>
    </row>
    <row r="2208" spans="1:14" x14ac:dyDescent="0.25">
      <c r="A2208" t="s">
        <v>4191</v>
      </c>
      <c r="B2208" t="s">
        <v>4192</v>
      </c>
      <c r="C2208" t="s">
        <v>1310</v>
      </c>
      <c r="D2208" t="s">
        <v>21</v>
      </c>
      <c r="E2208">
        <v>21750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43335</v>
      </c>
      <c r="L2208" t="s">
        <v>26</v>
      </c>
      <c r="N2208" t="s">
        <v>24</v>
      </c>
    </row>
    <row r="2209" spans="1:14" x14ac:dyDescent="0.25">
      <c r="A2209" t="s">
        <v>4193</v>
      </c>
      <c r="B2209" t="s">
        <v>4194</v>
      </c>
      <c r="C2209" t="s">
        <v>4166</v>
      </c>
      <c r="D2209" t="s">
        <v>21</v>
      </c>
      <c r="E2209">
        <v>21030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43335</v>
      </c>
      <c r="L2209" t="s">
        <v>26</v>
      </c>
      <c r="N2209" t="s">
        <v>24</v>
      </c>
    </row>
    <row r="2210" spans="1:14" x14ac:dyDescent="0.25">
      <c r="A2210" t="s">
        <v>940</v>
      </c>
      <c r="B2210" t="s">
        <v>4195</v>
      </c>
      <c r="C2210" t="s">
        <v>1310</v>
      </c>
      <c r="D2210" t="s">
        <v>21</v>
      </c>
      <c r="E2210">
        <v>21750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43335</v>
      </c>
      <c r="L2210" t="s">
        <v>26</v>
      </c>
      <c r="N2210" t="s">
        <v>24</v>
      </c>
    </row>
    <row r="2211" spans="1:14" x14ac:dyDescent="0.25">
      <c r="A2211" t="s">
        <v>4196</v>
      </c>
      <c r="B2211" t="s">
        <v>4197</v>
      </c>
      <c r="C2211" t="s">
        <v>4187</v>
      </c>
      <c r="D2211" t="s">
        <v>21</v>
      </c>
      <c r="E2211">
        <v>20640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43335</v>
      </c>
      <c r="L2211" t="s">
        <v>26</v>
      </c>
      <c r="N2211" t="s">
        <v>24</v>
      </c>
    </row>
    <row r="2212" spans="1:14" x14ac:dyDescent="0.25">
      <c r="A2212" t="s">
        <v>1181</v>
      </c>
      <c r="B2212" t="s">
        <v>4198</v>
      </c>
      <c r="C2212" t="s">
        <v>775</v>
      </c>
      <c r="D2212" t="s">
        <v>21</v>
      </c>
      <c r="E2212">
        <v>21014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43335</v>
      </c>
      <c r="L2212" t="s">
        <v>26</v>
      </c>
      <c r="N2212" t="s">
        <v>24</v>
      </c>
    </row>
    <row r="2213" spans="1:14" x14ac:dyDescent="0.25">
      <c r="A2213" t="s">
        <v>4199</v>
      </c>
      <c r="B2213" t="s">
        <v>4200</v>
      </c>
      <c r="C2213" t="s">
        <v>4187</v>
      </c>
      <c r="D2213" t="s">
        <v>21</v>
      </c>
      <c r="E2213">
        <v>20640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43335</v>
      </c>
      <c r="L2213" t="s">
        <v>26</v>
      </c>
      <c r="N2213" t="s">
        <v>24</v>
      </c>
    </row>
    <row r="2214" spans="1:14" x14ac:dyDescent="0.25">
      <c r="A2214" t="s">
        <v>4201</v>
      </c>
      <c r="B2214" t="s">
        <v>4202</v>
      </c>
      <c r="C2214" t="s">
        <v>770</v>
      </c>
      <c r="D2214" t="s">
        <v>21</v>
      </c>
      <c r="E2214">
        <v>20653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43335</v>
      </c>
      <c r="L2214" t="s">
        <v>26</v>
      </c>
      <c r="N2214" t="s">
        <v>24</v>
      </c>
    </row>
    <row r="2215" spans="1:14" x14ac:dyDescent="0.25">
      <c r="A2215" t="s">
        <v>93</v>
      </c>
      <c r="B2215" t="s">
        <v>4203</v>
      </c>
      <c r="C2215" t="s">
        <v>3249</v>
      </c>
      <c r="D2215" t="s">
        <v>21</v>
      </c>
      <c r="E2215">
        <v>21795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43335</v>
      </c>
      <c r="L2215" t="s">
        <v>26</v>
      </c>
      <c r="N2215" t="s">
        <v>24</v>
      </c>
    </row>
    <row r="2216" spans="1:14" x14ac:dyDescent="0.25">
      <c r="A2216" t="s">
        <v>456</v>
      </c>
      <c r="B2216" t="s">
        <v>4204</v>
      </c>
      <c r="C2216" t="s">
        <v>775</v>
      </c>
      <c r="D2216" t="s">
        <v>21</v>
      </c>
      <c r="E2216">
        <v>21014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43335</v>
      </c>
      <c r="L2216" t="s">
        <v>26</v>
      </c>
      <c r="N2216" t="s">
        <v>24</v>
      </c>
    </row>
    <row r="2217" spans="1:14" x14ac:dyDescent="0.25">
      <c r="A2217" t="s">
        <v>1099</v>
      </c>
      <c r="B2217" t="s">
        <v>4205</v>
      </c>
      <c r="C2217" t="s">
        <v>1047</v>
      </c>
      <c r="D2217" t="s">
        <v>21</v>
      </c>
      <c r="E2217">
        <v>21128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43335</v>
      </c>
      <c r="L2217" t="s">
        <v>26</v>
      </c>
      <c r="N2217" t="s">
        <v>24</v>
      </c>
    </row>
    <row r="2218" spans="1:14" x14ac:dyDescent="0.25">
      <c r="A2218" t="s">
        <v>1099</v>
      </c>
      <c r="B2218" t="s">
        <v>4206</v>
      </c>
      <c r="C2218" t="s">
        <v>1047</v>
      </c>
      <c r="D2218" t="s">
        <v>21</v>
      </c>
      <c r="E2218">
        <v>21128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43335</v>
      </c>
      <c r="L2218" t="s">
        <v>26</v>
      </c>
      <c r="N2218" t="s">
        <v>24</v>
      </c>
    </row>
    <row r="2219" spans="1:14" x14ac:dyDescent="0.25">
      <c r="A2219" t="s">
        <v>4207</v>
      </c>
      <c r="B2219" t="s">
        <v>4208</v>
      </c>
      <c r="C2219" t="s">
        <v>1310</v>
      </c>
      <c r="D2219" t="s">
        <v>21</v>
      </c>
      <c r="E2219">
        <v>21750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43334</v>
      </c>
      <c r="L2219" t="s">
        <v>26</v>
      </c>
      <c r="N2219" t="s">
        <v>24</v>
      </c>
    </row>
    <row r="2220" spans="1:14" x14ac:dyDescent="0.25">
      <c r="A2220" t="s">
        <v>995</v>
      </c>
      <c r="B2220" t="s">
        <v>4209</v>
      </c>
      <c r="C2220" t="s">
        <v>1661</v>
      </c>
      <c r="D2220" t="s">
        <v>21</v>
      </c>
      <c r="E2220">
        <v>21085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43334</v>
      </c>
      <c r="L2220" t="s">
        <v>26</v>
      </c>
      <c r="N2220" t="s">
        <v>24</v>
      </c>
    </row>
    <row r="2221" spans="1:14" x14ac:dyDescent="0.25">
      <c r="A2221" t="s">
        <v>4210</v>
      </c>
      <c r="B2221" t="s">
        <v>4211</v>
      </c>
      <c r="C2221" t="s">
        <v>1116</v>
      </c>
      <c r="D2221" t="s">
        <v>21</v>
      </c>
      <c r="E2221">
        <v>20748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43334</v>
      </c>
      <c r="L2221" t="s">
        <v>26</v>
      </c>
      <c r="N2221" t="s">
        <v>24</v>
      </c>
    </row>
    <row r="2222" spans="1:14" x14ac:dyDescent="0.25">
      <c r="A2222" t="s">
        <v>4212</v>
      </c>
      <c r="B2222" t="s">
        <v>4213</v>
      </c>
      <c r="C2222" t="s">
        <v>198</v>
      </c>
      <c r="D2222" t="s">
        <v>21</v>
      </c>
      <c r="E2222">
        <v>20746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43334</v>
      </c>
      <c r="L2222" t="s">
        <v>26</v>
      </c>
      <c r="N2222" t="s">
        <v>24</v>
      </c>
    </row>
    <row r="2223" spans="1:14" x14ac:dyDescent="0.25">
      <c r="A2223" t="s">
        <v>4214</v>
      </c>
      <c r="B2223" t="s">
        <v>4215</v>
      </c>
      <c r="C2223" t="s">
        <v>249</v>
      </c>
      <c r="D2223" t="s">
        <v>21</v>
      </c>
      <c r="E2223">
        <v>20744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43334</v>
      </c>
      <c r="L2223" t="s">
        <v>26</v>
      </c>
      <c r="N2223" t="s">
        <v>24</v>
      </c>
    </row>
    <row r="2224" spans="1:14" x14ac:dyDescent="0.25">
      <c r="A2224" t="s">
        <v>4216</v>
      </c>
      <c r="B2224" t="s">
        <v>4217</v>
      </c>
      <c r="C2224" t="s">
        <v>629</v>
      </c>
      <c r="D2224" t="s">
        <v>21</v>
      </c>
      <c r="E2224">
        <v>20622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43334</v>
      </c>
      <c r="L2224" t="s">
        <v>26</v>
      </c>
      <c r="N2224" t="s">
        <v>24</v>
      </c>
    </row>
    <row r="2225" spans="1:14" x14ac:dyDescent="0.25">
      <c r="A2225" t="s">
        <v>4218</v>
      </c>
      <c r="B2225" t="s">
        <v>1485</v>
      </c>
      <c r="C2225" t="s">
        <v>770</v>
      </c>
      <c r="D2225" t="s">
        <v>21</v>
      </c>
      <c r="E2225">
        <v>20653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43334</v>
      </c>
      <c r="L2225" t="s">
        <v>26</v>
      </c>
      <c r="N2225" t="s">
        <v>24</v>
      </c>
    </row>
    <row r="2226" spans="1:14" x14ac:dyDescent="0.25">
      <c r="A2226" t="s">
        <v>4219</v>
      </c>
      <c r="B2226" t="s">
        <v>4220</v>
      </c>
      <c r="C2226" t="s">
        <v>1310</v>
      </c>
      <c r="D2226" t="s">
        <v>21</v>
      </c>
      <c r="E2226">
        <v>21750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43334</v>
      </c>
      <c r="L2226" t="s">
        <v>26</v>
      </c>
      <c r="N2226" t="s">
        <v>24</v>
      </c>
    </row>
    <row r="2227" spans="1:14" x14ac:dyDescent="0.25">
      <c r="A2227" t="s">
        <v>1238</v>
      </c>
      <c r="B2227" t="s">
        <v>4221</v>
      </c>
      <c r="C2227" t="s">
        <v>629</v>
      </c>
      <c r="D2227" t="s">
        <v>21</v>
      </c>
      <c r="E2227">
        <v>20622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43334</v>
      </c>
      <c r="L2227" t="s">
        <v>26</v>
      </c>
      <c r="N2227" t="s">
        <v>24</v>
      </c>
    </row>
    <row r="2228" spans="1:14" x14ac:dyDescent="0.25">
      <c r="A2228" t="s">
        <v>4222</v>
      </c>
      <c r="B2228" t="s">
        <v>4223</v>
      </c>
      <c r="C2228" t="s">
        <v>1310</v>
      </c>
      <c r="D2228" t="s">
        <v>21</v>
      </c>
      <c r="E2228">
        <v>21750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43334</v>
      </c>
      <c r="L2228" t="s">
        <v>26</v>
      </c>
      <c r="N2228" t="s">
        <v>24</v>
      </c>
    </row>
    <row r="2229" spans="1:14" x14ac:dyDescent="0.25">
      <c r="A2229" t="s">
        <v>87</v>
      </c>
      <c r="B2229" t="s">
        <v>4224</v>
      </c>
      <c r="C2229" t="s">
        <v>1661</v>
      </c>
      <c r="D2229" t="s">
        <v>21</v>
      </c>
      <c r="E2229">
        <v>21085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43334</v>
      </c>
      <c r="L2229" t="s">
        <v>26</v>
      </c>
      <c r="N2229" t="s">
        <v>24</v>
      </c>
    </row>
    <row r="2230" spans="1:14" x14ac:dyDescent="0.25">
      <c r="A2230" t="s">
        <v>940</v>
      </c>
      <c r="B2230" t="s">
        <v>4225</v>
      </c>
      <c r="C2230" t="s">
        <v>629</v>
      </c>
      <c r="D2230" t="s">
        <v>21</v>
      </c>
      <c r="E2230">
        <v>20622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43334</v>
      </c>
      <c r="L2230" t="s">
        <v>26</v>
      </c>
      <c r="N2230" t="s">
        <v>24</v>
      </c>
    </row>
    <row r="2231" spans="1:14" x14ac:dyDescent="0.25">
      <c r="A2231" t="s">
        <v>4226</v>
      </c>
      <c r="B2231" t="s">
        <v>4227</v>
      </c>
      <c r="C2231" t="s">
        <v>652</v>
      </c>
      <c r="D2231" t="s">
        <v>21</v>
      </c>
      <c r="E2231">
        <v>20743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43334</v>
      </c>
      <c r="L2231" t="s">
        <v>26</v>
      </c>
      <c r="N2231" t="s">
        <v>24</v>
      </c>
    </row>
    <row r="2232" spans="1:14" x14ac:dyDescent="0.25">
      <c r="A2232" t="s">
        <v>430</v>
      </c>
      <c r="B2232" t="s">
        <v>4228</v>
      </c>
      <c r="C2232" t="s">
        <v>1310</v>
      </c>
      <c r="D2232" t="s">
        <v>21</v>
      </c>
      <c r="E2232">
        <v>21750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43334</v>
      </c>
      <c r="L2232" t="s">
        <v>26</v>
      </c>
      <c r="N2232" t="s">
        <v>24</v>
      </c>
    </row>
    <row r="2233" spans="1:14" x14ac:dyDescent="0.25">
      <c r="A2233" t="s">
        <v>168</v>
      </c>
      <c r="B2233" t="s">
        <v>1452</v>
      </c>
      <c r="C2233" t="s">
        <v>29</v>
      </c>
      <c r="D2233" t="s">
        <v>21</v>
      </c>
      <c r="E2233">
        <v>21224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43334</v>
      </c>
      <c r="L2233" t="s">
        <v>26</v>
      </c>
      <c r="N2233" t="s">
        <v>24</v>
      </c>
    </row>
    <row r="2234" spans="1:14" x14ac:dyDescent="0.25">
      <c r="A2234" t="s">
        <v>456</v>
      </c>
      <c r="B2234" t="s">
        <v>4229</v>
      </c>
      <c r="C2234" t="s">
        <v>1243</v>
      </c>
      <c r="D2234" t="s">
        <v>21</v>
      </c>
      <c r="E2234">
        <v>20653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43334</v>
      </c>
      <c r="L2234" t="s">
        <v>26</v>
      </c>
      <c r="N2234" t="s">
        <v>24</v>
      </c>
    </row>
    <row r="2235" spans="1:14" x14ac:dyDescent="0.25">
      <c r="A2235" t="s">
        <v>456</v>
      </c>
      <c r="B2235" t="s">
        <v>4230</v>
      </c>
      <c r="C2235" t="s">
        <v>1661</v>
      </c>
      <c r="D2235" t="s">
        <v>21</v>
      </c>
      <c r="E2235">
        <v>21085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43334</v>
      </c>
      <c r="L2235" t="s">
        <v>26</v>
      </c>
      <c r="N2235" t="s">
        <v>24</v>
      </c>
    </row>
    <row r="2236" spans="1:14" x14ac:dyDescent="0.25">
      <c r="A2236" t="s">
        <v>4231</v>
      </c>
      <c r="B2236" t="s">
        <v>4232</v>
      </c>
      <c r="C2236" t="s">
        <v>291</v>
      </c>
      <c r="D2236" t="s">
        <v>21</v>
      </c>
      <c r="E2236">
        <v>21703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43333</v>
      </c>
      <c r="L2236" t="s">
        <v>26</v>
      </c>
      <c r="N2236" t="s">
        <v>24</v>
      </c>
    </row>
    <row r="2237" spans="1:14" x14ac:dyDescent="0.25">
      <c r="A2237" t="s">
        <v>4233</v>
      </c>
      <c r="B2237" t="s">
        <v>4234</v>
      </c>
      <c r="C2237" t="s">
        <v>455</v>
      </c>
      <c r="D2237" t="s">
        <v>21</v>
      </c>
      <c r="E2237">
        <v>20646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43333</v>
      </c>
      <c r="L2237" t="s">
        <v>26</v>
      </c>
      <c r="N2237" t="s">
        <v>24</v>
      </c>
    </row>
    <row r="2238" spans="1:14" x14ac:dyDescent="0.25">
      <c r="A2238" t="s">
        <v>4235</v>
      </c>
      <c r="B2238" t="s">
        <v>4236</v>
      </c>
      <c r="C2238" t="s">
        <v>4237</v>
      </c>
      <c r="D2238" t="s">
        <v>21</v>
      </c>
      <c r="E2238">
        <v>21794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43333</v>
      </c>
      <c r="L2238" t="s">
        <v>26</v>
      </c>
      <c r="N2238" t="s">
        <v>24</v>
      </c>
    </row>
    <row r="2239" spans="1:14" x14ac:dyDescent="0.25">
      <c r="A2239" t="s">
        <v>4238</v>
      </c>
      <c r="B2239" t="s">
        <v>4239</v>
      </c>
      <c r="C2239" t="s">
        <v>291</v>
      </c>
      <c r="D2239" t="s">
        <v>21</v>
      </c>
      <c r="E2239">
        <v>21702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43333</v>
      </c>
      <c r="L2239" t="s">
        <v>26</v>
      </c>
      <c r="N2239" t="s">
        <v>24</v>
      </c>
    </row>
    <row r="2240" spans="1:14" x14ac:dyDescent="0.25">
      <c r="A2240" t="s">
        <v>4240</v>
      </c>
      <c r="B2240" t="s">
        <v>4241</v>
      </c>
      <c r="C2240" t="s">
        <v>3763</v>
      </c>
      <c r="D2240" t="s">
        <v>21</v>
      </c>
      <c r="E2240">
        <v>20664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43333</v>
      </c>
      <c r="L2240" t="s">
        <v>26</v>
      </c>
      <c r="N2240" t="s">
        <v>24</v>
      </c>
    </row>
    <row r="2241" spans="1:14" x14ac:dyDescent="0.25">
      <c r="A2241" t="s">
        <v>1851</v>
      </c>
      <c r="B2241" t="s">
        <v>4242</v>
      </c>
      <c r="C2241" t="s">
        <v>455</v>
      </c>
      <c r="D2241" t="s">
        <v>21</v>
      </c>
      <c r="E2241">
        <v>20646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43333</v>
      </c>
      <c r="L2241" t="s">
        <v>26</v>
      </c>
      <c r="N2241" t="s">
        <v>24</v>
      </c>
    </row>
    <row r="2242" spans="1:14" x14ac:dyDescent="0.25">
      <c r="A2242" t="s">
        <v>708</v>
      </c>
      <c r="B2242" t="s">
        <v>4243</v>
      </c>
      <c r="C2242" t="s">
        <v>291</v>
      </c>
      <c r="D2242" t="s">
        <v>21</v>
      </c>
      <c r="E2242">
        <v>21701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43333</v>
      </c>
      <c r="L2242" t="s">
        <v>26</v>
      </c>
      <c r="N2242" t="s">
        <v>24</v>
      </c>
    </row>
    <row r="2243" spans="1:14" x14ac:dyDescent="0.25">
      <c r="A2243" t="s">
        <v>336</v>
      </c>
      <c r="B2243" t="s">
        <v>4244</v>
      </c>
      <c r="C2243" t="s">
        <v>291</v>
      </c>
      <c r="D2243" t="s">
        <v>21</v>
      </c>
      <c r="E2243">
        <v>21701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43333</v>
      </c>
      <c r="L2243" t="s">
        <v>26</v>
      </c>
      <c r="N2243" t="s">
        <v>24</v>
      </c>
    </row>
    <row r="2244" spans="1:14" x14ac:dyDescent="0.25">
      <c r="A2244" t="s">
        <v>4245</v>
      </c>
      <c r="B2244" t="s">
        <v>2127</v>
      </c>
      <c r="C2244" t="s">
        <v>291</v>
      </c>
      <c r="D2244" t="s">
        <v>21</v>
      </c>
      <c r="E2244">
        <v>21702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43333</v>
      </c>
      <c r="L2244" t="s">
        <v>26</v>
      </c>
      <c r="N2244" t="s">
        <v>24</v>
      </c>
    </row>
    <row r="2245" spans="1:14" x14ac:dyDescent="0.25">
      <c r="A2245" t="s">
        <v>511</v>
      </c>
      <c r="B2245" t="s">
        <v>4246</v>
      </c>
      <c r="C2245" t="s">
        <v>880</v>
      </c>
      <c r="D2245" t="s">
        <v>21</v>
      </c>
      <c r="E2245">
        <v>21784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43333</v>
      </c>
      <c r="L2245" t="s">
        <v>26</v>
      </c>
      <c r="N2245" t="s">
        <v>24</v>
      </c>
    </row>
    <row r="2246" spans="1:14" x14ac:dyDescent="0.25">
      <c r="A2246" t="s">
        <v>4247</v>
      </c>
      <c r="B2246" t="s">
        <v>4248</v>
      </c>
      <c r="C2246" t="s">
        <v>3723</v>
      </c>
      <c r="D2246" t="s">
        <v>21</v>
      </c>
      <c r="E2246">
        <v>21733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43332</v>
      </c>
      <c r="L2246" t="s">
        <v>26</v>
      </c>
      <c r="N2246" t="s">
        <v>24</v>
      </c>
    </row>
    <row r="2247" spans="1:14" x14ac:dyDescent="0.25">
      <c r="A2247" t="s">
        <v>4249</v>
      </c>
      <c r="B2247" t="s">
        <v>4250</v>
      </c>
      <c r="C2247" t="s">
        <v>455</v>
      </c>
      <c r="D2247" t="s">
        <v>21</v>
      </c>
      <c r="E2247">
        <v>20646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43332</v>
      </c>
      <c r="L2247" t="s">
        <v>26</v>
      </c>
      <c r="N2247" t="s">
        <v>24</v>
      </c>
    </row>
    <row r="2248" spans="1:14" x14ac:dyDescent="0.25">
      <c r="A2248" t="s">
        <v>155</v>
      </c>
      <c r="B2248" t="s">
        <v>4251</v>
      </c>
      <c r="C2248" t="s">
        <v>190</v>
      </c>
      <c r="D2248" t="s">
        <v>21</v>
      </c>
      <c r="E2248">
        <v>20852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43329</v>
      </c>
      <c r="L2248" t="s">
        <v>26</v>
      </c>
      <c r="N2248" t="s">
        <v>24</v>
      </c>
    </row>
    <row r="2249" spans="1:14" x14ac:dyDescent="0.25">
      <c r="A2249" t="s">
        <v>4252</v>
      </c>
      <c r="B2249" t="s">
        <v>4253</v>
      </c>
      <c r="C2249" t="s">
        <v>3418</v>
      </c>
      <c r="D2249" t="s">
        <v>21</v>
      </c>
      <c r="E2249">
        <v>20783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43329</v>
      </c>
      <c r="L2249" t="s">
        <v>26</v>
      </c>
      <c r="N2249" t="s">
        <v>24</v>
      </c>
    </row>
    <row r="2250" spans="1:14" x14ac:dyDescent="0.25">
      <c r="A2250" t="s">
        <v>4254</v>
      </c>
      <c r="B2250" t="s">
        <v>4255</v>
      </c>
      <c r="C2250" t="s">
        <v>190</v>
      </c>
      <c r="D2250" t="s">
        <v>21</v>
      </c>
      <c r="E2250">
        <v>20851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43329</v>
      </c>
      <c r="L2250" t="s">
        <v>26</v>
      </c>
      <c r="N2250" t="s">
        <v>24</v>
      </c>
    </row>
    <row r="2251" spans="1:14" x14ac:dyDescent="0.25">
      <c r="A2251" t="s">
        <v>2382</v>
      </c>
      <c r="B2251" t="s">
        <v>2383</v>
      </c>
      <c r="C2251" t="s">
        <v>1855</v>
      </c>
      <c r="D2251" t="s">
        <v>21</v>
      </c>
      <c r="E2251">
        <v>20784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43329</v>
      </c>
      <c r="L2251" t="s">
        <v>26</v>
      </c>
      <c r="N2251" t="s">
        <v>24</v>
      </c>
    </row>
    <row r="2252" spans="1:14" x14ac:dyDescent="0.25">
      <c r="A2252" t="s">
        <v>4256</v>
      </c>
      <c r="B2252" t="s">
        <v>4257</v>
      </c>
      <c r="C2252" t="s">
        <v>3418</v>
      </c>
      <c r="D2252" t="s">
        <v>21</v>
      </c>
      <c r="E2252">
        <v>20783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43329</v>
      </c>
      <c r="L2252" t="s">
        <v>26</v>
      </c>
      <c r="N2252" t="s">
        <v>24</v>
      </c>
    </row>
    <row r="2253" spans="1:14" x14ac:dyDescent="0.25">
      <c r="A2253" t="s">
        <v>2289</v>
      </c>
      <c r="B2253" t="s">
        <v>4258</v>
      </c>
      <c r="C2253" t="s">
        <v>833</v>
      </c>
      <c r="D2253" t="s">
        <v>21</v>
      </c>
      <c r="E2253">
        <v>20715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43329</v>
      </c>
      <c r="L2253" t="s">
        <v>26</v>
      </c>
      <c r="N2253" t="s">
        <v>24</v>
      </c>
    </row>
    <row r="2254" spans="1:14" x14ac:dyDescent="0.25">
      <c r="A2254" t="s">
        <v>196</v>
      </c>
      <c r="B2254" t="s">
        <v>4259</v>
      </c>
      <c r="C2254" t="s">
        <v>198</v>
      </c>
      <c r="D2254" t="s">
        <v>21</v>
      </c>
      <c r="E2254">
        <v>20746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43329</v>
      </c>
      <c r="L2254" t="s">
        <v>26</v>
      </c>
      <c r="N2254" t="s">
        <v>24</v>
      </c>
    </row>
    <row r="2255" spans="1:14" x14ac:dyDescent="0.25">
      <c r="A2255" t="s">
        <v>196</v>
      </c>
      <c r="B2255" t="s">
        <v>4260</v>
      </c>
      <c r="C2255" t="s">
        <v>4261</v>
      </c>
      <c r="D2255" t="s">
        <v>21</v>
      </c>
      <c r="E2255">
        <v>20746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43329</v>
      </c>
      <c r="L2255" t="s">
        <v>26</v>
      </c>
      <c r="N2255" t="s">
        <v>24</v>
      </c>
    </row>
    <row r="2256" spans="1:14" x14ac:dyDescent="0.25">
      <c r="A2256" t="s">
        <v>4262</v>
      </c>
      <c r="B2256" t="s">
        <v>4263</v>
      </c>
      <c r="C2256" t="s">
        <v>3418</v>
      </c>
      <c r="D2256" t="s">
        <v>21</v>
      </c>
      <c r="E2256">
        <v>20783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43329</v>
      </c>
      <c r="L2256" t="s">
        <v>26</v>
      </c>
      <c r="N2256" t="s">
        <v>24</v>
      </c>
    </row>
    <row r="2257" spans="1:14" x14ac:dyDescent="0.25">
      <c r="A2257" t="s">
        <v>4264</v>
      </c>
      <c r="B2257" t="s">
        <v>4265</v>
      </c>
      <c r="C2257" t="s">
        <v>190</v>
      </c>
      <c r="D2257" t="s">
        <v>21</v>
      </c>
      <c r="E2257">
        <v>20850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43329</v>
      </c>
      <c r="L2257" t="s">
        <v>26</v>
      </c>
      <c r="N2257" t="s">
        <v>24</v>
      </c>
    </row>
    <row r="2258" spans="1:14" x14ac:dyDescent="0.25">
      <c r="A2258" t="s">
        <v>4266</v>
      </c>
      <c r="B2258" t="s">
        <v>2481</v>
      </c>
      <c r="C2258" t="s">
        <v>29</v>
      </c>
      <c r="D2258" t="s">
        <v>21</v>
      </c>
      <c r="E2258">
        <v>21222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43328</v>
      </c>
      <c r="L2258" t="s">
        <v>26</v>
      </c>
      <c r="N2258" t="s">
        <v>24</v>
      </c>
    </row>
    <row r="2259" spans="1:14" x14ac:dyDescent="0.25">
      <c r="A2259" t="s">
        <v>4267</v>
      </c>
      <c r="B2259" t="s">
        <v>4268</v>
      </c>
      <c r="C2259" t="s">
        <v>29</v>
      </c>
      <c r="D2259" t="s">
        <v>21</v>
      </c>
      <c r="E2259">
        <v>21222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43328</v>
      </c>
      <c r="L2259" t="s">
        <v>26</v>
      </c>
      <c r="N2259" t="s">
        <v>24</v>
      </c>
    </row>
    <row r="2260" spans="1:14" x14ac:dyDescent="0.25">
      <c r="A2260" t="s">
        <v>155</v>
      </c>
      <c r="B2260" t="s">
        <v>2937</v>
      </c>
      <c r="C2260" t="s">
        <v>687</v>
      </c>
      <c r="D2260" t="s">
        <v>21</v>
      </c>
      <c r="E2260">
        <v>20747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43328</v>
      </c>
      <c r="L2260" t="s">
        <v>26</v>
      </c>
      <c r="N2260" t="s">
        <v>24</v>
      </c>
    </row>
    <row r="2261" spans="1:14" x14ac:dyDescent="0.25">
      <c r="A2261" t="s">
        <v>995</v>
      </c>
      <c r="B2261" t="s">
        <v>4269</v>
      </c>
      <c r="C2261" t="s">
        <v>29</v>
      </c>
      <c r="D2261" t="s">
        <v>21</v>
      </c>
      <c r="E2261">
        <v>21220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43328</v>
      </c>
      <c r="L2261" t="s">
        <v>26</v>
      </c>
      <c r="N2261" t="s">
        <v>24</v>
      </c>
    </row>
    <row r="2262" spans="1:14" x14ac:dyDescent="0.25">
      <c r="A2262" t="s">
        <v>4270</v>
      </c>
      <c r="B2262" t="s">
        <v>4271</v>
      </c>
      <c r="C2262" t="s">
        <v>109</v>
      </c>
      <c r="D2262" t="s">
        <v>21</v>
      </c>
      <c r="E2262">
        <v>21048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43328</v>
      </c>
      <c r="L2262" t="s">
        <v>26</v>
      </c>
      <c r="N2262" t="s">
        <v>24</v>
      </c>
    </row>
    <row r="2263" spans="1:14" x14ac:dyDescent="0.25">
      <c r="A2263" t="s">
        <v>4272</v>
      </c>
      <c r="B2263" t="s">
        <v>3163</v>
      </c>
      <c r="C2263" t="s">
        <v>109</v>
      </c>
      <c r="D2263" t="s">
        <v>21</v>
      </c>
      <c r="E2263">
        <v>21048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43328</v>
      </c>
      <c r="L2263" t="s">
        <v>26</v>
      </c>
      <c r="N2263" t="s">
        <v>24</v>
      </c>
    </row>
    <row r="2264" spans="1:14" x14ac:dyDescent="0.25">
      <c r="A2264" t="s">
        <v>4273</v>
      </c>
      <c r="B2264" t="s">
        <v>4274</v>
      </c>
      <c r="C2264" t="s">
        <v>29</v>
      </c>
      <c r="D2264" t="s">
        <v>21</v>
      </c>
      <c r="E2264">
        <v>21220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43328</v>
      </c>
      <c r="L2264" t="s">
        <v>26</v>
      </c>
      <c r="N2264" t="s">
        <v>24</v>
      </c>
    </row>
    <row r="2265" spans="1:14" x14ac:dyDescent="0.25">
      <c r="A2265" t="s">
        <v>177</v>
      </c>
      <c r="B2265" t="s">
        <v>2971</v>
      </c>
      <c r="C2265" t="s">
        <v>652</v>
      </c>
      <c r="D2265" t="s">
        <v>21</v>
      </c>
      <c r="E2265">
        <v>20743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43328</v>
      </c>
      <c r="L2265" t="s">
        <v>26</v>
      </c>
      <c r="N2265" t="s">
        <v>24</v>
      </c>
    </row>
    <row r="2266" spans="1:14" x14ac:dyDescent="0.25">
      <c r="A2266" t="s">
        <v>4275</v>
      </c>
      <c r="B2266" t="s">
        <v>4276</v>
      </c>
      <c r="C2266" t="s">
        <v>29</v>
      </c>
      <c r="D2266" t="s">
        <v>21</v>
      </c>
      <c r="E2266">
        <v>21220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43328</v>
      </c>
      <c r="L2266" t="s">
        <v>26</v>
      </c>
      <c r="N2266" t="s">
        <v>24</v>
      </c>
    </row>
    <row r="2267" spans="1:14" x14ac:dyDescent="0.25">
      <c r="A2267" t="s">
        <v>87</v>
      </c>
      <c r="B2267" t="s">
        <v>4277</v>
      </c>
      <c r="C2267" t="s">
        <v>29</v>
      </c>
      <c r="D2267" t="s">
        <v>21</v>
      </c>
      <c r="E2267">
        <v>21220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43328</v>
      </c>
      <c r="L2267" t="s">
        <v>26</v>
      </c>
      <c r="N2267" t="s">
        <v>24</v>
      </c>
    </row>
    <row r="2268" spans="1:14" x14ac:dyDescent="0.25">
      <c r="A2268" t="s">
        <v>4278</v>
      </c>
      <c r="B2268" t="s">
        <v>4279</v>
      </c>
      <c r="C2268" t="s">
        <v>778</v>
      </c>
      <c r="D2268" t="s">
        <v>21</v>
      </c>
      <c r="E2268">
        <v>20601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43328</v>
      </c>
      <c r="L2268" t="s">
        <v>26</v>
      </c>
      <c r="N2268" t="s">
        <v>24</v>
      </c>
    </row>
    <row r="2269" spans="1:14" x14ac:dyDescent="0.25">
      <c r="A2269" t="s">
        <v>4280</v>
      </c>
      <c r="B2269" t="s">
        <v>4281</v>
      </c>
      <c r="C2269" t="s">
        <v>109</v>
      </c>
      <c r="D2269" t="s">
        <v>21</v>
      </c>
      <c r="E2269">
        <v>21048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43328</v>
      </c>
      <c r="L2269" t="s">
        <v>26</v>
      </c>
      <c r="N2269" t="s">
        <v>24</v>
      </c>
    </row>
    <row r="2270" spans="1:14" x14ac:dyDescent="0.25">
      <c r="A2270" t="s">
        <v>4282</v>
      </c>
      <c r="B2270" t="s">
        <v>4283</v>
      </c>
      <c r="C2270" t="s">
        <v>29</v>
      </c>
      <c r="D2270" t="s">
        <v>21</v>
      </c>
      <c r="E2270">
        <v>21220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43328</v>
      </c>
      <c r="L2270" t="s">
        <v>26</v>
      </c>
      <c r="N2270" t="s">
        <v>24</v>
      </c>
    </row>
    <row r="2271" spans="1:14" x14ac:dyDescent="0.25">
      <c r="A2271" t="s">
        <v>4284</v>
      </c>
      <c r="B2271" t="s">
        <v>4285</v>
      </c>
      <c r="C2271" t="s">
        <v>778</v>
      </c>
      <c r="D2271" t="s">
        <v>21</v>
      </c>
      <c r="E2271">
        <v>20641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43328</v>
      </c>
      <c r="L2271" t="s">
        <v>26</v>
      </c>
      <c r="N2271" t="s">
        <v>24</v>
      </c>
    </row>
    <row r="2272" spans="1:14" x14ac:dyDescent="0.25">
      <c r="A2272" t="s">
        <v>2974</v>
      </c>
      <c r="B2272" t="s">
        <v>2975</v>
      </c>
      <c r="C2272" t="s">
        <v>652</v>
      </c>
      <c r="D2272" t="s">
        <v>21</v>
      </c>
      <c r="E2272">
        <v>20743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43328</v>
      </c>
      <c r="L2272" t="s">
        <v>26</v>
      </c>
      <c r="N2272" t="s">
        <v>24</v>
      </c>
    </row>
    <row r="2273" spans="1:14" x14ac:dyDescent="0.25">
      <c r="A2273" t="s">
        <v>4286</v>
      </c>
      <c r="B2273" t="s">
        <v>4287</v>
      </c>
      <c r="C2273" t="s">
        <v>546</v>
      </c>
      <c r="D2273" t="s">
        <v>21</v>
      </c>
      <c r="E2273">
        <v>20772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43328</v>
      </c>
      <c r="L2273" t="s">
        <v>26</v>
      </c>
      <c r="N2273" t="s">
        <v>24</v>
      </c>
    </row>
    <row r="2274" spans="1:14" x14ac:dyDescent="0.25">
      <c r="A2274" t="s">
        <v>201</v>
      </c>
      <c r="B2274" t="s">
        <v>4288</v>
      </c>
      <c r="C2274" t="s">
        <v>29</v>
      </c>
      <c r="D2274" t="s">
        <v>21</v>
      </c>
      <c r="E2274">
        <v>21224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43328</v>
      </c>
      <c r="L2274" t="s">
        <v>26</v>
      </c>
      <c r="N2274" t="s">
        <v>24</v>
      </c>
    </row>
    <row r="2275" spans="1:14" x14ac:dyDescent="0.25">
      <c r="A2275" t="s">
        <v>97</v>
      </c>
      <c r="B2275" t="s">
        <v>4289</v>
      </c>
      <c r="C2275" t="s">
        <v>778</v>
      </c>
      <c r="D2275" t="s">
        <v>21</v>
      </c>
      <c r="E2275">
        <v>20603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43328</v>
      </c>
      <c r="L2275" t="s">
        <v>26</v>
      </c>
      <c r="N2275" t="s">
        <v>24</v>
      </c>
    </row>
    <row r="2276" spans="1:14" x14ac:dyDescent="0.25">
      <c r="A2276" t="s">
        <v>456</v>
      </c>
      <c r="B2276" t="s">
        <v>4290</v>
      </c>
      <c r="C2276" t="s">
        <v>778</v>
      </c>
      <c r="D2276" t="s">
        <v>21</v>
      </c>
      <c r="E2276">
        <v>20603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43328</v>
      </c>
      <c r="L2276" t="s">
        <v>26</v>
      </c>
      <c r="N2276" t="s">
        <v>24</v>
      </c>
    </row>
    <row r="2277" spans="1:14" x14ac:dyDescent="0.25">
      <c r="A2277" t="s">
        <v>4291</v>
      </c>
      <c r="B2277" t="s">
        <v>4292</v>
      </c>
      <c r="C2277" t="s">
        <v>1226</v>
      </c>
      <c r="D2277" t="s">
        <v>21</v>
      </c>
      <c r="E2277">
        <v>20650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43327</v>
      </c>
      <c r="L2277" t="s">
        <v>26</v>
      </c>
      <c r="N2277" t="s">
        <v>24</v>
      </c>
    </row>
    <row r="2278" spans="1:14" x14ac:dyDescent="0.25">
      <c r="A2278" t="s">
        <v>4293</v>
      </c>
      <c r="B2278" t="s">
        <v>4294</v>
      </c>
      <c r="C2278" t="s">
        <v>1433</v>
      </c>
      <c r="D2278" t="s">
        <v>21</v>
      </c>
      <c r="E2278">
        <v>20620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43327</v>
      </c>
      <c r="L2278" t="s">
        <v>26</v>
      </c>
      <c r="N2278" t="s">
        <v>24</v>
      </c>
    </row>
    <row r="2279" spans="1:14" x14ac:dyDescent="0.25">
      <c r="A2279" t="s">
        <v>4295</v>
      </c>
      <c r="B2279" t="s">
        <v>4296</v>
      </c>
      <c r="C2279" t="s">
        <v>29</v>
      </c>
      <c r="D2279" t="s">
        <v>21</v>
      </c>
      <c r="E2279">
        <v>21227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43327</v>
      </c>
      <c r="L2279" t="s">
        <v>26</v>
      </c>
      <c r="N2279" t="s">
        <v>24</v>
      </c>
    </row>
    <row r="2280" spans="1:14" x14ac:dyDescent="0.25">
      <c r="A2280" t="s">
        <v>4297</v>
      </c>
      <c r="B2280" t="s">
        <v>4298</v>
      </c>
      <c r="C2280" t="s">
        <v>778</v>
      </c>
      <c r="D2280" t="s">
        <v>21</v>
      </c>
      <c r="E2280">
        <v>20602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43327</v>
      </c>
      <c r="L2280" t="s">
        <v>26</v>
      </c>
      <c r="N2280" t="s">
        <v>24</v>
      </c>
    </row>
    <row r="2281" spans="1:14" x14ac:dyDescent="0.25">
      <c r="A2281" t="s">
        <v>87</v>
      </c>
      <c r="B2281" t="s">
        <v>4299</v>
      </c>
      <c r="C2281" t="s">
        <v>29</v>
      </c>
      <c r="D2281" t="s">
        <v>21</v>
      </c>
      <c r="E2281">
        <v>21211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43327</v>
      </c>
      <c r="L2281" t="s">
        <v>26</v>
      </c>
      <c r="N2281" t="s">
        <v>24</v>
      </c>
    </row>
    <row r="2282" spans="1:14" x14ac:dyDescent="0.25">
      <c r="A2282" t="s">
        <v>4300</v>
      </c>
      <c r="B2282" t="s">
        <v>1225</v>
      </c>
      <c r="C2282" t="s">
        <v>1226</v>
      </c>
      <c r="D2282" t="s">
        <v>21</v>
      </c>
      <c r="E2282">
        <v>20650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43327</v>
      </c>
      <c r="L2282" t="s">
        <v>26</v>
      </c>
      <c r="N2282" t="s">
        <v>24</v>
      </c>
    </row>
    <row r="2283" spans="1:14" x14ac:dyDescent="0.25">
      <c r="A2283" t="s">
        <v>250</v>
      </c>
      <c r="B2283" t="s">
        <v>4301</v>
      </c>
      <c r="C2283" t="s">
        <v>29</v>
      </c>
      <c r="D2283" t="s">
        <v>21</v>
      </c>
      <c r="E2283">
        <v>21211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43327</v>
      </c>
      <c r="L2283" t="s">
        <v>26</v>
      </c>
      <c r="N2283" t="s">
        <v>24</v>
      </c>
    </row>
    <row r="2284" spans="1:14" x14ac:dyDescent="0.25">
      <c r="A2284" t="s">
        <v>4302</v>
      </c>
      <c r="B2284" t="s">
        <v>4303</v>
      </c>
      <c r="C2284" t="s">
        <v>29</v>
      </c>
      <c r="D2284" t="s">
        <v>21</v>
      </c>
      <c r="E2284">
        <v>21216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43327</v>
      </c>
      <c r="L2284" t="s">
        <v>26</v>
      </c>
      <c r="N2284" t="s">
        <v>24</v>
      </c>
    </row>
    <row r="2285" spans="1:14" x14ac:dyDescent="0.25">
      <c r="A2285" t="s">
        <v>451</v>
      </c>
      <c r="B2285" t="s">
        <v>4304</v>
      </c>
      <c r="C2285" t="s">
        <v>1226</v>
      </c>
      <c r="D2285" t="s">
        <v>21</v>
      </c>
      <c r="E2285">
        <v>20650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43327</v>
      </c>
      <c r="L2285" t="s">
        <v>26</v>
      </c>
      <c r="N2285" t="s">
        <v>24</v>
      </c>
    </row>
    <row r="2286" spans="1:14" x14ac:dyDescent="0.25">
      <c r="A2286" t="s">
        <v>4305</v>
      </c>
      <c r="B2286" t="s">
        <v>4306</v>
      </c>
      <c r="C2286" t="s">
        <v>44</v>
      </c>
      <c r="D2286" t="s">
        <v>21</v>
      </c>
      <c r="E2286">
        <v>20794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43326</v>
      </c>
      <c r="L2286" t="s">
        <v>26</v>
      </c>
      <c r="N2286" t="s">
        <v>24</v>
      </c>
    </row>
    <row r="2287" spans="1:14" x14ac:dyDescent="0.25">
      <c r="A2287" t="s">
        <v>4307</v>
      </c>
      <c r="B2287" t="s">
        <v>4308</v>
      </c>
      <c r="C2287" t="s">
        <v>778</v>
      </c>
      <c r="D2287" t="s">
        <v>21</v>
      </c>
      <c r="E2287">
        <v>20602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43326</v>
      </c>
      <c r="L2287" t="s">
        <v>26</v>
      </c>
      <c r="N2287" t="s">
        <v>24</v>
      </c>
    </row>
    <row r="2288" spans="1:14" x14ac:dyDescent="0.25">
      <c r="A2288" t="s">
        <v>4309</v>
      </c>
      <c r="B2288" t="s">
        <v>4310</v>
      </c>
      <c r="C2288" t="s">
        <v>1433</v>
      </c>
      <c r="D2288" t="s">
        <v>21</v>
      </c>
      <c r="E2288">
        <v>20620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43326</v>
      </c>
      <c r="L2288" t="s">
        <v>26</v>
      </c>
      <c r="N2288" t="s">
        <v>24</v>
      </c>
    </row>
    <row r="2289" spans="1:14" x14ac:dyDescent="0.25">
      <c r="A2289" t="s">
        <v>4311</v>
      </c>
      <c r="B2289" t="s">
        <v>4312</v>
      </c>
      <c r="C2289" t="s">
        <v>778</v>
      </c>
      <c r="D2289" t="s">
        <v>21</v>
      </c>
      <c r="E2289">
        <v>20601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43326</v>
      </c>
      <c r="L2289" t="s">
        <v>26</v>
      </c>
      <c r="N2289" t="s">
        <v>24</v>
      </c>
    </row>
    <row r="2290" spans="1:14" x14ac:dyDescent="0.25">
      <c r="A2290" t="s">
        <v>4313</v>
      </c>
      <c r="B2290" t="s">
        <v>4314</v>
      </c>
      <c r="C2290" t="s">
        <v>1433</v>
      </c>
      <c r="D2290" t="s">
        <v>21</v>
      </c>
      <c r="E2290">
        <v>20620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43326</v>
      </c>
      <c r="L2290" t="s">
        <v>26</v>
      </c>
      <c r="N2290" t="s">
        <v>24</v>
      </c>
    </row>
    <row r="2291" spans="1:14" x14ac:dyDescent="0.25">
      <c r="A2291" t="s">
        <v>4315</v>
      </c>
      <c r="B2291" t="s">
        <v>4316</v>
      </c>
      <c r="C2291" t="s">
        <v>44</v>
      </c>
      <c r="D2291" t="s">
        <v>21</v>
      </c>
      <c r="E2291">
        <v>20794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43326</v>
      </c>
      <c r="L2291" t="s">
        <v>26</v>
      </c>
      <c r="N2291" t="s">
        <v>24</v>
      </c>
    </row>
    <row r="2292" spans="1:14" x14ac:dyDescent="0.25">
      <c r="A2292" t="s">
        <v>4317</v>
      </c>
      <c r="B2292" t="s">
        <v>4318</v>
      </c>
      <c r="C2292" t="s">
        <v>1433</v>
      </c>
      <c r="D2292" t="s">
        <v>21</v>
      </c>
      <c r="E2292">
        <v>20620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43326</v>
      </c>
      <c r="L2292" t="s">
        <v>26</v>
      </c>
      <c r="N2292" t="s">
        <v>24</v>
      </c>
    </row>
    <row r="2293" spans="1:14" x14ac:dyDescent="0.25">
      <c r="A2293" t="s">
        <v>4319</v>
      </c>
      <c r="B2293" t="s">
        <v>4320</v>
      </c>
      <c r="C2293" t="s">
        <v>2257</v>
      </c>
      <c r="D2293" t="s">
        <v>21</v>
      </c>
      <c r="E2293">
        <v>21722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43326</v>
      </c>
      <c r="L2293" t="s">
        <v>26</v>
      </c>
      <c r="N2293" t="s">
        <v>24</v>
      </c>
    </row>
    <row r="2294" spans="1:14" x14ac:dyDescent="0.25">
      <c r="A2294" t="s">
        <v>4321</v>
      </c>
      <c r="B2294" t="s">
        <v>4322</v>
      </c>
      <c r="C2294" t="s">
        <v>778</v>
      </c>
      <c r="D2294" t="s">
        <v>21</v>
      </c>
      <c r="E2294">
        <v>20601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43326</v>
      </c>
      <c r="L2294" t="s">
        <v>26</v>
      </c>
      <c r="N2294" t="s">
        <v>24</v>
      </c>
    </row>
    <row r="2295" spans="1:14" x14ac:dyDescent="0.25">
      <c r="A2295" t="s">
        <v>4323</v>
      </c>
      <c r="B2295" t="s">
        <v>4324</v>
      </c>
      <c r="C2295" t="s">
        <v>1433</v>
      </c>
      <c r="D2295" t="s">
        <v>21</v>
      </c>
      <c r="E2295">
        <v>20620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43326</v>
      </c>
      <c r="L2295" t="s">
        <v>26</v>
      </c>
      <c r="N2295" t="s">
        <v>24</v>
      </c>
    </row>
    <row r="2296" spans="1:14" x14ac:dyDescent="0.25">
      <c r="A2296" t="s">
        <v>4325</v>
      </c>
      <c r="B2296" t="s">
        <v>4326</v>
      </c>
      <c r="C2296" t="s">
        <v>143</v>
      </c>
      <c r="D2296" t="s">
        <v>21</v>
      </c>
      <c r="E2296">
        <v>20695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43326</v>
      </c>
      <c r="L2296" t="s">
        <v>26</v>
      </c>
      <c r="N2296" t="s">
        <v>24</v>
      </c>
    </row>
    <row r="2297" spans="1:14" x14ac:dyDescent="0.25">
      <c r="A2297" t="s">
        <v>869</v>
      </c>
      <c r="B2297" t="s">
        <v>4327</v>
      </c>
      <c r="C2297" t="s">
        <v>44</v>
      </c>
      <c r="D2297" t="s">
        <v>21</v>
      </c>
      <c r="E2297">
        <v>20794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43326</v>
      </c>
      <c r="L2297" t="s">
        <v>26</v>
      </c>
      <c r="N2297" t="s">
        <v>24</v>
      </c>
    </row>
    <row r="2298" spans="1:14" x14ac:dyDescent="0.25">
      <c r="A2298" t="s">
        <v>4328</v>
      </c>
      <c r="B2298" t="s">
        <v>4329</v>
      </c>
      <c r="C2298" t="s">
        <v>44</v>
      </c>
      <c r="D2298" t="s">
        <v>21</v>
      </c>
      <c r="E2298">
        <v>20794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43326</v>
      </c>
      <c r="L2298" t="s">
        <v>26</v>
      </c>
      <c r="N2298" t="s">
        <v>24</v>
      </c>
    </row>
    <row r="2299" spans="1:14" x14ac:dyDescent="0.25">
      <c r="A2299" t="s">
        <v>422</v>
      </c>
      <c r="B2299" t="s">
        <v>4330</v>
      </c>
      <c r="C2299" t="s">
        <v>44</v>
      </c>
      <c r="D2299" t="s">
        <v>21</v>
      </c>
      <c r="E2299">
        <v>20794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43326</v>
      </c>
      <c r="L2299" t="s">
        <v>26</v>
      </c>
      <c r="N2299" t="s">
        <v>24</v>
      </c>
    </row>
    <row r="2300" spans="1:14" x14ac:dyDescent="0.25">
      <c r="A2300" t="s">
        <v>4331</v>
      </c>
      <c r="B2300" t="s">
        <v>4332</v>
      </c>
      <c r="C2300" t="s">
        <v>44</v>
      </c>
      <c r="D2300" t="s">
        <v>21</v>
      </c>
      <c r="E2300">
        <v>20794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43326</v>
      </c>
      <c r="L2300" t="s">
        <v>26</v>
      </c>
      <c r="N2300" t="s">
        <v>24</v>
      </c>
    </row>
    <row r="2301" spans="1:14" x14ac:dyDescent="0.25">
      <c r="A2301" t="s">
        <v>2986</v>
      </c>
      <c r="B2301" t="s">
        <v>2987</v>
      </c>
      <c r="C2301" t="s">
        <v>154</v>
      </c>
      <c r="D2301" t="s">
        <v>21</v>
      </c>
      <c r="E2301">
        <v>20707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43325</v>
      </c>
      <c r="L2301" t="s">
        <v>26</v>
      </c>
      <c r="N2301" t="s">
        <v>24</v>
      </c>
    </row>
    <row r="2302" spans="1:14" x14ac:dyDescent="0.25">
      <c r="A2302" t="s">
        <v>4333</v>
      </c>
      <c r="B2302" t="s">
        <v>4334</v>
      </c>
      <c r="C2302" t="s">
        <v>2257</v>
      </c>
      <c r="D2302" t="s">
        <v>21</v>
      </c>
      <c r="E2302">
        <v>21722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43322</v>
      </c>
      <c r="L2302" t="s">
        <v>26</v>
      </c>
      <c r="N2302" t="s">
        <v>24</v>
      </c>
    </row>
    <row r="2303" spans="1:14" x14ac:dyDescent="0.25">
      <c r="A2303" t="s">
        <v>4335</v>
      </c>
      <c r="B2303" t="s">
        <v>4336</v>
      </c>
      <c r="C2303" t="s">
        <v>3418</v>
      </c>
      <c r="D2303" t="s">
        <v>21</v>
      </c>
      <c r="E2303">
        <v>20783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43322</v>
      </c>
      <c r="L2303" t="s">
        <v>26</v>
      </c>
      <c r="N2303" t="s">
        <v>24</v>
      </c>
    </row>
    <row r="2304" spans="1:14" x14ac:dyDescent="0.25">
      <c r="A2304" t="s">
        <v>4337</v>
      </c>
      <c r="B2304" t="s">
        <v>4338</v>
      </c>
      <c r="C2304" t="s">
        <v>29</v>
      </c>
      <c r="D2304" t="s">
        <v>21</v>
      </c>
      <c r="E2304">
        <v>21205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43322</v>
      </c>
      <c r="L2304" t="s">
        <v>26</v>
      </c>
      <c r="N2304" t="s">
        <v>24</v>
      </c>
    </row>
    <row r="2305" spans="1:14" x14ac:dyDescent="0.25">
      <c r="A2305" t="s">
        <v>4339</v>
      </c>
      <c r="B2305" t="s">
        <v>4340</v>
      </c>
      <c r="C2305" t="s">
        <v>920</v>
      </c>
      <c r="D2305" t="s">
        <v>21</v>
      </c>
      <c r="E2305">
        <v>20659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43322</v>
      </c>
      <c r="L2305" t="s">
        <v>26</v>
      </c>
      <c r="N2305" t="s">
        <v>24</v>
      </c>
    </row>
    <row r="2306" spans="1:14" x14ac:dyDescent="0.25">
      <c r="A2306" t="s">
        <v>4341</v>
      </c>
      <c r="B2306" t="s">
        <v>4342</v>
      </c>
      <c r="C2306" t="s">
        <v>29</v>
      </c>
      <c r="D2306" t="s">
        <v>21</v>
      </c>
      <c r="E2306">
        <v>21204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43322</v>
      </c>
      <c r="L2306" t="s">
        <v>26</v>
      </c>
      <c r="N2306" t="s">
        <v>24</v>
      </c>
    </row>
    <row r="2307" spans="1:14" x14ac:dyDescent="0.25">
      <c r="A2307" t="s">
        <v>4343</v>
      </c>
      <c r="B2307" t="s">
        <v>4344</v>
      </c>
      <c r="C2307" t="s">
        <v>854</v>
      </c>
      <c r="D2307" t="s">
        <v>21</v>
      </c>
      <c r="E2307">
        <v>20706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43322</v>
      </c>
      <c r="L2307" t="s">
        <v>26</v>
      </c>
      <c r="N2307" t="s">
        <v>24</v>
      </c>
    </row>
    <row r="2308" spans="1:14" x14ac:dyDescent="0.25">
      <c r="A2308" t="s">
        <v>4345</v>
      </c>
      <c r="B2308" t="s">
        <v>4346</v>
      </c>
      <c r="C2308" t="s">
        <v>920</v>
      </c>
      <c r="D2308" t="s">
        <v>21</v>
      </c>
      <c r="E2308">
        <v>20659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43322</v>
      </c>
      <c r="L2308" t="s">
        <v>26</v>
      </c>
      <c r="N2308" t="s">
        <v>24</v>
      </c>
    </row>
    <row r="2309" spans="1:14" x14ac:dyDescent="0.25">
      <c r="A2309" t="s">
        <v>4347</v>
      </c>
      <c r="B2309" t="s">
        <v>4348</v>
      </c>
      <c r="C2309" t="s">
        <v>3249</v>
      </c>
      <c r="D2309" t="s">
        <v>21</v>
      </c>
      <c r="E2309">
        <v>21795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43322</v>
      </c>
      <c r="L2309" t="s">
        <v>26</v>
      </c>
      <c r="N2309" t="s">
        <v>24</v>
      </c>
    </row>
    <row r="2310" spans="1:14" x14ac:dyDescent="0.25">
      <c r="A2310" t="s">
        <v>4349</v>
      </c>
      <c r="B2310" t="s">
        <v>4350</v>
      </c>
      <c r="C2310" t="s">
        <v>778</v>
      </c>
      <c r="D2310" t="s">
        <v>21</v>
      </c>
      <c r="E2310">
        <v>20601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43322</v>
      </c>
      <c r="L2310" t="s">
        <v>26</v>
      </c>
      <c r="N2310" t="s">
        <v>24</v>
      </c>
    </row>
    <row r="2311" spans="1:14" x14ac:dyDescent="0.25">
      <c r="A2311" t="s">
        <v>871</v>
      </c>
      <c r="B2311" t="s">
        <v>872</v>
      </c>
      <c r="C2311" t="s">
        <v>29</v>
      </c>
      <c r="D2311" t="s">
        <v>21</v>
      </c>
      <c r="E2311">
        <v>21204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43322</v>
      </c>
      <c r="L2311" t="s">
        <v>26</v>
      </c>
      <c r="N2311" t="s">
        <v>24</v>
      </c>
    </row>
    <row r="2312" spans="1:14" x14ac:dyDescent="0.25">
      <c r="A2312" t="s">
        <v>4351</v>
      </c>
      <c r="B2312" t="s">
        <v>4352</v>
      </c>
      <c r="C2312" t="s">
        <v>920</v>
      </c>
      <c r="D2312" t="s">
        <v>21</v>
      </c>
      <c r="E2312">
        <v>20659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43322</v>
      </c>
      <c r="L2312" t="s">
        <v>26</v>
      </c>
      <c r="N2312" t="s">
        <v>24</v>
      </c>
    </row>
    <row r="2313" spans="1:14" x14ac:dyDescent="0.25">
      <c r="A2313" t="s">
        <v>4113</v>
      </c>
      <c r="B2313" t="s">
        <v>4353</v>
      </c>
      <c r="C2313" t="s">
        <v>1516</v>
      </c>
      <c r="D2313" t="s">
        <v>21</v>
      </c>
      <c r="E2313">
        <v>21787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43322</v>
      </c>
      <c r="L2313" t="s">
        <v>26</v>
      </c>
      <c r="N2313" t="s">
        <v>24</v>
      </c>
    </row>
    <row r="2314" spans="1:14" x14ac:dyDescent="0.25">
      <c r="A2314" t="s">
        <v>4354</v>
      </c>
      <c r="B2314" t="s">
        <v>4355</v>
      </c>
      <c r="C2314" t="s">
        <v>254</v>
      </c>
      <c r="D2314" t="s">
        <v>21</v>
      </c>
      <c r="E2314">
        <v>21204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43322</v>
      </c>
      <c r="L2314" t="s">
        <v>26</v>
      </c>
      <c r="N2314" t="s">
        <v>24</v>
      </c>
    </row>
    <row r="2315" spans="1:14" x14ac:dyDescent="0.25">
      <c r="A2315" t="s">
        <v>4356</v>
      </c>
      <c r="B2315" t="s">
        <v>4357</v>
      </c>
      <c r="C2315" t="s">
        <v>3249</v>
      </c>
      <c r="D2315" t="s">
        <v>21</v>
      </c>
      <c r="E2315">
        <v>21795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43321</v>
      </c>
      <c r="L2315" t="s">
        <v>26</v>
      </c>
      <c r="N2315" t="s">
        <v>24</v>
      </c>
    </row>
    <row r="2316" spans="1:14" x14ac:dyDescent="0.25">
      <c r="A2316" t="s">
        <v>4358</v>
      </c>
      <c r="B2316" t="s">
        <v>4359</v>
      </c>
      <c r="C2316" t="s">
        <v>176</v>
      </c>
      <c r="D2316" t="s">
        <v>21</v>
      </c>
      <c r="E2316">
        <v>21742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43321</v>
      </c>
      <c r="L2316" t="s">
        <v>26</v>
      </c>
      <c r="N2316" t="s">
        <v>24</v>
      </c>
    </row>
    <row r="2317" spans="1:14" x14ac:dyDescent="0.25">
      <c r="A2317" t="s">
        <v>4360</v>
      </c>
      <c r="B2317" t="s">
        <v>4361</v>
      </c>
      <c r="C2317" t="s">
        <v>487</v>
      </c>
      <c r="D2317" t="s">
        <v>21</v>
      </c>
      <c r="E2317">
        <v>20783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43321</v>
      </c>
      <c r="L2317" t="s">
        <v>26</v>
      </c>
      <c r="N2317" t="s">
        <v>24</v>
      </c>
    </row>
    <row r="2318" spans="1:14" x14ac:dyDescent="0.25">
      <c r="A2318" t="s">
        <v>4362</v>
      </c>
      <c r="B2318" t="s">
        <v>4363</v>
      </c>
      <c r="C2318" t="s">
        <v>920</v>
      </c>
      <c r="D2318" t="s">
        <v>21</v>
      </c>
      <c r="E2318">
        <v>20659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43321</v>
      </c>
      <c r="L2318" t="s">
        <v>26</v>
      </c>
      <c r="N2318" t="s">
        <v>24</v>
      </c>
    </row>
    <row r="2319" spans="1:14" x14ac:dyDescent="0.25">
      <c r="A2319" t="s">
        <v>4364</v>
      </c>
      <c r="B2319" t="s">
        <v>4365</v>
      </c>
      <c r="C2319" t="s">
        <v>249</v>
      </c>
      <c r="D2319" t="s">
        <v>21</v>
      </c>
      <c r="E2319">
        <v>20744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43321</v>
      </c>
      <c r="L2319" t="s">
        <v>26</v>
      </c>
      <c r="N2319" t="s">
        <v>24</v>
      </c>
    </row>
    <row r="2320" spans="1:14" x14ac:dyDescent="0.25">
      <c r="A2320" t="s">
        <v>4366</v>
      </c>
      <c r="B2320" t="s">
        <v>4367</v>
      </c>
      <c r="C2320" t="s">
        <v>1685</v>
      </c>
      <c r="D2320" t="s">
        <v>21</v>
      </c>
      <c r="E2320">
        <v>20769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43321</v>
      </c>
      <c r="L2320" t="s">
        <v>26</v>
      </c>
      <c r="N2320" t="s">
        <v>24</v>
      </c>
    </row>
    <row r="2321" spans="1:14" x14ac:dyDescent="0.25">
      <c r="A2321" t="s">
        <v>4368</v>
      </c>
      <c r="B2321" t="s">
        <v>4369</v>
      </c>
      <c r="C2321" t="s">
        <v>453</v>
      </c>
      <c r="D2321" t="s">
        <v>21</v>
      </c>
      <c r="E2321">
        <v>20616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43321</v>
      </c>
      <c r="L2321" t="s">
        <v>26</v>
      </c>
      <c r="N2321" t="s">
        <v>24</v>
      </c>
    </row>
    <row r="2322" spans="1:14" x14ac:dyDescent="0.25">
      <c r="A2322" t="s">
        <v>4370</v>
      </c>
      <c r="B2322" t="s">
        <v>4371</v>
      </c>
      <c r="C2322" t="s">
        <v>487</v>
      </c>
      <c r="D2322" t="s">
        <v>21</v>
      </c>
      <c r="E2322">
        <v>20783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43321</v>
      </c>
      <c r="L2322" t="s">
        <v>26</v>
      </c>
      <c r="N2322" t="s">
        <v>24</v>
      </c>
    </row>
    <row r="2323" spans="1:14" x14ac:dyDescent="0.25">
      <c r="A2323" t="s">
        <v>1298</v>
      </c>
      <c r="B2323" t="s">
        <v>4372</v>
      </c>
      <c r="C2323" t="s">
        <v>854</v>
      </c>
      <c r="D2323" t="s">
        <v>21</v>
      </c>
      <c r="E2323">
        <v>20706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43321</v>
      </c>
      <c r="L2323" t="s">
        <v>26</v>
      </c>
      <c r="N2323" t="s">
        <v>24</v>
      </c>
    </row>
    <row r="2324" spans="1:14" x14ac:dyDescent="0.25">
      <c r="A2324" t="s">
        <v>2940</v>
      </c>
      <c r="B2324" t="s">
        <v>2941</v>
      </c>
      <c r="C2324" t="s">
        <v>173</v>
      </c>
      <c r="D2324" t="s">
        <v>21</v>
      </c>
      <c r="E2324">
        <v>20745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43321</v>
      </c>
      <c r="L2324" t="s">
        <v>26</v>
      </c>
      <c r="N2324" t="s">
        <v>24</v>
      </c>
    </row>
    <row r="2325" spans="1:14" x14ac:dyDescent="0.25">
      <c r="A2325" t="s">
        <v>2055</v>
      </c>
      <c r="B2325" t="s">
        <v>2944</v>
      </c>
      <c r="C2325" t="s">
        <v>249</v>
      </c>
      <c r="D2325" t="s">
        <v>21</v>
      </c>
      <c r="E2325">
        <v>20744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43321</v>
      </c>
      <c r="L2325" t="s">
        <v>26</v>
      </c>
      <c r="N2325" t="s">
        <v>24</v>
      </c>
    </row>
    <row r="2326" spans="1:14" x14ac:dyDescent="0.25">
      <c r="A2326" t="s">
        <v>4373</v>
      </c>
      <c r="B2326" t="s">
        <v>4374</v>
      </c>
      <c r="C2326" t="s">
        <v>487</v>
      </c>
      <c r="D2326" t="s">
        <v>21</v>
      </c>
      <c r="E2326">
        <v>20783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43321</v>
      </c>
      <c r="L2326" t="s">
        <v>26</v>
      </c>
      <c r="N2326" t="s">
        <v>24</v>
      </c>
    </row>
    <row r="2327" spans="1:14" x14ac:dyDescent="0.25">
      <c r="A2327" t="s">
        <v>4375</v>
      </c>
      <c r="B2327" t="s">
        <v>4376</v>
      </c>
      <c r="C2327" t="s">
        <v>176</v>
      </c>
      <c r="D2327" t="s">
        <v>21</v>
      </c>
      <c r="E2327">
        <v>21742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43321</v>
      </c>
      <c r="L2327" t="s">
        <v>26</v>
      </c>
      <c r="N2327" t="s">
        <v>24</v>
      </c>
    </row>
    <row r="2328" spans="1:14" x14ac:dyDescent="0.25">
      <c r="A2328" t="s">
        <v>250</v>
      </c>
      <c r="B2328" t="s">
        <v>4377</v>
      </c>
      <c r="C2328" t="s">
        <v>4378</v>
      </c>
      <c r="D2328" t="s">
        <v>21</v>
      </c>
      <c r="E2328">
        <v>20784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43321</v>
      </c>
      <c r="L2328" t="s">
        <v>26</v>
      </c>
      <c r="N2328" t="s">
        <v>24</v>
      </c>
    </row>
    <row r="2329" spans="1:14" x14ac:dyDescent="0.25">
      <c r="A2329" t="s">
        <v>753</v>
      </c>
      <c r="B2329" t="s">
        <v>4379</v>
      </c>
      <c r="C2329" t="s">
        <v>176</v>
      </c>
      <c r="D2329" t="s">
        <v>21</v>
      </c>
      <c r="E2329">
        <v>21740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43321</v>
      </c>
      <c r="L2329" t="s">
        <v>26</v>
      </c>
      <c r="N2329" t="s">
        <v>24</v>
      </c>
    </row>
    <row r="2330" spans="1:14" x14ac:dyDescent="0.25">
      <c r="A2330" t="s">
        <v>4380</v>
      </c>
      <c r="B2330" t="s">
        <v>4381</v>
      </c>
      <c r="C2330" t="s">
        <v>176</v>
      </c>
      <c r="D2330" t="s">
        <v>21</v>
      </c>
      <c r="E2330">
        <v>21740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43320</v>
      </c>
      <c r="L2330" t="s">
        <v>26</v>
      </c>
      <c r="N2330" t="s">
        <v>24</v>
      </c>
    </row>
    <row r="2331" spans="1:14" x14ac:dyDescent="0.25">
      <c r="A2331" t="s">
        <v>4382</v>
      </c>
      <c r="B2331" t="s">
        <v>4383</v>
      </c>
      <c r="C2331" t="s">
        <v>176</v>
      </c>
      <c r="D2331" t="s">
        <v>21</v>
      </c>
      <c r="E2331">
        <v>21742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43320</v>
      </c>
      <c r="L2331" t="s">
        <v>26</v>
      </c>
      <c r="N2331" t="s">
        <v>24</v>
      </c>
    </row>
    <row r="2332" spans="1:14" x14ac:dyDescent="0.25">
      <c r="A2332" t="s">
        <v>4384</v>
      </c>
      <c r="B2332" t="s">
        <v>4385</v>
      </c>
      <c r="C2332" t="s">
        <v>317</v>
      </c>
      <c r="D2332" t="s">
        <v>21</v>
      </c>
      <c r="E2332">
        <v>20735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43320</v>
      </c>
      <c r="L2332" t="s">
        <v>26</v>
      </c>
      <c r="N2332" t="s">
        <v>24</v>
      </c>
    </row>
    <row r="2333" spans="1:14" x14ac:dyDescent="0.25">
      <c r="A2333" t="s">
        <v>4386</v>
      </c>
      <c r="B2333" t="s">
        <v>4387</v>
      </c>
      <c r="C2333" t="s">
        <v>652</v>
      </c>
      <c r="D2333" t="s">
        <v>21</v>
      </c>
      <c r="E2333">
        <v>20743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43320</v>
      </c>
      <c r="L2333" t="s">
        <v>26</v>
      </c>
      <c r="N2333" t="s">
        <v>24</v>
      </c>
    </row>
    <row r="2334" spans="1:14" x14ac:dyDescent="0.25">
      <c r="A2334" t="s">
        <v>653</v>
      </c>
      <c r="B2334" t="s">
        <v>654</v>
      </c>
      <c r="C2334" t="s">
        <v>642</v>
      </c>
      <c r="D2334" t="s">
        <v>21</v>
      </c>
      <c r="E2334">
        <v>20785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43320</v>
      </c>
      <c r="L2334" t="s">
        <v>26</v>
      </c>
      <c r="N2334" t="s">
        <v>24</v>
      </c>
    </row>
    <row r="2335" spans="1:14" x14ac:dyDescent="0.25">
      <c r="A2335" t="s">
        <v>4388</v>
      </c>
      <c r="B2335" t="s">
        <v>4389</v>
      </c>
      <c r="C2335" t="s">
        <v>487</v>
      </c>
      <c r="D2335" t="s">
        <v>21</v>
      </c>
      <c r="E2335">
        <v>20784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43320</v>
      </c>
      <c r="L2335" t="s">
        <v>26</v>
      </c>
      <c r="N2335" t="s">
        <v>24</v>
      </c>
    </row>
    <row r="2336" spans="1:14" x14ac:dyDescent="0.25">
      <c r="A2336" t="s">
        <v>212</v>
      </c>
      <c r="B2336" t="s">
        <v>4390</v>
      </c>
      <c r="C2336" t="s">
        <v>4391</v>
      </c>
      <c r="D2336" t="s">
        <v>21</v>
      </c>
      <c r="E2336">
        <v>20794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43320</v>
      </c>
      <c r="L2336" t="s">
        <v>26</v>
      </c>
      <c r="N2336" t="s">
        <v>24</v>
      </c>
    </row>
    <row r="2337" spans="1:14" x14ac:dyDescent="0.25">
      <c r="A2337" t="s">
        <v>4375</v>
      </c>
      <c r="B2337" t="s">
        <v>4392</v>
      </c>
      <c r="C2337" t="s">
        <v>176</v>
      </c>
      <c r="D2337" t="s">
        <v>21</v>
      </c>
      <c r="E2337">
        <v>21740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43320</v>
      </c>
      <c r="L2337" t="s">
        <v>26</v>
      </c>
      <c r="N2337" t="s">
        <v>24</v>
      </c>
    </row>
    <row r="2338" spans="1:14" x14ac:dyDescent="0.25">
      <c r="A2338" t="s">
        <v>4393</v>
      </c>
      <c r="B2338" t="s">
        <v>4394</v>
      </c>
      <c r="C2338" t="s">
        <v>198</v>
      </c>
      <c r="D2338" t="s">
        <v>21</v>
      </c>
      <c r="E2338">
        <v>20746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43320</v>
      </c>
      <c r="L2338" t="s">
        <v>26</v>
      </c>
      <c r="N2338" t="s">
        <v>24</v>
      </c>
    </row>
    <row r="2339" spans="1:14" x14ac:dyDescent="0.25">
      <c r="A2339" t="s">
        <v>4395</v>
      </c>
      <c r="B2339" t="s">
        <v>4396</v>
      </c>
      <c r="C2339" t="s">
        <v>642</v>
      </c>
      <c r="D2339" t="s">
        <v>21</v>
      </c>
      <c r="E2339">
        <v>20785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43320</v>
      </c>
      <c r="L2339" t="s">
        <v>26</v>
      </c>
      <c r="N2339" t="s">
        <v>24</v>
      </c>
    </row>
    <row r="2340" spans="1:14" x14ac:dyDescent="0.25">
      <c r="A2340" t="s">
        <v>1458</v>
      </c>
      <c r="B2340" t="s">
        <v>1459</v>
      </c>
      <c r="C2340" t="s">
        <v>173</v>
      </c>
      <c r="D2340" t="s">
        <v>21</v>
      </c>
      <c r="E2340">
        <v>20745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43320</v>
      </c>
      <c r="L2340" t="s">
        <v>26</v>
      </c>
      <c r="N2340" t="s">
        <v>24</v>
      </c>
    </row>
    <row r="2341" spans="1:14" x14ac:dyDescent="0.25">
      <c r="A2341" t="s">
        <v>260</v>
      </c>
      <c r="B2341" t="s">
        <v>4397</v>
      </c>
      <c r="C2341" t="s">
        <v>176</v>
      </c>
      <c r="D2341" t="s">
        <v>21</v>
      </c>
      <c r="E2341">
        <v>21740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43320</v>
      </c>
      <c r="L2341" t="s">
        <v>26</v>
      </c>
      <c r="N2341" t="s">
        <v>24</v>
      </c>
    </row>
    <row r="2342" spans="1:14" x14ac:dyDescent="0.25">
      <c r="A2342" t="s">
        <v>4398</v>
      </c>
      <c r="B2342" t="s">
        <v>4399</v>
      </c>
      <c r="C2342" t="s">
        <v>190</v>
      </c>
      <c r="D2342" t="s">
        <v>21</v>
      </c>
      <c r="E2342">
        <v>20852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43319</v>
      </c>
      <c r="L2342" t="s">
        <v>26</v>
      </c>
      <c r="N2342" t="s">
        <v>24</v>
      </c>
    </row>
    <row r="2343" spans="1:14" x14ac:dyDescent="0.25">
      <c r="A2343" t="s">
        <v>2391</v>
      </c>
      <c r="B2343" t="s">
        <v>2392</v>
      </c>
      <c r="C2343" t="s">
        <v>67</v>
      </c>
      <c r="D2343" t="s">
        <v>21</v>
      </c>
      <c r="E2343">
        <v>20910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43319</v>
      </c>
      <c r="L2343" t="s">
        <v>26</v>
      </c>
      <c r="N2343" t="s">
        <v>24</v>
      </c>
    </row>
    <row r="2344" spans="1:14" x14ac:dyDescent="0.25">
      <c r="A2344" t="s">
        <v>4400</v>
      </c>
      <c r="B2344" t="s">
        <v>4401</v>
      </c>
      <c r="C2344" t="s">
        <v>154</v>
      </c>
      <c r="D2344" t="s">
        <v>21</v>
      </c>
      <c r="E2344">
        <v>20707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43319</v>
      </c>
      <c r="L2344" t="s">
        <v>26</v>
      </c>
      <c r="N2344" t="s">
        <v>24</v>
      </c>
    </row>
    <row r="2345" spans="1:14" x14ac:dyDescent="0.25">
      <c r="A2345" t="s">
        <v>4402</v>
      </c>
      <c r="B2345" t="s">
        <v>4403</v>
      </c>
      <c r="C2345" t="s">
        <v>4404</v>
      </c>
      <c r="D2345" t="s">
        <v>21</v>
      </c>
      <c r="E2345">
        <v>20743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43319</v>
      </c>
      <c r="L2345" t="s">
        <v>26</v>
      </c>
      <c r="N2345" t="s">
        <v>24</v>
      </c>
    </row>
    <row r="2346" spans="1:14" x14ac:dyDescent="0.25">
      <c r="A2346" t="s">
        <v>4405</v>
      </c>
      <c r="B2346" t="s">
        <v>4406</v>
      </c>
      <c r="C2346" t="s">
        <v>2340</v>
      </c>
      <c r="D2346" t="s">
        <v>21</v>
      </c>
      <c r="E2346">
        <v>20895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43319</v>
      </c>
      <c r="L2346" t="s">
        <v>26</v>
      </c>
      <c r="N2346" t="s">
        <v>24</v>
      </c>
    </row>
    <row r="2347" spans="1:14" x14ac:dyDescent="0.25">
      <c r="A2347" t="s">
        <v>4407</v>
      </c>
      <c r="B2347" t="s">
        <v>4408</v>
      </c>
      <c r="C2347" t="s">
        <v>487</v>
      </c>
      <c r="D2347" t="s">
        <v>21</v>
      </c>
      <c r="E2347">
        <v>20782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43319</v>
      </c>
      <c r="L2347" t="s">
        <v>26</v>
      </c>
      <c r="N2347" t="s">
        <v>24</v>
      </c>
    </row>
    <row r="2348" spans="1:14" x14ac:dyDescent="0.25">
      <c r="A2348" t="s">
        <v>4409</v>
      </c>
      <c r="B2348" t="s">
        <v>4410</v>
      </c>
      <c r="C2348" t="s">
        <v>761</v>
      </c>
      <c r="D2348" t="s">
        <v>21</v>
      </c>
      <c r="E2348">
        <v>20912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43319</v>
      </c>
      <c r="L2348" t="s">
        <v>26</v>
      </c>
      <c r="N2348" t="s">
        <v>24</v>
      </c>
    </row>
    <row r="2349" spans="1:14" x14ac:dyDescent="0.25">
      <c r="A2349" t="s">
        <v>4411</v>
      </c>
      <c r="B2349" t="s">
        <v>4412</v>
      </c>
      <c r="C2349" t="s">
        <v>176</v>
      </c>
      <c r="D2349" t="s">
        <v>21</v>
      </c>
      <c r="E2349">
        <v>21740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43319</v>
      </c>
      <c r="L2349" t="s">
        <v>26</v>
      </c>
      <c r="N2349" t="s">
        <v>24</v>
      </c>
    </row>
    <row r="2350" spans="1:14" x14ac:dyDescent="0.25">
      <c r="A2350" t="s">
        <v>4413</v>
      </c>
      <c r="B2350" t="s">
        <v>4414</v>
      </c>
      <c r="C2350" t="s">
        <v>652</v>
      </c>
      <c r="D2350" t="s">
        <v>21</v>
      </c>
      <c r="E2350">
        <v>20743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43319</v>
      </c>
      <c r="L2350" t="s">
        <v>26</v>
      </c>
      <c r="N2350" t="s">
        <v>24</v>
      </c>
    </row>
    <row r="2351" spans="1:14" x14ac:dyDescent="0.25">
      <c r="A2351" t="s">
        <v>4415</v>
      </c>
      <c r="B2351" t="s">
        <v>4416</v>
      </c>
      <c r="C2351" t="s">
        <v>761</v>
      </c>
      <c r="D2351" t="s">
        <v>21</v>
      </c>
      <c r="E2351">
        <v>20912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43319</v>
      </c>
      <c r="L2351" t="s">
        <v>26</v>
      </c>
      <c r="N2351" t="s">
        <v>24</v>
      </c>
    </row>
    <row r="2352" spans="1:14" x14ac:dyDescent="0.25">
      <c r="A2352" t="s">
        <v>4417</v>
      </c>
      <c r="B2352" t="s">
        <v>4418</v>
      </c>
      <c r="C2352" t="s">
        <v>176</v>
      </c>
      <c r="D2352" t="s">
        <v>21</v>
      </c>
      <c r="E2352">
        <v>21740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43319</v>
      </c>
      <c r="L2352" t="s">
        <v>26</v>
      </c>
      <c r="N2352" t="s">
        <v>24</v>
      </c>
    </row>
    <row r="2353" spans="1:14" x14ac:dyDescent="0.25">
      <c r="A2353" t="s">
        <v>4419</v>
      </c>
      <c r="B2353" t="s">
        <v>4420</v>
      </c>
      <c r="C2353" t="s">
        <v>44</v>
      </c>
      <c r="D2353" t="s">
        <v>21</v>
      </c>
      <c r="E2353">
        <v>20794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43319</v>
      </c>
      <c r="L2353" t="s">
        <v>26</v>
      </c>
      <c r="N2353" t="s">
        <v>24</v>
      </c>
    </row>
    <row r="2354" spans="1:14" x14ac:dyDescent="0.25">
      <c r="A2354" t="s">
        <v>4421</v>
      </c>
      <c r="B2354" t="s">
        <v>4422</v>
      </c>
      <c r="C2354" t="s">
        <v>176</v>
      </c>
      <c r="D2354" t="s">
        <v>21</v>
      </c>
      <c r="E2354">
        <v>21740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43319</v>
      </c>
      <c r="L2354" t="s">
        <v>26</v>
      </c>
      <c r="N2354" t="s">
        <v>24</v>
      </c>
    </row>
    <row r="2355" spans="1:14" x14ac:dyDescent="0.25">
      <c r="A2355" t="s">
        <v>4423</v>
      </c>
      <c r="B2355" t="s">
        <v>4424</v>
      </c>
      <c r="C2355" t="s">
        <v>761</v>
      </c>
      <c r="D2355" t="s">
        <v>21</v>
      </c>
      <c r="E2355">
        <v>20912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43319</v>
      </c>
      <c r="L2355" t="s">
        <v>26</v>
      </c>
      <c r="N2355" t="s">
        <v>24</v>
      </c>
    </row>
    <row r="2356" spans="1:14" x14ac:dyDescent="0.25">
      <c r="A2356" t="s">
        <v>940</v>
      </c>
      <c r="B2356" t="s">
        <v>4425</v>
      </c>
      <c r="C2356" t="s">
        <v>4426</v>
      </c>
      <c r="D2356" t="s">
        <v>21</v>
      </c>
      <c r="E2356">
        <v>20723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43319</v>
      </c>
      <c r="L2356" t="s">
        <v>26</v>
      </c>
      <c r="N2356" t="s">
        <v>24</v>
      </c>
    </row>
    <row r="2357" spans="1:14" x14ac:dyDescent="0.25">
      <c r="A2357" t="s">
        <v>869</v>
      </c>
      <c r="B2357" t="s">
        <v>4427</v>
      </c>
      <c r="C2357" t="s">
        <v>154</v>
      </c>
      <c r="D2357" t="s">
        <v>21</v>
      </c>
      <c r="E2357">
        <v>20723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43319</v>
      </c>
      <c r="L2357" t="s">
        <v>26</v>
      </c>
      <c r="N2357" t="s">
        <v>24</v>
      </c>
    </row>
    <row r="2358" spans="1:14" x14ac:dyDescent="0.25">
      <c r="A2358" t="s">
        <v>1147</v>
      </c>
      <c r="B2358" t="s">
        <v>4428</v>
      </c>
      <c r="C2358" t="s">
        <v>487</v>
      </c>
      <c r="D2358" t="s">
        <v>21</v>
      </c>
      <c r="E2358">
        <v>20783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43319</v>
      </c>
      <c r="L2358" t="s">
        <v>26</v>
      </c>
      <c r="N2358" t="s">
        <v>24</v>
      </c>
    </row>
    <row r="2359" spans="1:14" x14ac:dyDescent="0.25">
      <c r="A2359" t="s">
        <v>4429</v>
      </c>
      <c r="B2359" t="s">
        <v>4430</v>
      </c>
      <c r="C2359" t="s">
        <v>176</v>
      </c>
      <c r="D2359" t="s">
        <v>21</v>
      </c>
      <c r="E2359">
        <v>21742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43319</v>
      </c>
      <c r="L2359" t="s">
        <v>26</v>
      </c>
      <c r="N2359" t="s">
        <v>24</v>
      </c>
    </row>
    <row r="2360" spans="1:14" x14ac:dyDescent="0.25">
      <c r="A2360" t="s">
        <v>4431</v>
      </c>
      <c r="B2360" t="s">
        <v>4432</v>
      </c>
      <c r="C2360" t="s">
        <v>487</v>
      </c>
      <c r="D2360" t="s">
        <v>21</v>
      </c>
      <c r="E2360">
        <v>20784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43319</v>
      </c>
      <c r="L2360" t="s">
        <v>26</v>
      </c>
      <c r="N2360" t="s">
        <v>24</v>
      </c>
    </row>
    <row r="2361" spans="1:14" x14ac:dyDescent="0.25">
      <c r="A2361" t="s">
        <v>4433</v>
      </c>
      <c r="B2361" t="s">
        <v>4434</v>
      </c>
      <c r="C2361" t="s">
        <v>29</v>
      </c>
      <c r="D2361" t="s">
        <v>21</v>
      </c>
      <c r="E2361">
        <v>21201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43319</v>
      </c>
      <c r="L2361" t="s">
        <v>26</v>
      </c>
      <c r="N2361" t="s">
        <v>24</v>
      </c>
    </row>
    <row r="2362" spans="1:14" x14ac:dyDescent="0.25">
      <c r="A2362" t="s">
        <v>146</v>
      </c>
      <c r="B2362" t="s">
        <v>4435</v>
      </c>
      <c r="C2362" t="s">
        <v>761</v>
      </c>
      <c r="D2362" t="s">
        <v>21</v>
      </c>
      <c r="E2362">
        <v>20912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43319</v>
      </c>
      <c r="L2362" t="s">
        <v>26</v>
      </c>
      <c r="N2362" t="s">
        <v>24</v>
      </c>
    </row>
    <row r="2363" spans="1:14" x14ac:dyDescent="0.25">
      <c r="A2363" t="s">
        <v>4436</v>
      </c>
      <c r="B2363" t="s">
        <v>4437</v>
      </c>
      <c r="C2363" t="s">
        <v>4438</v>
      </c>
      <c r="D2363" t="s">
        <v>21</v>
      </c>
      <c r="E2363">
        <v>21163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43318</v>
      </c>
      <c r="L2363" t="s">
        <v>26</v>
      </c>
      <c r="N2363" t="s">
        <v>24</v>
      </c>
    </row>
    <row r="2364" spans="1:14" x14ac:dyDescent="0.25">
      <c r="A2364" t="s">
        <v>155</v>
      </c>
      <c r="B2364" t="s">
        <v>4439</v>
      </c>
      <c r="C2364" t="s">
        <v>2340</v>
      </c>
      <c r="D2364" t="s">
        <v>21</v>
      </c>
      <c r="E2364">
        <v>20895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43318</v>
      </c>
      <c r="L2364" t="s">
        <v>26</v>
      </c>
      <c r="N2364" t="s">
        <v>24</v>
      </c>
    </row>
    <row r="2365" spans="1:14" x14ac:dyDescent="0.25">
      <c r="A2365" t="s">
        <v>2018</v>
      </c>
      <c r="B2365" t="s">
        <v>2963</v>
      </c>
      <c r="C2365" t="s">
        <v>154</v>
      </c>
      <c r="D2365" t="s">
        <v>21</v>
      </c>
      <c r="E2365">
        <v>20707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43318</v>
      </c>
      <c r="L2365" t="s">
        <v>26</v>
      </c>
      <c r="N2365" t="s">
        <v>24</v>
      </c>
    </row>
    <row r="2366" spans="1:14" x14ac:dyDescent="0.25">
      <c r="A2366" t="s">
        <v>4440</v>
      </c>
      <c r="B2366" t="s">
        <v>4441</v>
      </c>
      <c r="C2366" t="s">
        <v>176</v>
      </c>
      <c r="D2366" t="s">
        <v>21</v>
      </c>
      <c r="E2366">
        <v>21740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43318</v>
      </c>
      <c r="L2366" t="s">
        <v>26</v>
      </c>
      <c r="N2366" t="s">
        <v>24</v>
      </c>
    </row>
    <row r="2367" spans="1:14" x14ac:dyDescent="0.25">
      <c r="A2367" t="s">
        <v>4442</v>
      </c>
      <c r="B2367" t="s">
        <v>4443</v>
      </c>
      <c r="C2367" t="s">
        <v>2340</v>
      </c>
      <c r="D2367" t="s">
        <v>21</v>
      </c>
      <c r="E2367">
        <v>20895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43318</v>
      </c>
      <c r="L2367" t="s">
        <v>26</v>
      </c>
      <c r="N2367" t="s">
        <v>24</v>
      </c>
    </row>
    <row r="2368" spans="1:14" x14ac:dyDescent="0.25">
      <c r="A2368" t="s">
        <v>4444</v>
      </c>
      <c r="B2368" t="s">
        <v>4445</v>
      </c>
      <c r="C2368" t="s">
        <v>761</v>
      </c>
      <c r="D2368" t="s">
        <v>21</v>
      </c>
      <c r="E2368">
        <v>20912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43318</v>
      </c>
      <c r="L2368" t="s">
        <v>26</v>
      </c>
      <c r="N2368" t="s">
        <v>24</v>
      </c>
    </row>
    <row r="2369" spans="1:14" x14ac:dyDescent="0.25">
      <c r="A2369" t="s">
        <v>995</v>
      </c>
      <c r="B2369" t="s">
        <v>4446</v>
      </c>
      <c r="C2369" t="s">
        <v>29</v>
      </c>
      <c r="D2369" t="s">
        <v>21</v>
      </c>
      <c r="E2369">
        <v>21286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43316</v>
      </c>
      <c r="L2369" t="s">
        <v>26</v>
      </c>
      <c r="N2369" t="s">
        <v>24</v>
      </c>
    </row>
    <row r="2370" spans="1:14" x14ac:dyDescent="0.25">
      <c r="A2370" t="s">
        <v>4447</v>
      </c>
      <c r="B2370" t="s">
        <v>4448</v>
      </c>
      <c r="C2370" t="s">
        <v>109</v>
      </c>
      <c r="D2370" t="s">
        <v>21</v>
      </c>
      <c r="E2370">
        <v>21048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43316</v>
      </c>
      <c r="L2370" t="s">
        <v>26</v>
      </c>
      <c r="N2370" t="s">
        <v>24</v>
      </c>
    </row>
    <row r="2371" spans="1:14" x14ac:dyDescent="0.25">
      <c r="A2371" t="s">
        <v>817</v>
      </c>
      <c r="B2371" t="s">
        <v>818</v>
      </c>
      <c r="C2371" t="s">
        <v>29</v>
      </c>
      <c r="D2371" t="s">
        <v>21</v>
      </c>
      <c r="E2371">
        <v>21204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43316</v>
      </c>
      <c r="L2371" t="s">
        <v>26</v>
      </c>
      <c r="N2371" t="s">
        <v>24</v>
      </c>
    </row>
    <row r="2372" spans="1:14" x14ac:dyDescent="0.25">
      <c r="A2372" t="s">
        <v>1619</v>
      </c>
      <c r="B2372" t="s">
        <v>4449</v>
      </c>
      <c r="C2372" t="s">
        <v>29</v>
      </c>
      <c r="D2372" t="s">
        <v>21</v>
      </c>
      <c r="E2372">
        <v>21286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43316</v>
      </c>
      <c r="L2372" t="s">
        <v>26</v>
      </c>
      <c r="N2372" t="s">
        <v>24</v>
      </c>
    </row>
    <row r="2373" spans="1:14" x14ac:dyDescent="0.25">
      <c r="A2373" t="s">
        <v>4450</v>
      </c>
      <c r="B2373" t="s">
        <v>1477</v>
      </c>
      <c r="C2373" t="s">
        <v>254</v>
      </c>
      <c r="D2373" t="s">
        <v>21</v>
      </c>
      <c r="E2373">
        <v>21286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43316</v>
      </c>
      <c r="L2373" t="s">
        <v>26</v>
      </c>
      <c r="N2373" t="s">
        <v>24</v>
      </c>
    </row>
    <row r="2374" spans="1:14" x14ac:dyDescent="0.25">
      <c r="A2374" t="s">
        <v>250</v>
      </c>
      <c r="B2374" t="s">
        <v>4451</v>
      </c>
      <c r="C2374" t="s">
        <v>1688</v>
      </c>
      <c r="D2374" t="s">
        <v>21</v>
      </c>
      <c r="E2374">
        <v>21030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43316</v>
      </c>
      <c r="L2374" t="s">
        <v>26</v>
      </c>
      <c r="N2374" t="s">
        <v>24</v>
      </c>
    </row>
    <row r="2375" spans="1:14" x14ac:dyDescent="0.25">
      <c r="A2375" t="s">
        <v>4452</v>
      </c>
      <c r="B2375" t="s">
        <v>4453</v>
      </c>
      <c r="C2375" t="s">
        <v>29</v>
      </c>
      <c r="D2375" t="s">
        <v>21</v>
      </c>
      <c r="E2375">
        <v>21286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43316</v>
      </c>
      <c r="L2375" t="s">
        <v>26</v>
      </c>
      <c r="N2375" t="s">
        <v>24</v>
      </c>
    </row>
    <row r="2376" spans="1:14" x14ac:dyDescent="0.25">
      <c r="A2376" t="s">
        <v>146</v>
      </c>
      <c r="B2376" t="s">
        <v>4454</v>
      </c>
      <c r="C2376" t="s">
        <v>1688</v>
      </c>
      <c r="D2376" t="s">
        <v>21</v>
      </c>
      <c r="E2376">
        <v>21030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43316</v>
      </c>
      <c r="L2376" t="s">
        <v>26</v>
      </c>
      <c r="N2376" t="s">
        <v>24</v>
      </c>
    </row>
    <row r="2377" spans="1:14" x14ac:dyDescent="0.25">
      <c r="A2377" t="s">
        <v>188</v>
      </c>
      <c r="B2377" t="s">
        <v>2482</v>
      </c>
      <c r="C2377" t="s">
        <v>4166</v>
      </c>
      <c r="D2377" t="s">
        <v>21</v>
      </c>
      <c r="E2377">
        <v>21030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43316</v>
      </c>
      <c r="L2377" t="s">
        <v>26</v>
      </c>
      <c r="N2377" t="s">
        <v>24</v>
      </c>
    </row>
    <row r="2378" spans="1:14" x14ac:dyDescent="0.25">
      <c r="A2378" t="s">
        <v>201</v>
      </c>
      <c r="B2378" t="s">
        <v>4455</v>
      </c>
      <c r="C2378" t="s">
        <v>1688</v>
      </c>
      <c r="D2378" t="s">
        <v>21</v>
      </c>
      <c r="E2378">
        <v>21030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43316</v>
      </c>
      <c r="L2378" t="s">
        <v>26</v>
      </c>
      <c r="N2378" t="s">
        <v>24</v>
      </c>
    </row>
    <row r="2379" spans="1:14" x14ac:dyDescent="0.25">
      <c r="A2379" t="s">
        <v>93</v>
      </c>
      <c r="B2379" t="s">
        <v>4456</v>
      </c>
      <c r="C2379" t="s">
        <v>29</v>
      </c>
      <c r="D2379" t="s">
        <v>21</v>
      </c>
      <c r="E2379">
        <v>21286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43316</v>
      </c>
      <c r="L2379" t="s">
        <v>26</v>
      </c>
      <c r="N2379" t="s">
        <v>24</v>
      </c>
    </row>
    <row r="2380" spans="1:14" x14ac:dyDescent="0.25">
      <c r="A2380" t="s">
        <v>4457</v>
      </c>
      <c r="B2380" t="s">
        <v>4458</v>
      </c>
      <c r="C2380" t="s">
        <v>1413</v>
      </c>
      <c r="D2380" t="s">
        <v>21</v>
      </c>
      <c r="E2380">
        <v>21146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43315</v>
      </c>
      <c r="L2380" t="s">
        <v>26</v>
      </c>
      <c r="N2380" t="s">
        <v>24</v>
      </c>
    </row>
    <row r="2381" spans="1:14" x14ac:dyDescent="0.25">
      <c r="A2381" t="s">
        <v>4459</v>
      </c>
      <c r="B2381" t="s">
        <v>4460</v>
      </c>
      <c r="C2381" t="s">
        <v>54</v>
      </c>
      <c r="D2381" t="s">
        <v>21</v>
      </c>
      <c r="E2381">
        <v>21061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43315</v>
      </c>
      <c r="L2381" t="s">
        <v>26</v>
      </c>
      <c r="N2381" t="s">
        <v>24</v>
      </c>
    </row>
    <row r="2382" spans="1:14" x14ac:dyDescent="0.25">
      <c r="A2382" t="s">
        <v>4461</v>
      </c>
      <c r="B2382" t="s">
        <v>4462</v>
      </c>
      <c r="C2382" t="s">
        <v>29</v>
      </c>
      <c r="D2382" t="s">
        <v>21</v>
      </c>
      <c r="E2382">
        <v>21229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43315</v>
      </c>
      <c r="L2382" t="s">
        <v>26</v>
      </c>
      <c r="N2382" t="s">
        <v>24</v>
      </c>
    </row>
    <row r="2383" spans="1:14" x14ac:dyDescent="0.25">
      <c r="A2383" t="s">
        <v>995</v>
      </c>
      <c r="B2383" t="s">
        <v>4463</v>
      </c>
      <c r="C2383" t="s">
        <v>29</v>
      </c>
      <c r="D2383" t="s">
        <v>21</v>
      </c>
      <c r="E2383">
        <v>21227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43315</v>
      </c>
      <c r="L2383" t="s">
        <v>26</v>
      </c>
      <c r="N2383" t="s">
        <v>24</v>
      </c>
    </row>
    <row r="2384" spans="1:14" x14ac:dyDescent="0.25">
      <c r="A2384" t="s">
        <v>76</v>
      </c>
      <c r="B2384" t="s">
        <v>4464</v>
      </c>
      <c r="C2384" t="s">
        <v>29</v>
      </c>
      <c r="D2384" t="s">
        <v>21</v>
      </c>
      <c r="E2384">
        <v>21286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43315</v>
      </c>
      <c r="L2384" t="s">
        <v>26</v>
      </c>
      <c r="N2384" t="s">
        <v>24</v>
      </c>
    </row>
    <row r="2385" spans="1:14" x14ac:dyDescent="0.25">
      <c r="A2385" t="s">
        <v>87</v>
      </c>
      <c r="B2385" t="s">
        <v>4465</v>
      </c>
      <c r="C2385" t="s">
        <v>29</v>
      </c>
      <c r="D2385" t="s">
        <v>21</v>
      </c>
      <c r="E2385">
        <v>21227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43315</v>
      </c>
      <c r="L2385" t="s">
        <v>26</v>
      </c>
      <c r="N2385" t="s">
        <v>24</v>
      </c>
    </row>
    <row r="2386" spans="1:14" x14ac:dyDescent="0.25">
      <c r="A2386" t="s">
        <v>4466</v>
      </c>
      <c r="B2386" t="s">
        <v>4467</v>
      </c>
      <c r="C2386" t="s">
        <v>4468</v>
      </c>
      <c r="D2386" t="s">
        <v>21</v>
      </c>
      <c r="E2386">
        <v>21152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43315</v>
      </c>
      <c r="L2386" t="s">
        <v>26</v>
      </c>
      <c r="N2386" t="s">
        <v>24</v>
      </c>
    </row>
    <row r="2387" spans="1:14" x14ac:dyDescent="0.25">
      <c r="A2387" t="s">
        <v>4469</v>
      </c>
      <c r="B2387" t="s">
        <v>4470</v>
      </c>
      <c r="C2387" t="s">
        <v>29</v>
      </c>
      <c r="D2387" t="s">
        <v>21</v>
      </c>
      <c r="E2387">
        <v>21227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43315</v>
      </c>
      <c r="L2387" t="s">
        <v>26</v>
      </c>
      <c r="N2387" t="s">
        <v>24</v>
      </c>
    </row>
    <row r="2388" spans="1:14" x14ac:dyDescent="0.25">
      <c r="A2388" t="s">
        <v>3022</v>
      </c>
      <c r="B2388" t="s">
        <v>4471</v>
      </c>
      <c r="C2388" t="s">
        <v>29</v>
      </c>
      <c r="D2388" t="s">
        <v>21</v>
      </c>
      <c r="E2388">
        <v>21227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43315</v>
      </c>
      <c r="L2388" t="s">
        <v>26</v>
      </c>
      <c r="N2388" t="s">
        <v>24</v>
      </c>
    </row>
    <row r="2389" spans="1:14" x14ac:dyDescent="0.25">
      <c r="A2389" t="s">
        <v>4472</v>
      </c>
      <c r="B2389" t="s">
        <v>4473</v>
      </c>
      <c r="C2389" t="s">
        <v>1413</v>
      </c>
      <c r="D2389" t="s">
        <v>21</v>
      </c>
      <c r="E2389">
        <v>21146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43315</v>
      </c>
      <c r="L2389" t="s">
        <v>26</v>
      </c>
      <c r="N2389" t="s">
        <v>24</v>
      </c>
    </row>
    <row r="2390" spans="1:14" x14ac:dyDescent="0.25">
      <c r="A2390" t="s">
        <v>4474</v>
      </c>
      <c r="B2390" t="s">
        <v>4475</v>
      </c>
      <c r="C2390" t="s">
        <v>4476</v>
      </c>
      <c r="D2390" t="s">
        <v>21</v>
      </c>
      <c r="E2390">
        <v>21757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43315</v>
      </c>
      <c r="L2390" t="s">
        <v>26</v>
      </c>
      <c r="N2390" t="s">
        <v>24</v>
      </c>
    </row>
    <row r="2391" spans="1:14" x14ac:dyDescent="0.25">
      <c r="A2391" t="s">
        <v>456</v>
      </c>
      <c r="B2391" t="s">
        <v>1820</v>
      </c>
      <c r="C2391" t="s">
        <v>29</v>
      </c>
      <c r="D2391" t="s">
        <v>21</v>
      </c>
      <c r="E2391">
        <v>21244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43315</v>
      </c>
      <c r="L2391" t="s">
        <v>26</v>
      </c>
      <c r="N2391" t="s">
        <v>24</v>
      </c>
    </row>
    <row r="2392" spans="1:14" x14ac:dyDescent="0.25">
      <c r="A2392" t="s">
        <v>4477</v>
      </c>
      <c r="B2392" t="s">
        <v>4478</v>
      </c>
      <c r="C2392" t="s">
        <v>624</v>
      </c>
      <c r="D2392" t="s">
        <v>21</v>
      </c>
      <c r="E2392">
        <v>20678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43314</v>
      </c>
      <c r="L2392" t="s">
        <v>26</v>
      </c>
      <c r="N2392" t="s">
        <v>24</v>
      </c>
    </row>
    <row r="2393" spans="1:14" x14ac:dyDescent="0.25">
      <c r="A2393" t="s">
        <v>4479</v>
      </c>
      <c r="B2393" t="s">
        <v>4480</v>
      </c>
      <c r="C2393" t="s">
        <v>1413</v>
      </c>
      <c r="D2393" t="s">
        <v>21</v>
      </c>
      <c r="E2393">
        <v>21146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43314</v>
      </c>
      <c r="L2393" t="s">
        <v>26</v>
      </c>
      <c r="N2393" t="s">
        <v>24</v>
      </c>
    </row>
    <row r="2394" spans="1:14" x14ac:dyDescent="0.25">
      <c r="A2394" t="s">
        <v>3584</v>
      </c>
      <c r="B2394" t="s">
        <v>4484</v>
      </c>
      <c r="C2394" t="s">
        <v>163</v>
      </c>
      <c r="D2394" t="s">
        <v>21</v>
      </c>
      <c r="E2394">
        <v>20902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43314</v>
      </c>
      <c r="L2394" t="s">
        <v>26</v>
      </c>
      <c r="N2394" t="s">
        <v>24</v>
      </c>
    </row>
    <row r="2395" spans="1:14" x14ac:dyDescent="0.25">
      <c r="A2395" t="s">
        <v>2901</v>
      </c>
      <c r="B2395" t="s">
        <v>2902</v>
      </c>
      <c r="C2395" t="s">
        <v>1020</v>
      </c>
      <c r="D2395" t="s">
        <v>21</v>
      </c>
      <c r="E2395">
        <v>21157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43314</v>
      </c>
      <c r="L2395" t="s">
        <v>26</v>
      </c>
      <c r="N2395" t="s">
        <v>24</v>
      </c>
    </row>
    <row r="2396" spans="1:14" x14ac:dyDescent="0.25">
      <c r="A2396" t="s">
        <v>4487</v>
      </c>
      <c r="B2396" t="s">
        <v>4488</v>
      </c>
      <c r="C2396" t="s">
        <v>163</v>
      </c>
      <c r="D2396" t="s">
        <v>21</v>
      </c>
      <c r="E2396">
        <v>20902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43314</v>
      </c>
      <c r="L2396" t="s">
        <v>26</v>
      </c>
      <c r="N2396" t="s">
        <v>24</v>
      </c>
    </row>
    <row r="2397" spans="1:14" x14ac:dyDescent="0.25">
      <c r="A2397" t="s">
        <v>4489</v>
      </c>
      <c r="B2397" t="s">
        <v>4490</v>
      </c>
      <c r="C2397" t="s">
        <v>29</v>
      </c>
      <c r="D2397" t="s">
        <v>21</v>
      </c>
      <c r="E2397">
        <v>21217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43314</v>
      </c>
      <c r="L2397" t="s">
        <v>26</v>
      </c>
      <c r="N2397" t="s">
        <v>24</v>
      </c>
    </row>
    <row r="2398" spans="1:14" x14ac:dyDescent="0.25">
      <c r="A2398" t="s">
        <v>2788</v>
      </c>
      <c r="B2398" t="s">
        <v>2789</v>
      </c>
      <c r="C2398" t="s">
        <v>1198</v>
      </c>
      <c r="D2398" t="s">
        <v>21</v>
      </c>
      <c r="E2398">
        <v>21226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43314</v>
      </c>
      <c r="L2398" t="s">
        <v>26</v>
      </c>
      <c r="N2398" t="s">
        <v>24</v>
      </c>
    </row>
    <row r="2399" spans="1:14" x14ac:dyDescent="0.25">
      <c r="A2399" t="s">
        <v>4495</v>
      </c>
      <c r="B2399" t="s">
        <v>4496</v>
      </c>
      <c r="C2399" t="s">
        <v>29</v>
      </c>
      <c r="D2399" t="s">
        <v>21</v>
      </c>
      <c r="E2399">
        <v>21227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43314</v>
      </c>
      <c r="L2399" t="s">
        <v>26</v>
      </c>
      <c r="N2399" t="s">
        <v>24</v>
      </c>
    </row>
    <row r="2400" spans="1:14" x14ac:dyDescent="0.25">
      <c r="A2400" t="s">
        <v>260</v>
      </c>
      <c r="B2400" t="s">
        <v>4497</v>
      </c>
      <c r="C2400" t="s">
        <v>624</v>
      </c>
      <c r="D2400" t="s">
        <v>21</v>
      </c>
      <c r="E2400">
        <v>20678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43314</v>
      </c>
      <c r="L2400" t="s">
        <v>26</v>
      </c>
      <c r="N2400" t="s">
        <v>24</v>
      </c>
    </row>
    <row r="2401" spans="1:14" x14ac:dyDescent="0.25">
      <c r="A2401" t="s">
        <v>4498</v>
      </c>
      <c r="B2401" t="s">
        <v>4499</v>
      </c>
      <c r="C2401" t="s">
        <v>163</v>
      </c>
      <c r="D2401" t="s">
        <v>21</v>
      </c>
      <c r="E2401">
        <v>20902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43314</v>
      </c>
      <c r="L2401" t="s">
        <v>26</v>
      </c>
      <c r="N2401" t="s">
        <v>24</v>
      </c>
    </row>
    <row r="2402" spans="1:14" x14ac:dyDescent="0.25">
      <c r="A2402" t="s">
        <v>201</v>
      </c>
      <c r="B2402" t="s">
        <v>4500</v>
      </c>
      <c r="C2402" t="s">
        <v>59</v>
      </c>
      <c r="D2402" t="s">
        <v>21</v>
      </c>
      <c r="E2402">
        <v>21133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43314</v>
      </c>
      <c r="L2402" t="s">
        <v>26</v>
      </c>
      <c r="N2402" t="s">
        <v>24</v>
      </c>
    </row>
    <row r="2403" spans="1:14" x14ac:dyDescent="0.25">
      <c r="A2403" t="s">
        <v>4501</v>
      </c>
      <c r="B2403" t="s">
        <v>4502</v>
      </c>
      <c r="C2403" t="s">
        <v>778</v>
      </c>
      <c r="D2403" t="s">
        <v>21</v>
      </c>
      <c r="E2403">
        <v>20601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43313</v>
      </c>
      <c r="L2403" t="s">
        <v>26</v>
      </c>
      <c r="N2403" t="s">
        <v>24</v>
      </c>
    </row>
    <row r="2404" spans="1:14" x14ac:dyDescent="0.25">
      <c r="A2404" t="s">
        <v>4503</v>
      </c>
      <c r="B2404" t="s">
        <v>4504</v>
      </c>
      <c r="C2404" t="s">
        <v>778</v>
      </c>
      <c r="D2404" t="s">
        <v>21</v>
      </c>
      <c r="E2404">
        <v>20601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43313</v>
      </c>
      <c r="L2404" t="s">
        <v>26</v>
      </c>
      <c r="N2404" t="s">
        <v>24</v>
      </c>
    </row>
    <row r="2405" spans="1:14" x14ac:dyDescent="0.25">
      <c r="A2405" t="s">
        <v>4505</v>
      </c>
      <c r="B2405" t="s">
        <v>4506</v>
      </c>
      <c r="C2405" t="s">
        <v>617</v>
      </c>
      <c r="D2405" t="s">
        <v>21</v>
      </c>
      <c r="E2405">
        <v>21012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43313</v>
      </c>
      <c r="L2405" t="s">
        <v>26</v>
      </c>
      <c r="N2405" t="s">
        <v>24</v>
      </c>
    </row>
    <row r="2406" spans="1:14" x14ac:dyDescent="0.25">
      <c r="A2406" t="s">
        <v>155</v>
      </c>
      <c r="B2406" t="s">
        <v>2926</v>
      </c>
      <c r="C2406" t="s">
        <v>70</v>
      </c>
      <c r="D2406" t="s">
        <v>21</v>
      </c>
      <c r="E2406">
        <v>21401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43313</v>
      </c>
      <c r="L2406" t="s">
        <v>26</v>
      </c>
      <c r="N2406" t="s">
        <v>24</v>
      </c>
    </row>
    <row r="2407" spans="1:14" x14ac:dyDescent="0.25">
      <c r="A2407" t="s">
        <v>155</v>
      </c>
      <c r="B2407" t="s">
        <v>4507</v>
      </c>
      <c r="C2407" t="s">
        <v>624</v>
      </c>
      <c r="D2407" t="s">
        <v>21</v>
      </c>
      <c r="E2407">
        <v>20678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43313</v>
      </c>
      <c r="L2407" t="s">
        <v>26</v>
      </c>
      <c r="N2407" t="s">
        <v>24</v>
      </c>
    </row>
    <row r="2408" spans="1:14" x14ac:dyDescent="0.25">
      <c r="A2408" t="s">
        <v>4508</v>
      </c>
      <c r="B2408" t="s">
        <v>4509</v>
      </c>
      <c r="C2408" t="s">
        <v>624</v>
      </c>
      <c r="D2408" t="s">
        <v>21</v>
      </c>
      <c r="E2408">
        <v>20678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43313</v>
      </c>
      <c r="L2408" t="s">
        <v>26</v>
      </c>
      <c r="N2408" t="s">
        <v>24</v>
      </c>
    </row>
    <row r="2409" spans="1:14" x14ac:dyDescent="0.25">
      <c r="A2409" t="s">
        <v>2856</v>
      </c>
      <c r="B2409" t="s">
        <v>2857</v>
      </c>
      <c r="C2409" t="s">
        <v>2858</v>
      </c>
      <c r="D2409" t="s">
        <v>21</v>
      </c>
      <c r="E2409">
        <v>20751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43313</v>
      </c>
      <c r="L2409" t="s">
        <v>26</v>
      </c>
      <c r="N2409" t="s">
        <v>24</v>
      </c>
    </row>
    <row r="2410" spans="1:14" x14ac:dyDescent="0.25">
      <c r="A2410" t="s">
        <v>4510</v>
      </c>
      <c r="B2410" t="s">
        <v>4511</v>
      </c>
      <c r="C2410" t="s">
        <v>778</v>
      </c>
      <c r="D2410" t="s">
        <v>21</v>
      </c>
      <c r="E2410">
        <v>20601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43313</v>
      </c>
      <c r="L2410" t="s">
        <v>26</v>
      </c>
      <c r="N2410" t="s">
        <v>24</v>
      </c>
    </row>
    <row r="2411" spans="1:14" x14ac:dyDescent="0.25">
      <c r="A2411" t="s">
        <v>2865</v>
      </c>
      <c r="B2411" t="s">
        <v>2866</v>
      </c>
      <c r="C2411" t="s">
        <v>2858</v>
      </c>
      <c r="D2411" t="s">
        <v>21</v>
      </c>
      <c r="E2411">
        <v>20751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43313</v>
      </c>
      <c r="L2411" t="s">
        <v>26</v>
      </c>
      <c r="N2411" t="s">
        <v>24</v>
      </c>
    </row>
    <row r="2412" spans="1:14" x14ac:dyDescent="0.25">
      <c r="A2412" t="s">
        <v>221</v>
      </c>
      <c r="B2412" t="s">
        <v>4512</v>
      </c>
      <c r="C2412" t="s">
        <v>624</v>
      </c>
      <c r="D2412" t="s">
        <v>21</v>
      </c>
      <c r="E2412">
        <v>20678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43313</v>
      </c>
      <c r="L2412" t="s">
        <v>26</v>
      </c>
      <c r="N2412" t="s">
        <v>24</v>
      </c>
    </row>
    <row r="2413" spans="1:14" x14ac:dyDescent="0.25">
      <c r="A2413" t="s">
        <v>201</v>
      </c>
      <c r="B2413" t="s">
        <v>2936</v>
      </c>
      <c r="C2413" t="s">
        <v>70</v>
      </c>
      <c r="D2413" t="s">
        <v>21</v>
      </c>
      <c r="E2413">
        <v>21401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43313</v>
      </c>
      <c r="L2413" t="s">
        <v>26</v>
      </c>
      <c r="N2413" t="s">
        <v>24</v>
      </c>
    </row>
    <row r="2414" spans="1:14" x14ac:dyDescent="0.25">
      <c r="A2414" t="s">
        <v>4513</v>
      </c>
      <c r="B2414" t="s">
        <v>4514</v>
      </c>
      <c r="C2414" t="s">
        <v>778</v>
      </c>
      <c r="D2414" t="s">
        <v>21</v>
      </c>
      <c r="E2414">
        <v>20603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43311</v>
      </c>
      <c r="L2414" t="s">
        <v>26</v>
      </c>
      <c r="N2414" t="s">
        <v>24</v>
      </c>
    </row>
    <row r="2415" spans="1:14" x14ac:dyDescent="0.25">
      <c r="A2415" t="s">
        <v>4515</v>
      </c>
      <c r="B2415" t="s">
        <v>4516</v>
      </c>
      <c r="C2415" t="s">
        <v>54</v>
      </c>
      <c r="D2415" t="s">
        <v>21</v>
      </c>
      <c r="E2415">
        <v>21061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43311</v>
      </c>
      <c r="L2415" t="s">
        <v>26</v>
      </c>
      <c r="N2415" t="s">
        <v>24</v>
      </c>
    </row>
    <row r="2416" spans="1:14" x14ac:dyDescent="0.25">
      <c r="A2416" t="s">
        <v>4517</v>
      </c>
      <c r="B2416" t="s">
        <v>4518</v>
      </c>
      <c r="C2416" t="s">
        <v>143</v>
      </c>
      <c r="D2416" t="s">
        <v>21</v>
      </c>
      <c r="E2416">
        <v>20695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43311</v>
      </c>
      <c r="L2416" t="s">
        <v>26</v>
      </c>
      <c r="N2416" t="s">
        <v>24</v>
      </c>
    </row>
    <row r="2417" spans="1:14" x14ac:dyDescent="0.25">
      <c r="A2417" t="s">
        <v>4519</v>
      </c>
      <c r="B2417" t="s">
        <v>4520</v>
      </c>
      <c r="C2417" t="s">
        <v>59</v>
      </c>
      <c r="D2417" t="s">
        <v>21</v>
      </c>
      <c r="E2417">
        <v>21133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43308</v>
      </c>
      <c r="L2417" t="s">
        <v>26</v>
      </c>
      <c r="N2417" t="s">
        <v>24</v>
      </c>
    </row>
    <row r="2418" spans="1:14" x14ac:dyDescent="0.25">
      <c r="A2418" t="s">
        <v>155</v>
      </c>
      <c r="B2418" t="s">
        <v>4521</v>
      </c>
      <c r="C2418" t="s">
        <v>455</v>
      </c>
      <c r="D2418" t="s">
        <v>21</v>
      </c>
      <c r="E2418">
        <v>20646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43308</v>
      </c>
      <c r="L2418" t="s">
        <v>26</v>
      </c>
      <c r="N2418" t="s">
        <v>24</v>
      </c>
    </row>
    <row r="2419" spans="1:14" x14ac:dyDescent="0.25">
      <c r="A2419" t="s">
        <v>4522</v>
      </c>
      <c r="B2419" t="s">
        <v>4523</v>
      </c>
      <c r="C2419" t="s">
        <v>455</v>
      </c>
      <c r="D2419" t="s">
        <v>21</v>
      </c>
      <c r="E2419">
        <v>20604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43308</v>
      </c>
      <c r="L2419" t="s">
        <v>26</v>
      </c>
      <c r="N2419" t="s">
        <v>24</v>
      </c>
    </row>
    <row r="2420" spans="1:14" x14ac:dyDescent="0.25">
      <c r="A2420" t="s">
        <v>4524</v>
      </c>
      <c r="B2420" t="s">
        <v>4525</v>
      </c>
      <c r="C2420" t="s">
        <v>163</v>
      </c>
      <c r="D2420" t="s">
        <v>21</v>
      </c>
      <c r="E2420">
        <v>20902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43308</v>
      </c>
      <c r="L2420" t="s">
        <v>26</v>
      </c>
      <c r="N2420" t="s">
        <v>24</v>
      </c>
    </row>
    <row r="2421" spans="1:14" x14ac:dyDescent="0.25">
      <c r="A2421" t="s">
        <v>4526</v>
      </c>
      <c r="B2421" t="s">
        <v>4527</v>
      </c>
      <c r="C2421" t="s">
        <v>163</v>
      </c>
      <c r="D2421" t="s">
        <v>21</v>
      </c>
      <c r="E2421">
        <v>20902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43308</v>
      </c>
      <c r="L2421" t="s">
        <v>26</v>
      </c>
      <c r="N2421" t="s">
        <v>24</v>
      </c>
    </row>
    <row r="2422" spans="1:14" x14ac:dyDescent="0.25">
      <c r="A2422" t="s">
        <v>4528</v>
      </c>
      <c r="B2422" t="s">
        <v>4529</v>
      </c>
      <c r="C2422" t="s">
        <v>29</v>
      </c>
      <c r="D2422" t="s">
        <v>21</v>
      </c>
      <c r="E2422">
        <v>21208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43308</v>
      </c>
      <c r="L2422" t="s">
        <v>26</v>
      </c>
      <c r="N2422" t="s">
        <v>24</v>
      </c>
    </row>
    <row r="2423" spans="1:14" x14ac:dyDescent="0.25">
      <c r="A2423" t="s">
        <v>250</v>
      </c>
      <c r="B2423" t="s">
        <v>4530</v>
      </c>
      <c r="C2423" t="s">
        <v>29</v>
      </c>
      <c r="D2423" t="s">
        <v>21</v>
      </c>
      <c r="E2423">
        <v>21208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43308</v>
      </c>
      <c r="L2423" t="s">
        <v>26</v>
      </c>
      <c r="N2423" t="s">
        <v>24</v>
      </c>
    </row>
    <row r="2424" spans="1:14" x14ac:dyDescent="0.25">
      <c r="A2424" t="s">
        <v>250</v>
      </c>
      <c r="B2424" t="s">
        <v>4531</v>
      </c>
      <c r="C2424" t="s">
        <v>190</v>
      </c>
      <c r="D2424" t="s">
        <v>21</v>
      </c>
      <c r="E2424">
        <v>20852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43308</v>
      </c>
      <c r="L2424" t="s">
        <v>26</v>
      </c>
      <c r="N2424" t="s">
        <v>24</v>
      </c>
    </row>
    <row r="2425" spans="1:14" x14ac:dyDescent="0.25">
      <c r="A2425" t="s">
        <v>250</v>
      </c>
      <c r="B2425" t="s">
        <v>4532</v>
      </c>
      <c r="C2425" t="s">
        <v>455</v>
      </c>
      <c r="D2425" t="s">
        <v>21</v>
      </c>
      <c r="E2425">
        <v>20646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43308</v>
      </c>
      <c r="L2425" t="s">
        <v>26</v>
      </c>
      <c r="N2425" t="s">
        <v>24</v>
      </c>
    </row>
    <row r="2426" spans="1:14" x14ac:dyDescent="0.25">
      <c r="A2426" t="s">
        <v>4533</v>
      </c>
      <c r="B2426" t="s">
        <v>4534</v>
      </c>
      <c r="C2426" t="s">
        <v>525</v>
      </c>
      <c r="D2426" t="s">
        <v>21</v>
      </c>
      <c r="E2426">
        <v>20619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43308</v>
      </c>
      <c r="L2426" t="s">
        <v>26</v>
      </c>
      <c r="N2426" t="s">
        <v>24</v>
      </c>
    </row>
    <row r="2427" spans="1:14" x14ac:dyDescent="0.25">
      <c r="A2427" t="s">
        <v>913</v>
      </c>
      <c r="B2427" t="s">
        <v>4535</v>
      </c>
      <c r="C2427" t="s">
        <v>190</v>
      </c>
      <c r="D2427" t="s">
        <v>21</v>
      </c>
      <c r="E2427">
        <v>20852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43308</v>
      </c>
      <c r="L2427" t="s">
        <v>26</v>
      </c>
      <c r="N2427" t="s">
        <v>24</v>
      </c>
    </row>
    <row r="2428" spans="1:14" x14ac:dyDescent="0.25">
      <c r="A2428" t="s">
        <v>4536</v>
      </c>
      <c r="B2428" t="s">
        <v>4537</v>
      </c>
      <c r="C2428" t="s">
        <v>59</v>
      </c>
      <c r="D2428" t="s">
        <v>21</v>
      </c>
      <c r="E2428">
        <v>21133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43308</v>
      </c>
      <c r="L2428" t="s">
        <v>26</v>
      </c>
      <c r="N2428" t="s">
        <v>24</v>
      </c>
    </row>
    <row r="2429" spans="1:14" x14ac:dyDescent="0.25">
      <c r="A2429" t="s">
        <v>4538</v>
      </c>
      <c r="B2429" t="s">
        <v>4539</v>
      </c>
      <c r="C2429" t="s">
        <v>59</v>
      </c>
      <c r="D2429" t="s">
        <v>21</v>
      </c>
      <c r="E2429">
        <v>21133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43308</v>
      </c>
      <c r="L2429" t="s">
        <v>26</v>
      </c>
      <c r="N2429" t="s">
        <v>24</v>
      </c>
    </row>
    <row r="2430" spans="1:14" x14ac:dyDescent="0.25">
      <c r="A2430" t="s">
        <v>4540</v>
      </c>
      <c r="B2430" t="s">
        <v>4541</v>
      </c>
      <c r="C2430" t="s">
        <v>29</v>
      </c>
      <c r="D2430" t="s">
        <v>21</v>
      </c>
      <c r="E2430">
        <v>21207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43308</v>
      </c>
      <c r="L2430" t="s">
        <v>26</v>
      </c>
      <c r="N2430" t="s">
        <v>24</v>
      </c>
    </row>
    <row r="2431" spans="1:14" x14ac:dyDescent="0.25">
      <c r="A2431" t="s">
        <v>4542</v>
      </c>
      <c r="B2431" t="s">
        <v>4543</v>
      </c>
      <c r="C2431" t="s">
        <v>455</v>
      </c>
      <c r="D2431" t="s">
        <v>21</v>
      </c>
      <c r="E2431">
        <v>20646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43308</v>
      </c>
      <c r="L2431" t="s">
        <v>26</v>
      </c>
      <c r="N2431" t="s">
        <v>24</v>
      </c>
    </row>
    <row r="2432" spans="1:14" x14ac:dyDescent="0.25">
      <c r="A2432" t="s">
        <v>221</v>
      </c>
      <c r="B2432" t="s">
        <v>4544</v>
      </c>
      <c r="C2432" t="s">
        <v>455</v>
      </c>
      <c r="D2432" t="s">
        <v>21</v>
      </c>
      <c r="E2432">
        <v>20646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43308</v>
      </c>
      <c r="L2432" t="s">
        <v>26</v>
      </c>
      <c r="N2432" t="s">
        <v>24</v>
      </c>
    </row>
    <row r="2433" spans="1:14" x14ac:dyDescent="0.25">
      <c r="A2433" t="s">
        <v>221</v>
      </c>
      <c r="B2433" t="s">
        <v>4545</v>
      </c>
      <c r="C2433" t="s">
        <v>455</v>
      </c>
      <c r="D2433" t="s">
        <v>21</v>
      </c>
      <c r="E2433">
        <v>20646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43308</v>
      </c>
      <c r="L2433" t="s">
        <v>26</v>
      </c>
      <c r="N2433" t="s">
        <v>24</v>
      </c>
    </row>
    <row r="2434" spans="1:14" x14ac:dyDescent="0.25">
      <c r="A2434" t="s">
        <v>201</v>
      </c>
      <c r="B2434" t="s">
        <v>4546</v>
      </c>
      <c r="C2434" t="s">
        <v>163</v>
      </c>
      <c r="D2434" t="s">
        <v>21</v>
      </c>
      <c r="E2434">
        <v>20906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43308</v>
      </c>
      <c r="L2434" t="s">
        <v>26</v>
      </c>
      <c r="N2434" t="s">
        <v>24</v>
      </c>
    </row>
    <row r="2435" spans="1:14" x14ac:dyDescent="0.25">
      <c r="A2435" t="s">
        <v>168</v>
      </c>
      <c r="B2435" t="s">
        <v>4534</v>
      </c>
      <c r="C2435" t="s">
        <v>525</v>
      </c>
      <c r="D2435" t="s">
        <v>21</v>
      </c>
      <c r="E2435">
        <v>20619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43308</v>
      </c>
      <c r="L2435" t="s">
        <v>26</v>
      </c>
      <c r="N2435" t="s">
        <v>24</v>
      </c>
    </row>
    <row r="2436" spans="1:14" x14ac:dyDescent="0.25">
      <c r="A2436" t="s">
        <v>4547</v>
      </c>
      <c r="B2436" t="s">
        <v>4548</v>
      </c>
      <c r="C2436" t="s">
        <v>525</v>
      </c>
      <c r="D2436" t="s">
        <v>21</v>
      </c>
      <c r="E2436">
        <v>20619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43308</v>
      </c>
      <c r="L2436" t="s">
        <v>26</v>
      </c>
      <c r="N2436" t="s">
        <v>24</v>
      </c>
    </row>
    <row r="2437" spans="1:14" x14ac:dyDescent="0.25">
      <c r="A2437" t="s">
        <v>456</v>
      </c>
      <c r="B2437" t="s">
        <v>4549</v>
      </c>
      <c r="C2437" t="s">
        <v>525</v>
      </c>
      <c r="D2437" t="s">
        <v>21</v>
      </c>
      <c r="E2437">
        <v>20619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43308</v>
      </c>
      <c r="L2437" t="s">
        <v>26</v>
      </c>
      <c r="N2437" t="s">
        <v>24</v>
      </c>
    </row>
    <row r="2438" spans="1:14" x14ac:dyDescent="0.25">
      <c r="A2438" t="s">
        <v>4550</v>
      </c>
      <c r="B2438" t="s">
        <v>4551</v>
      </c>
      <c r="C2438" t="s">
        <v>29</v>
      </c>
      <c r="D2438" t="s">
        <v>21</v>
      </c>
      <c r="E2438">
        <v>21213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43307</v>
      </c>
      <c r="L2438" t="s">
        <v>26</v>
      </c>
      <c r="N2438" t="s">
        <v>24</v>
      </c>
    </row>
    <row r="2439" spans="1:14" x14ac:dyDescent="0.25">
      <c r="A2439" t="s">
        <v>155</v>
      </c>
      <c r="B2439" t="s">
        <v>4552</v>
      </c>
      <c r="C2439" t="s">
        <v>3614</v>
      </c>
      <c r="D2439" t="s">
        <v>21</v>
      </c>
      <c r="E2439">
        <v>20701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43307</v>
      </c>
      <c r="L2439" t="s">
        <v>26</v>
      </c>
      <c r="N2439" t="s">
        <v>24</v>
      </c>
    </row>
    <row r="2440" spans="1:14" x14ac:dyDescent="0.25">
      <c r="A2440" t="s">
        <v>588</v>
      </c>
      <c r="B2440" t="s">
        <v>4553</v>
      </c>
      <c r="C2440" t="s">
        <v>745</v>
      </c>
      <c r="D2440" t="s">
        <v>21</v>
      </c>
      <c r="E2440">
        <v>21001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43307</v>
      </c>
      <c r="L2440" t="s">
        <v>26</v>
      </c>
      <c r="N2440" t="s">
        <v>24</v>
      </c>
    </row>
    <row r="2441" spans="1:14" x14ac:dyDescent="0.25">
      <c r="A2441" t="s">
        <v>332</v>
      </c>
      <c r="B2441" t="s">
        <v>333</v>
      </c>
      <c r="C2441" t="s">
        <v>154</v>
      </c>
      <c r="D2441" t="s">
        <v>21</v>
      </c>
      <c r="E2441">
        <v>20723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43307</v>
      </c>
      <c r="L2441" t="s">
        <v>26</v>
      </c>
      <c r="N2441" t="s">
        <v>24</v>
      </c>
    </row>
    <row r="2442" spans="1:14" x14ac:dyDescent="0.25">
      <c r="A2442" t="s">
        <v>4554</v>
      </c>
      <c r="B2442" t="s">
        <v>4555</v>
      </c>
      <c r="C2442" t="s">
        <v>190</v>
      </c>
      <c r="D2442" t="s">
        <v>21</v>
      </c>
      <c r="E2442">
        <v>20850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43307</v>
      </c>
      <c r="L2442" t="s">
        <v>26</v>
      </c>
      <c r="N2442" t="s">
        <v>24</v>
      </c>
    </row>
    <row r="2443" spans="1:14" x14ac:dyDescent="0.25">
      <c r="A2443" t="s">
        <v>212</v>
      </c>
      <c r="B2443" t="s">
        <v>2907</v>
      </c>
      <c r="C2443" t="s">
        <v>179</v>
      </c>
      <c r="D2443" t="s">
        <v>21</v>
      </c>
      <c r="E2443">
        <v>20879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43307</v>
      </c>
      <c r="L2443" t="s">
        <v>26</v>
      </c>
      <c r="N2443" t="s">
        <v>24</v>
      </c>
    </row>
    <row r="2444" spans="1:14" x14ac:dyDescent="0.25">
      <c r="A2444" t="s">
        <v>87</v>
      </c>
      <c r="B2444" t="s">
        <v>4556</v>
      </c>
      <c r="C2444" t="s">
        <v>326</v>
      </c>
      <c r="D2444" t="s">
        <v>21</v>
      </c>
      <c r="E2444">
        <v>21093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43307</v>
      </c>
      <c r="L2444" t="s">
        <v>26</v>
      </c>
      <c r="N2444" t="s">
        <v>24</v>
      </c>
    </row>
    <row r="2445" spans="1:14" x14ac:dyDescent="0.25">
      <c r="A2445" t="s">
        <v>3377</v>
      </c>
      <c r="B2445" t="s">
        <v>4557</v>
      </c>
      <c r="C2445" t="s">
        <v>190</v>
      </c>
      <c r="D2445" t="s">
        <v>21</v>
      </c>
      <c r="E2445">
        <v>20852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43307</v>
      </c>
      <c r="L2445" t="s">
        <v>26</v>
      </c>
      <c r="N2445" t="s">
        <v>24</v>
      </c>
    </row>
    <row r="2446" spans="1:14" x14ac:dyDescent="0.25">
      <c r="A2446" t="s">
        <v>511</v>
      </c>
      <c r="B2446" t="s">
        <v>4558</v>
      </c>
      <c r="C2446" t="s">
        <v>424</v>
      </c>
      <c r="D2446" t="s">
        <v>21</v>
      </c>
      <c r="E2446">
        <v>21041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43307</v>
      </c>
      <c r="L2446" t="s">
        <v>26</v>
      </c>
      <c r="N2446" t="s">
        <v>24</v>
      </c>
    </row>
    <row r="2447" spans="1:14" x14ac:dyDescent="0.25">
      <c r="A2447" t="s">
        <v>913</v>
      </c>
      <c r="B2447" t="s">
        <v>2909</v>
      </c>
      <c r="C2447" t="s">
        <v>179</v>
      </c>
      <c r="D2447" t="s">
        <v>21</v>
      </c>
      <c r="E2447">
        <v>20877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43307</v>
      </c>
      <c r="L2447" t="s">
        <v>26</v>
      </c>
      <c r="N2447" t="s">
        <v>24</v>
      </c>
    </row>
    <row r="2448" spans="1:14" x14ac:dyDescent="0.25">
      <c r="A2448" t="s">
        <v>4559</v>
      </c>
      <c r="B2448" t="s">
        <v>4560</v>
      </c>
      <c r="C2448" t="s">
        <v>154</v>
      </c>
      <c r="D2448" t="s">
        <v>21</v>
      </c>
      <c r="E2448">
        <v>20723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43307</v>
      </c>
      <c r="L2448" t="s">
        <v>26</v>
      </c>
      <c r="N2448" t="s">
        <v>24</v>
      </c>
    </row>
    <row r="2449" spans="1:14" x14ac:dyDescent="0.25">
      <c r="A2449" t="s">
        <v>221</v>
      </c>
      <c r="B2449" t="s">
        <v>429</v>
      </c>
      <c r="C2449" t="s">
        <v>424</v>
      </c>
      <c r="D2449" t="s">
        <v>21</v>
      </c>
      <c r="E2449">
        <v>21043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43307</v>
      </c>
      <c r="L2449" t="s">
        <v>26</v>
      </c>
      <c r="N2449" t="s">
        <v>24</v>
      </c>
    </row>
    <row r="2450" spans="1:14" x14ac:dyDescent="0.25">
      <c r="A2450" t="s">
        <v>93</v>
      </c>
      <c r="B2450" t="s">
        <v>4561</v>
      </c>
      <c r="C2450" t="s">
        <v>745</v>
      </c>
      <c r="D2450" t="s">
        <v>21</v>
      </c>
      <c r="E2450">
        <v>21001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43307</v>
      </c>
      <c r="L2450" t="s">
        <v>26</v>
      </c>
      <c r="N2450" t="s">
        <v>24</v>
      </c>
    </row>
    <row r="2451" spans="1:14" x14ac:dyDescent="0.25">
      <c r="A2451" t="s">
        <v>456</v>
      </c>
      <c r="B2451" t="s">
        <v>4562</v>
      </c>
      <c r="C2451" t="s">
        <v>745</v>
      </c>
      <c r="D2451" t="s">
        <v>21</v>
      </c>
      <c r="E2451">
        <v>21001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43307</v>
      </c>
      <c r="L2451" t="s">
        <v>26</v>
      </c>
      <c r="N2451" t="s">
        <v>24</v>
      </c>
    </row>
    <row r="2452" spans="1:14" x14ac:dyDescent="0.25">
      <c r="A2452" t="s">
        <v>1099</v>
      </c>
      <c r="B2452" t="s">
        <v>4563</v>
      </c>
      <c r="C2452" t="s">
        <v>154</v>
      </c>
      <c r="D2452" t="s">
        <v>21</v>
      </c>
      <c r="E2452">
        <v>20723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43307</v>
      </c>
      <c r="L2452" t="s">
        <v>26</v>
      </c>
      <c r="N2452" t="s">
        <v>24</v>
      </c>
    </row>
    <row r="2453" spans="1:14" x14ac:dyDescent="0.25">
      <c r="A2453" t="s">
        <v>155</v>
      </c>
      <c r="B2453" t="s">
        <v>3082</v>
      </c>
      <c r="C2453" t="s">
        <v>1943</v>
      </c>
      <c r="D2453" t="s">
        <v>21</v>
      </c>
      <c r="E2453">
        <v>20866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43306</v>
      </c>
      <c r="L2453" t="s">
        <v>26</v>
      </c>
      <c r="N2453" t="s">
        <v>24</v>
      </c>
    </row>
    <row r="2454" spans="1:14" x14ac:dyDescent="0.25">
      <c r="A2454" t="s">
        <v>155</v>
      </c>
      <c r="B2454" t="s">
        <v>3083</v>
      </c>
      <c r="C2454" t="s">
        <v>3084</v>
      </c>
      <c r="D2454" t="s">
        <v>21</v>
      </c>
      <c r="E2454">
        <v>20861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43306</v>
      </c>
      <c r="L2454" t="s">
        <v>26</v>
      </c>
      <c r="N2454" t="s">
        <v>24</v>
      </c>
    </row>
    <row r="2455" spans="1:14" x14ac:dyDescent="0.25">
      <c r="A2455" t="s">
        <v>4564</v>
      </c>
      <c r="B2455" t="s">
        <v>4565</v>
      </c>
      <c r="C2455" t="s">
        <v>624</v>
      </c>
      <c r="D2455" t="s">
        <v>21</v>
      </c>
      <c r="E2455">
        <v>20678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43306</v>
      </c>
      <c r="L2455" t="s">
        <v>26</v>
      </c>
      <c r="N2455" t="s">
        <v>24</v>
      </c>
    </row>
    <row r="2456" spans="1:14" x14ac:dyDescent="0.25">
      <c r="A2456" t="s">
        <v>4325</v>
      </c>
      <c r="B2456" t="s">
        <v>4566</v>
      </c>
      <c r="C2456" t="s">
        <v>624</v>
      </c>
      <c r="D2456" t="s">
        <v>21</v>
      </c>
      <c r="E2456">
        <v>20678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43306</v>
      </c>
      <c r="L2456" t="s">
        <v>26</v>
      </c>
      <c r="N2456" t="s">
        <v>24</v>
      </c>
    </row>
    <row r="2457" spans="1:14" x14ac:dyDescent="0.25">
      <c r="A2457" t="s">
        <v>2914</v>
      </c>
      <c r="B2457" t="s">
        <v>2915</v>
      </c>
      <c r="C2457" t="s">
        <v>29</v>
      </c>
      <c r="D2457" t="s">
        <v>21</v>
      </c>
      <c r="E2457">
        <v>21224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43306</v>
      </c>
      <c r="L2457" t="s">
        <v>26</v>
      </c>
      <c r="N2457" t="s">
        <v>24</v>
      </c>
    </row>
    <row r="2458" spans="1:14" x14ac:dyDescent="0.25">
      <c r="A2458" t="s">
        <v>250</v>
      </c>
      <c r="B2458" t="s">
        <v>4567</v>
      </c>
      <c r="C2458" t="s">
        <v>347</v>
      </c>
      <c r="D2458" t="s">
        <v>21</v>
      </c>
      <c r="E2458">
        <v>20657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43306</v>
      </c>
      <c r="L2458" t="s">
        <v>26</v>
      </c>
      <c r="N2458" t="s">
        <v>24</v>
      </c>
    </row>
    <row r="2459" spans="1:14" x14ac:dyDescent="0.25">
      <c r="A2459" t="s">
        <v>4568</v>
      </c>
      <c r="B2459" t="s">
        <v>4569</v>
      </c>
      <c r="C2459" t="s">
        <v>347</v>
      </c>
      <c r="D2459" t="s">
        <v>21</v>
      </c>
      <c r="E2459">
        <v>20657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43306</v>
      </c>
      <c r="L2459" t="s">
        <v>26</v>
      </c>
      <c r="N2459" t="s">
        <v>24</v>
      </c>
    </row>
    <row r="2460" spans="1:14" x14ac:dyDescent="0.25">
      <c r="A2460" t="s">
        <v>288</v>
      </c>
      <c r="B2460" t="s">
        <v>4570</v>
      </c>
      <c r="C2460" t="s">
        <v>624</v>
      </c>
      <c r="D2460" t="s">
        <v>21</v>
      </c>
      <c r="E2460">
        <v>20678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43306</v>
      </c>
      <c r="L2460" t="s">
        <v>26</v>
      </c>
      <c r="N2460" t="s">
        <v>24</v>
      </c>
    </row>
    <row r="2461" spans="1:14" x14ac:dyDescent="0.25">
      <c r="A2461" t="s">
        <v>260</v>
      </c>
      <c r="B2461" t="s">
        <v>4571</v>
      </c>
      <c r="C2461" t="s">
        <v>525</v>
      </c>
      <c r="D2461" t="s">
        <v>21</v>
      </c>
      <c r="E2461">
        <v>20619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43306</v>
      </c>
      <c r="L2461" t="s">
        <v>26</v>
      </c>
      <c r="N2461" t="s">
        <v>24</v>
      </c>
    </row>
    <row r="2462" spans="1:14" x14ac:dyDescent="0.25">
      <c r="A2462" t="s">
        <v>4572</v>
      </c>
      <c r="B2462" t="s">
        <v>4573</v>
      </c>
      <c r="C2462" t="s">
        <v>54</v>
      </c>
      <c r="D2462" t="s">
        <v>21</v>
      </c>
      <c r="E2462">
        <v>21061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43306</v>
      </c>
      <c r="L2462" t="s">
        <v>26</v>
      </c>
      <c r="N2462" t="s">
        <v>24</v>
      </c>
    </row>
    <row r="2463" spans="1:14" x14ac:dyDescent="0.25">
      <c r="A2463" t="s">
        <v>430</v>
      </c>
      <c r="B2463" t="s">
        <v>524</v>
      </c>
      <c r="C2463" t="s">
        <v>525</v>
      </c>
      <c r="D2463" t="s">
        <v>21</v>
      </c>
      <c r="E2463">
        <v>20619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43306</v>
      </c>
      <c r="L2463" t="s">
        <v>26</v>
      </c>
      <c r="N2463" t="s">
        <v>24</v>
      </c>
    </row>
    <row r="2464" spans="1:14" x14ac:dyDescent="0.25">
      <c r="A2464" t="s">
        <v>2790</v>
      </c>
      <c r="B2464" t="s">
        <v>2791</v>
      </c>
      <c r="C2464" t="s">
        <v>29</v>
      </c>
      <c r="D2464" t="s">
        <v>21</v>
      </c>
      <c r="E2464">
        <v>21225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43306</v>
      </c>
      <c r="L2464" t="s">
        <v>26</v>
      </c>
      <c r="N2464" t="s">
        <v>24</v>
      </c>
    </row>
    <row r="2465" spans="1:14" x14ac:dyDescent="0.25">
      <c r="A2465" t="s">
        <v>97</v>
      </c>
      <c r="B2465" t="s">
        <v>4574</v>
      </c>
      <c r="C2465" t="s">
        <v>347</v>
      </c>
      <c r="D2465" t="s">
        <v>21</v>
      </c>
      <c r="E2465">
        <v>20657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43306</v>
      </c>
      <c r="L2465" t="s">
        <v>26</v>
      </c>
      <c r="N2465" t="s">
        <v>24</v>
      </c>
    </row>
    <row r="2466" spans="1:14" x14ac:dyDescent="0.25">
      <c r="A2466" t="s">
        <v>4575</v>
      </c>
      <c r="B2466" t="s">
        <v>4576</v>
      </c>
      <c r="C2466" t="s">
        <v>778</v>
      </c>
      <c r="D2466" t="s">
        <v>21</v>
      </c>
      <c r="E2466">
        <v>20602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43305</v>
      </c>
      <c r="L2466" t="s">
        <v>26</v>
      </c>
      <c r="N2466" t="s">
        <v>24</v>
      </c>
    </row>
    <row r="2467" spans="1:14" x14ac:dyDescent="0.25">
      <c r="A2467" t="s">
        <v>4577</v>
      </c>
      <c r="B2467" t="s">
        <v>4578</v>
      </c>
      <c r="C2467" t="s">
        <v>326</v>
      </c>
      <c r="D2467" t="s">
        <v>21</v>
      </c>
      <c r="E2467">
        <v>21093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43305</v>
      </c>
      <c r="L2467" t="s">
        <v>26</v>
      </c>
      <c r="N2467" t="s">
        <v>24</v>
      </c>
    </row>
    <row r="2468" spans="1:14" x14ac:dyDescent="0.25">
      <c r="A2468" t="s">
        <v>155</v>
      </c>
      <c r="B2468" t="s">
        <v>4579</v>
      </c>
      <c r="C2468" t="s">
        <v>1171</v>
      </c>
      <c r="D2468" t="s">
        <v>21</v>
      </c>
      <c r="E2468">
        <v>20705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43305</v>
      </c>
      <c r="L2468" t="s">
        <v>26</v>
      </c>
      <c r="N2468" t="s">
        <v>24</v>
      </c>
    </row>
    <row r="2469" spans="1:14" x14ac:dyDescent="0.25">
      <c r="A2469" t="s">
        <v>3080</v>
      </c>
      <c r="B2469" t="s">
        <v>3081</v>
      </c>
      <c r="C2469" t="s">
        <v>29</v>
      </c>
      <c r="D2469" t="s">
        <v>21</v>
      </c>
      <c r="E2469">
        <v>21205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43305</v>
      </c>
      <c r="L2469" t="s">
        <v>26</v>
      </c>
      <c r="N2469" t="s">
        <v>24</v>
      </c>
    </row>
    <row r="2470" spans="1:14" x14ac:dyDescent="0.25">
      <c r="A2470" t="s">
        <v>4580</v>
      </c>
      <c r="B2470" t="s">
        <v>4581</v>
      </c>
      <c r="C2470" t="s">
        <v>67</v>
      </c>
      <c r="D2470" t="s">
        <v>21</v>
      </c>
      <c r="E2470">
        <v>20904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43305</v>
      </c>
      <c r="L2470" t="s">
        <v>26</v>
      </c>
      <c r="N2470" t="s">
        <v>24</v>
      </c>
    </row>
    <row r="2471" spans="1:14" x14ac:dyDescent="0.25">
      <c r="A2471" t="s">
        <v>2938</v>
      </c>
      <c r="B2471" t="s">
        <v>2939</v>
      </c>
      <c r="C2471" t="s">
        <v>138</v>
      </c>
      <c r="D2471" t="s">
        <v>21</v>
      </c>
      <c r="E2471">
        <v>21220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43305</v>
      </c>
      <c r="L2471" t="s">
        <v>26</v>
      </c>
      <c r="N2471" t="s">
        <v>24</v>
      </c>
    </row>
    <row r="2472" spans="1:14" x14ac:dyDescent="0.25">
      <c r="A2472" t="s">
        <v>2778</v>
      </c>
      <c r="B2472" t="s">
        <v>2779</v>
      </c>
      <c r="C2472" t="s">
        <v>29</v>
      </c>
      <c r="D2472" t="s">
        <v>21</v>
      </c>
      <c r="E2472">
        <v>21224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43305</v>
      </c>
      <c r="L2472" t="s">
        <v>26</v>
      </c>
      <c r="N2472" t="s">
        <v>24</v>
      </c>
    </row>
    <row r="2473" spans="1:14" x14ac:dyDescent="0.25">
      <c r="A2473" t="s">
        <v>940</v>
      </c>
      <c r="B2473" t="s">
        <v>2932</v>
      </c>
      <c r="C2473" t="s">
        <v>778</v>
      </c>
      <c r="D2473" t="s">
        <v>21</v>
      </c>
      <c r="E2473">
        <v>20603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43305</v>
      </c>
      <c r="L2473" t="s">
        <v>26</v>
      </c>
      <c r="N2473" t="s">
        <v>24</v>
      </c>
    </row>
    <row r="2474" spans="1:14" x14ac:dyDescent="0.25">
      <c r="A2474" t="s">
        <v>4582</v>
      </c>
      <c r="B2474" t="s">
        <v>4583</v>
      </c>
      <c r="C2474" t="s">
        <v>778</v>
      </c>
      <c r="D2474" t="s">
        <v>21</v>
      </c>
      <c r="E2474">
        <v>20601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43305</v>
      </c>
      <c r="L2474" t="s">
        <v>26</v>
      </c>
      <c r="N2474" t="s">
        <v>24</v>
      </c>
    </row>
    <row r="2475" spans="1:14" x14ac:dyDescent="0.25">
      <c r="A2475" t="s">
        <v>4584</v>
      </c>
      <c r="B2475" t="s">
        <v>4585</v>
      </c>
      <c r="C2475" t="s">
        <v>778</v>
      </c>
      <c r="D2475" t="s">
        <v>21</v>
      </c>
      <c r="E2475">
        <v>20602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43305</v>
      </c>
      <c r="L2475" t="s">
        <v>26</v>
      </c>
      <c r="N2475" t="s">
        <v>24</v>
      </c>
    </row>
    <row r="2476" spans="1:14" x14ac:dyDescent="0.25">
      <c r="A2476" t="s">
        <v>2780</v>
      </c>
      <c r="B2476" t="s">
        <v>2781</v>
      </c>
      <c r="C2476" t="s">
        <v>29</v>
      </c>
      <c r="D2476" t="s">
        <v>21</v>
      </c>
      <c r="E2476">
        <v>21224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43305</v>
      </c>
      <c r="L2476" t="s">
        <v>26</v>
      </c>
      <c r="N2476" t="s">
        <v>24</v>
      </c>
    </row>
    <row r="2477" spans="1:14" x14ac:dyDescent="0.25">
      <c r="A2477" t="s">
        <v>2949</v>
      </c>
      <c r="B2477" t="s">
        <v>2950</v>
      </c>
      <c r="C2477" t="s">
        <v>745</v>
      </c>
      <c r="D2477" t="s">
        <v>21</v>
      </c>
      <c r="E2477">
        <v>21001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43305</v>
      </c>
      <c r="L2477" t="s">
        <v>26</v>
      </c>
      <c r="N2477" t="s">
        <v>24</v>
      </c>
    </row>
    <row r="2478" spans="1:14" x14ac:dyDescent="0.25">
      <c r="A2478" t="s">
        <v>4586</v>
      </c>
      <c r="B2478" t="s">
        <v>4587</v>
      </c>
      <c r="C2478" t="s">
        <v>778</v>
      </c>
      <c r="D2478" t="s">
        <v>21</v>
      </c>
      <c r="E2478">
        <v>20602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43305</v>
      </c>
      <c r="L2478" t="s">
        <v>26</v>
      </c>
      <c r="N2478" t="s">
        <v>24</v>
      </c>
    </row>
    <row r="2479" spans="1:14" x14ac:dyDescent="0.25">
      <c r="A2479" t="s">
        <v>4589</v>
      </c>
      <c r="B2479" t="s">
        <v>4590</v>
      </c>
      <c r="C2479" t="s">
        <v>778</v>
      </c>
      <c r="D2479" t="s">
        <v>21</v>
      </c>
      <c r="E2479">
        <v>20601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43304</v>
      </c>
      <c r="L2479" t="s">
        <v>26</v>
      </c>
      <c r="N2479" t="s">
        <v>24</v>
      </c>
    </row>
    <row r="2480" spans="1:14" x14ac:dyDescent="0.25">
      <c r="A2480" t="s">
        <v>324</v>
      </c>
      <c r="B2480" t="s">
        <v>325</v>
      </c>
      <c r="C2480" t="s">
        <v>326</v>
      </c>
      <c r="D2480" t="s">
        <v>21</v>
      </c>
      <c r="E2480">
        <v>21093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43304</v>
      </c>
      <c r="L2480" t="s">
        <v>26</v>
      </c>
      <c r="N2480" t="s">
        <v>24</v>
      </c>
    </row>
    <row r="2481" spans="1:14" x14ac:dyDescent="0.25">
      <c r="A2481" t="s">
        <v>4591</v>
      </c>
      <c r="B2481" t="s">
        <v>4592</v>
      </c>
      <c r="C2481" t="s">
        <v>326</v>
      </c>
      <c r="D2481" t="s">
        <v>21</v>
      </c>
      <c r="E2481">
        <v>21093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43304</v>
      </c>
      <c r="L2481" t="s">
        <v>26</v>
      </c>
      <c r="N2481" t="s">
        <v>24</v>
      </c>
    </row>
    <row r="2482" spans="1:14" x14ac:dyDescent="0.25">
      <c r="A2482" t="s">
        <v>4593</v>
      </c>
      <c r="B2482" t="s">
        <v>275</v>
      </c>
      <c r="C2482" t="s">
        <v>326</v>
      </c>
      <c r="D2482" t="s">
        <v>21</v>
      </c>
      <c r="E2482">
        <v>21093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43304</v>
      </c>
      <c r="L2482" t="s">
        <v>26</v>
      </c>
      <c r="N2482" t="s">
        <v>24</v>
      </c>
    </row>
    <row r="2483" spans="1:14" x14ac:dyDescent="0.25">
      <c r="A2483" t="s">
        <v>3774</v>
      </c>
      <c r="B2483" t="s">
        <v>4594</v>
      </c>
      <c r="C2483" t="s">
        <v>2062</v>
      </c>
      <c r="D2483" t="s">
        <v>21</v>
      </c>
      <c r="E2483">
        <v>21093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43304</v>
      </c>
      <c r="L2483" t="s">
        <v>26</v>
      </c>
      <c r="N2483" t="s">
        <v>24</v>
      </c>
    </row>
    <row r="2484" spans="1:14" x14ac:dyDescent="0.25">
      <c r="A2484" t="s">
        <v>4595</v>
      </c>
      <c r="B2484" t="s">
        <v>4596</v>
      </c>
      <c r="C2484" t="s">
        <v>326</v>
      </c>
      <c r="D2484" t="s">
        <v>21</v>
      </c>
      <c r="E2484">
        <v>21093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43304</v>
      </c>
      <c r="L2484" t="s">
        <v>26</v>
      </c>
      <c r="N2484" t="s">
        <v>24</v>
      </c>
    </row>
    <row r="2485" spans="1:14" x14ac:dyDescent="0.25">
      <c r="A2485" t="s">
        <v>329</v>
      </c>
      <c r="B2485" t="s">
        <v>330</v>
      </c>
      <c r="C2485" t="s">
        <v>326</v>
      </c>
      <c r="D2485" t="s">
        <v>21</v>
      </c>
      <c r="E2485">
        <v>21093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43304</v>
      </c>
      <c r="L2485" t="s">
        <v>26</v>
      </c>
      <c r="N2485" t="s">
        <v>24</v>
      </c>
    </row>
    <row r="2486" spans="1:14" x14ac:dyDescent="0.25">
      <c r="A2486" t="s">
        <v>4597</v>
      </c>
      <c r="B2486" t="s">
        <v>4598</v>
      </c>
      <c r="C2486" t="s">
        <v>778</v>
      </c>
      <c r="D2486" t="s">
        <v>21</v>
      </c>
      <c r="E2486">
        <v>20601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43301</v>
      </c>
      <c r="L2486" t="s">
        <v>26</v>
      </c>
      <c r="N2486" t="s">
        <v>24</v>
      </c>
    </row>
    <row r="2487" spans="1:14" x14ac:dyDescent="0.25">
      <c r="A2487" t="s">
        <v>250</v>
      </c>
      <c r="B2487" t="s">
        <v>4599</v>
      </c>
      <c r="C2487" t="s">
        <v>778</v>
      </c>
      <c r="D2487" t="s">
        <v>21</v>
      </c>
      <c r="E2487">
        <v>20603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43301</v>
      </c>
      <c r="L2487" t="s">
        <v>26</v>
      </c>
      <c r="N2487" t="s">
        <v>24</v>
      </c>
    </row>
    <row r="2488" spans="1:14" x14ac:dyDescent="0.25">
      <c r="A2488" t="s">
        <v>4600</v>
      </c>
      <c r="B2488" t="s">
        <v>4601</v>
      </c>
      <c r="C2488" t="s">
        <v>735</v>
      </c>
      <c r="D2488" t="s">
        <v>21</v>
      </c>
      <c r="E2488">
        <v>20770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43301</v>
      </c>
      <c r="L2488" t="s">
        <v>26</v>
      </c>
      <c r="N2488" t="s">
        <v>24</v>
      </c>
    </row>
    <row r="2489" spans="1:14" x14ac:dyDescent="0.25">
      <c r="A2489" t="s">
        <v>517</v>
      </c>
      <c r="B2489" t="s">
        <v>4602</v>
      </c>
      <c r="C2489" t="s">
        <v>778</v>
      </c>
      <c r="D2489" t="s">
        <v>21</v>
      </c>
      <c r="E2489">
        <v>20601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43301</v>
      </c>
      <c r="L2489" t="s">
        <v>26</v>
      </c>
      <c r="N2489" t="s">
        <v>24</v>
      </c>
    </row>
    <row r="2490" spans="1:14" x14ac:dyDescent="0.25">
      <c r="A2490" t="s">
        <v>4603</v>
      </c>
      <c r="B2490" t="s">
        <v>4604</v>
      </c>
      <c r="C2490" t="s">
        <v>778</v>
      </c>
      <c r="D2490" t="s">
        <v>21</v>
      </c>
      <c r="E2490">
        <v>20602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43301</v>
      </c>
      <c r="L2490" t="s">
        <v>26</v>
      </c>
      <c r="N2490" t="s">
        <v>24</v>
      </c>
    </row>
    <row r="2491" spans="1:14" x14ac:dyDescent="0.25">
      <c r="A2491" t="s">
        <v>4605</v>
      </c>
      <c r="B2491" t="s">
        <v>4606</v>
      </c>
      <c r="C2491" t="s">
        <v>735</v>
      </c>
      <c r="D2491" t="s">
        <v>21</v>
      </c>
      <c r="E2491">
        <v>20770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43300</v>
      </c>
      <c r="L2491" t="s">
        <v>26</v>
      </c>
      <c r="N2491" t="s">
        <v>24</v>
      </c>
    </row>
    <row r="2492" spans="1:14" x14ac:dyDescent="0.25">
      <c r="A2492" t="s">
        <v>4607</v>
      </c>
      <c r="B2492" t="s">
        <v>1283</v>
      </c>
      <c r="C2492" t="s">
        <v>778</v>
      </c>
      <c r="D2492" t="s">
        <v>21</v>
      </c>
      <c r="E2492">
        <v>20602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43300</v>
      </c>
      <c r="L2492" t="s">
        <v>26</v>
      </c>
      <c r="N2492" t="s">
        <v>24</v>
      </c>
    </row>
    <row r="2493" spans="1:14" x14ac:dyDescent="0.25">
      <c r="A2493" t="s">
        <v>4609</v>
      </c>
      <c r="B2493" t="s">
        <v>1293</v>
      </c>
      <c r="C2493" t="s">
        <v>778</v>
      </c>
      <c r="D2493" t="s">
        <v>21</v>
      </c>
      <c r="E2493">
        <v>20603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43300</v>
      </c>
      <c r="L2493" t="s">
        <v>26</v>
      </c>
      <c r="N2493" t="s">
        <v>24</v>
      </c>
    </row>
    <row r="2494" spans="1:14" x14ac:dyDescent="0.25">
      <c r="A2494" t="s">
        <v>4610</v>
      </c>
      <c r="B2494" t="s">
        <v>4611</v>
      </c>
      <c r="C2494" t="s">
        <v>735</v>
      </c>
      <c r="D2494" t="s">
        <v>21</v>
      </c>
      <c r="E2494">
        <v>20770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43300</v>
      </c>
      <c r="L2494" t="s">
        <v>26</v>
      </c>
      <c r="N2494" t="s">
        <v>24</v>
      </c>
    </row>
    <row r="2495" spans="1:14" x14ac:dyDescent="0.25">
      <c r="A2495" t="s">
        <v>155</v>
      </c>
      <c r="B2495" t="s">
        <v>3073</v>
      </c>
      <c r="C2495" t="s">
        <v>29</v>
      </c>
      <c r="D2495" t="s">
        <v>21</v>
      </c>
      <c r="E2495">
        <v>21205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43300</v>
      </c>
      <c r="L2495" t="s">
        <v>26</v>
      </c>
      <c r="N2495" t="s">
        <v>24</v>
      </c>
    </row>
    <row r="2496" spans="1:14" x14ac:dyDescent="0.25">
      <c r="A2496" t="s">
        <v>155</v>
      </c>
      <c r="B2496" t="s">
        <v>4612</v>
      </c>
      <c r="C2496" t="s">
        <v>761</v>
      </c>
      <c r="D2496" t="s">
        <v>21</v>
      </c>
      <c r="E2496">
        <v>20912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43300</v>
      </c>
      <c r="L2496" t="s">
        <v>26</v>
      </c>
      <c r="N2496" t="s">
        <v>24</v>
      </c>
    </row>
    <row r="2497" spans="1:14" x14ac:dyDescent="0.25">
      <c r="A2497" t="s">
        <v>155</v>
      </c>
      <c r="B2497" t="s">
        <v>4613</v>
      </c>
      <c r="C2497" t="s">
        <v>519</v>
      </c>
      <c r="D2497" t="s">
        <v>21</v>
      </c>
      <c r="E2497">
        <v>21122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43300</v>
      </c>
      <c r="L2497" t="s">
        <v>26</v>
      </c>
      <c r="N2497" t="s">
        <v>24</v>
      </c>
    </row>
    <row r="2498" spans="1:14" x14ac:dyDescent="0.25">
      <c r="A2498" t="s">
        <v>155</v>
      </c>
      <c r="B2498" t="s">
        <v>4614</v>
      </c>
      <c r="C2498" t="s">
        <v>761</v>
      </c>
      <c r="D2498" t="s">
        <v>21</v>
      </c>
      <c r="E2498">
        <v>20866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43300</v>
      </c>
      <c r="L2498" t="s">
        <v>26</v>
      </c>
      <c r="N2498" t="s">
        <v>24</v>
      </c>
    </row>
    <row r="2499" spans="1:14" x14ac:dyDescent="0.25">
      <c r="A2499" t="s">
        <v>4615</v>
      </c>
      <c r="B2499" t="s">
        <v>4616</v>
      </c>
      <c r="C2499" t="s">
        <v>519</v>
      </c>
      <c r="D2499" t="s">
        <v>21</v>
      </c>
      <c r="E2499">
        <v>21122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43300</v>
      </c>
      <c r="L2499" t="s">
        <v>26</v>
      </c>
      <c r="N2499" t="s">
        <v>24</v>
      </c>
    </row>
    <row r="2500" spans="1:14" x14ac:dyDescent="0.25">
      <c r="A2500" t="s">
        <v>2967</v>
      </c>
      <c r="B2500" t="s">
        <v>2968</v>
      </c>
      <c r="C2500" t="s">
        <v>29</v>
      </c>
      <c r="D2500" t="s">
        <v>21</v>
      </c>
      <c r="E2500">
        <v>21201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43300</v>
      </c>
      <c r="L2500" t="s">
        <v>26</v>
      </c>
      <c r="N2500" t="s">
        <v>24</v>
      </c>
    </row>
    <row r="2501" spans="1:14" x14ac:dyDescent="0.25">
      <c r="A2501" t="s">
        <v>3076</v>
      </c>
      <c r="B2501" t="s">
        <v>3077</v>
      </c>
      <c r="C2501" t="s">
        <v>29</v>
      </c>
      <c r="D2501" t="s">
        <v>21</v>
      </c>
      <c r="E2501">
        <v>21218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43300</v>
      </c>
      <c r="L2501" t="s">
        <v>26</v>
      </c>
      <c r="N2501" t="s">
        <v>24</v>
      </c>
    </row>
    <row r="2502" spans="1:14" x14ac:dyDescent="0.25">
      <c r="A2502" t="s">
        <v>3187</v>
      </c>
      <c r="B2502" t="s">
        <v>3188</v>
      </c>
      <c r="C2502" t="s">
        <v>3189</v>
      </c>
      <c r="D2502" t="s">
        <v>21</v>
      </c>
      <c r="E2502">
        <v>21076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43300</v>
      </c>
      <c r="L2502" t="s">
        <v>26</v>
      </c>
      <c r="N2502" t="s">
        <v>24</v>
      </c>
    </row>
    <row r="2503" spans="1:14" x14ac:dyDescent="0.25">
      <c r="A2503" t="s">
        <v>1275</v>
      </c>
      <c r="B2503" t="s">
        <v>1276</v>
      </c>
      <c r="C2503" t="s">
        <v>778</v>
      </c>
      <c r="D2503" t="s">
        <v>21</v>
      </c>
      <c r="E2503">
        <v>20601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43300</v>
      </c>
      <c r="L2503" t="s">
        <v>26</v>
      </c>
      <c r="N2503" t="s">
        <v>24</v>
      </c>
    </row>
    <row r="2504" spans="1:14" x14ac:dyDescent="0.25">
      <c r="A2504" t="s">
        <v>776</v>
      </c>
      <c r="B2504" t="s">
        <v>4617</v>
      </c>
      <c r="C2504" t="s">
        <v>778</v>
      </c>
      <c r="D2504" t="s">
        <v>21</v>
      </c>
      <c r="E2504">
        <v>20604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43300</v>
      </c>
      <c r="L2504" t="s">
        <v>26</v>
      </c>
      <c r="N2504" t="s">
        <v>24</v>
      </c>
    </row>
    <row r="2505" spans="1:14" x14ac:dyDescent="0.25">
      <c r="A2505" t="s">
        <v>4618</v>
      </c>
      <c r="B2505" t="s">
        <v>4619</v>
      </c>
      <c r="C2505" t="s">
        <v>2473</v>
      </c>
      <c r="D2505" t="s">
        <v>21</v>
      </c>
      <c r="E2505">
        <v>20613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43300</v>
      </c>
      <c r="L2505" t="s">
        <v>26</v>
      </c>
      <c r="N2505" t="s">
        <v>24</v>
      </c>
    </row>
    <row r="2506" spans="1:14" x14ac:dyDescent="0.25">
      <c r="A2506" t="s">
        <v>4620</v>
      </c>
      <c r="B2506" t="s">
        <v>4621</v>
      </c>
      <c r="C2506" t="s">
        <v>2473</v>
      </c>
      <c r="D2506" t="s">
        <v>21</v>
      </c>
      <c r="E2506">
        <v>20613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43300</v>
      </c>
      <c r="L2506" t="s">
        <v>26</v>
      </c>
      <c r="N2506" t="s">
        <v>24</v>
      </c>
    </row>
    <row r="2507" spans="1:14" x14ac:dyDescent="0.25">
      <c r="A2507" t="s">
        <v>2842</v>
      </c>
      <c r="B2507" t="s">
        <v>4622</v>
      </c>
      <c r="C2507" t="s">
        <v>761</v>
      </c>
      <c r="D2507" t="s">
        <v>21</v>
      </c>
      <c r="E2507">
        <v>20912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43300</v>
      </c>
      <c r="L2507" t="s">
        <v>26</v>
      </c>
      <c r="N2507" t="s">
        <v>24</v>
      </c>
    </row>
    <row r="2508" spans="1:14" x14ac:dyDescent="0.25">
      <c r="A2508" t="s">
        <v>4623</v>
      </c>
      <c r="B2508" t="s">
        <v>4624</v>
      </c>
      <c r="C2508" t="s">
        <v>519</v>
      </c>
      <c r="D2508" t="s">
        <v>21</v>
      </c>
      <c r="E2508">
        <v>21122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43299</v>
      </c>
      <c r="L2508" t="s">
        <v>26</v>
      </c>
      <c r="N2508" t="s">
        <v>24</v>
      </c>
    </row>
    <row r="2509" spans="1:14" x14ac:dyDescent="0.25">
      <c r="A2509" t="s">
        <v>4625</v>
      </c>
      <c r="B2509" t="s">
        <v>4626</v>
      </c>
      <c r="C2509" t="s">
        <v>2473</v>
      </c>
      <c r="D2509" t="s">
        <v>21</v>
      </c>
      <c r="E2509">
        <v>20613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43299</v>
      </c>
      <c r="L2509" t="s">
        <v>26</v>
      </c>
      <c r="N2509" t="s">
        <v>24</v>
      </c>
    </row>
    <row r="2510" spans="1:14" x14ac:dyDescent="0.25">
      <c r="A2510" t="s">
        <v>4627</v>
      </c>
      <c r="B2510" t="s">
        <v>4628</v>
      </c>
      <c r="C2510" t="s">
        <v>519</v>
      </c>
      <c r="D2510" t="s">
        <v>21</v>
      </c>
      <c r="E2510">
        <v>21122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43299</v>
      </c>
      <c r="L2510" t="s">
        <v>26</v>
      </c>
      <c r="N2510" t="s">
        <v>24</v>
      </c>
    </row>
    <row r="2511" spans="1:14" x14ac:dyDescent="0.25">
      <c r="A2511" t="s">
        <v>4629</v>
      </c>
      <c r="B2511" t="s">
        <v>4630</v>
      </c>
      <c r="C2511" t="s">
        <v>519</v>
      </c>
      <c r="D2511" t="s">
        <v>21</v>
      </c>
      <c r="E2511">
        <v>21122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43299</v>
      </c>
      <c r="L2511" t="s">
        <v>26</v>
      </c>
      <c r="N2511" t="s">
        <v>24</v>
      </c>
    </row>
    <row r="2512" spans="1:14" x14ac:dyDescent="0.25">
      <c r="A2512" t="s">
        <v>76</v>
      </c>
      <c r="B2512" t="s">
        <v>4631</v>
      </c>
      <c r="C2512" t="s">
        <v>226</v>
      </c>
      <c r="D2512" t="s">
        <v>21</v>
      </c>
      <c r="E2512">
        <v>20754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43299</v>
      </c>
      <c r="L2512" t="s">
        <v>26</v>
      </c>
      <c r="N2512" t="s">
        <v>24</v>
      </c>
    </row>
    <row r="2513" spans="1:14" x14ac:dyDescent="0.25">
      <c r="A2513" t="s">
        <v>4632</v>
      </c>
      <c r="B2513" t="s">
        <v>4633</v>
      </c>
      <c r="C2513" t="s">
        <v>2473</v>
      </c>
      <c r="D2513" t="s">
        <v>21</v>
      </c>
      <c r="E2513">
        <v>20613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43299</v>
      </c>
      <c r="L2513" t="s">
        <v>26</v>
      </c>
      <c r="N2513" t="s">
        <v>24</v>
      </c>
    </row>
    <row r="2514" spans="1:14" x14ac:dyDescent="0.25">
      <c r="A2514" t="s">
        <v>4634</v>
      </c>
      <c r="B2514" t="s">
        <v>4635</v>
      </c>
      <c r="C2514" t="s">
        <v>2473</v>
      </c>
      <c r="D2514" t="s">
        <v>21</v>
      </c>
      <c r="E2514">
        <v>20613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43299</v>
      </c>
      <c r="L2514" t="s">
        <v>26</v>
      </c>
      <c r="N2514" t="s">
        <v>24</v>
      </c>
    </row>
    <row r="2515" spans="1:14" x14ac:dyDescent="0.25">
      <c r="A2515" t="s">
        <v>4636</v>
      </c>
      <c r="B2515" t="s">
        <v>4637</v>
      </c>
      <c r="C2515" t="s">
        <v>2473</v>
      </c>
      <c r="D2515" t="s">
        <v>21</v>
      </c>
      <c r="E2515">
        <v>20613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43299</v>
      </c>
      <c r="L2515" t="s">
        <v>26</v>
      </c>
      <c r="N2515" t="s">
        <v>24</v>
      </c>
    </row>
    <row r="2516" spans="1:14" x14ac:dyDescent="0.25">
      <c r="A2516" t="s">
        <v>4638</v>
      </c>
      <c r="B2516" t="s">
        <v>4639</v>
      </c>
      <c r="C2516" t="s">
        <v>226</v>
      </c>
      <c r="D2516" t="s">
        <v>21</v>
      </c>
      <c r="E2516">
        <v>20754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43299</v>
      </c>
      <c r="L2516" t="s">
        <v>26</v>
      </c>
      <c r="N2516" t="s">
        <v>24</v>
      </c>
    </row>
    <row r="2517" spans="1:14" x14ac:dyDescent="0.25">
      <c r="A2517" t="s">
        <v>260</v>
      </c>
      <c r="B2517" t="s">
        <v>261</v>
      </c>
      <c r="C2517" t="s">
        <v>226</v>
      </c>
      <c r="D2517" t="s">
        <v>21</v>
      </c>
      <c r="E2517">
        <v>20754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43299</v>
      </c>
      <c r="L2517" t="s">
        <v>26</v>
      </c>
      <c r="N2517" t="s">
        <v>24</v>
      </c>
    </row>
    <row r="2518" spans="1:14" x14ac:dyDescent="0.25">
      <c r="A2518" t="s">
        <v>456</v>
      </c>
      <c r="B2518" t="s">
        <v>4640</v>
      </c>
      <c r="C2518" t="s">
        <v>226</v>
      </c>
      <c r="D2518" t="s">
        <v>21</v>
      </c>
      <c r="E2518">
        <v>20754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43299</v>
      </c>
      <c r="L2518" t="s">
        <v>26</v>
      </c>
      <c r="N2518" t="s">
        <v>24</v>
      </c>
    </row>
    <row r="2519" spans="1:14" x14ac:dyDescent="0.25">
      <c r="A2519" t="s">
        <v>155</v>
      </c>
      <c r="B2519" t="s">
        <v>4641</v>
      </c>
      <c r="C2519" t="s">
        <v>745</v>
      </c>
      <c r="D2519" t="s">
        <v>21</v>
      </c>
      <c r="E2519">
        <v>21001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43298</v>
      </c>
      <c r="L2519" t="s">
        <v>26</v>
      </c>
      <c r="N2519" t="s">
        <v>24</v>
      </c>
    </row>
    <row r="2520" spans="1:14" x14ac:dyDescent="0.25">
      <c r="A2520" t="s">
        <v>4642</v>
      </c>
      <c r="B2520" t="s">
        <v>4643</v>
      </c>
      <c r="C2520" t="s">
        <v>745</v>
      </c>
      <c r="D2520" t="s">
        <v>21</v>
      </c>
      <c r="E2520">
        <v>21001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43298</v>
      </c>
      <c r="L2520" t="s">
        <v>26</v>
      </c>
      <c r="N2520" t="s">
        <v>24</v>
      </c>
    </row>
    <row r="2521" spans="1:14" x14ac:dyDescent="0.25">
      <c r="A2521" t="s">
        <v>2774</v>
      </c>
      <c r="B2521" t="s">
        <v>2775</v>
      </c>
      <c r="C2521" t="s">
        <v>29</v>
      </c>
      <c r="D2521" t="s">
        <v>21</v>
      </c>
      <c r="E2521">
        <v>21224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43298</v>
      </c>
      <c r="L2521" t="s">
        <v>26</v>
      </c>
      <c r="N2521" t="s">
        <v>24</v>
      </c>
    </row>
    <row r="2522" spans="1:14" x14ac:dyDescent="0.25">
      <c r="A2522" t="s">
        <v>244</v>
      </c>
      <c r="B2522" t="s">
        <v>245</v>
      </c>
      <c r="C2522" t="s">
        <v>226</v>
      </c>
      <c r="D2522" t="s">
        <v>21</v>
      </c>
      <c r="E2522">
        <v>20754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43298</v>
      </c>
      <c r="L2522" t="s">
        <v>26</v>
      </c>
      <c r="N2522" t="s">
        <v>24</v>
      </c>
    </row>
    <row r="2523" spans="1:14" x14ac:dyDescent="0.25">
      <c r="A2523" t="s">
        <v>250</v>
      </c>
      <c r="B2523" t="s">
        <v>251</v>
      </c>
      <c r="C2523" t="s">
        <v>226</v>
      </c>
      <c r="D2523" t="s">
        <v>21</v>
      </c>
      <c r="E2523">
        <v>20754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43298</v>
      </c>
      <c r="L2523" t="s">
        <v>26</v>
      </c>
      <c r="N2523" t="s">
        <v>24</v>
      </c>
    </row>
    <row r="2524" spans="1:14" x14ac:dyDescent="0.25">
      <c r="A2524" t="s">
        <v>2952</v>
      </c>
      <c r="B2524" t="s">
        <v>2953</v>
      </c>
      <c r="C2524" t="s">
        <v>775</v>
      </c>
      <c r="D2524" t="s">
        <v>21</v>
      </c>
      <c r="E2524">
        <v>21015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43298</v>
      </c>
      <c r="L2524" t="s">
        <v>26</v>
      </c>
      <c r="N2524" t="s">
        <v>24</v>
      </c>
    </row>
    <row r="2525" spans="1:14" x14ac:dyDescent="0.25">
      <c r="A2525" t="s">
        <v>2916</v>
      </c>
      <c r="B2525" t="s">
        <v>2954</v>
      </c>
      <c r="C2525" t="s">
        <v>2955</v>
      </c>
      <c r="D2525" t="s">
        <v>21</v>
      </c>
      <c r="E2525">
        <v>21017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43298</v>
      </c>
      <c r="L2525" t="s">
        <v>26</v>
      </c>
      <c r="N2525" t="s">
        <v>24</v>
      </c>
    </row>
    <row r="2526" spans="1:14" x14ac:dyDescent="0.25">
      <c r="A2526" t="s">
        <v>1251</v>
      </c>
      <c r="B2526" t="s">
        <v>1252</v>
      </c>
      <c r="C2526" t="s">
        <v>770</v>
      </c>
      <c r="D2526" t="s">
        <v>21</v>
      </c>
      <c r="E2526">
        <v>20653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43298</v>
      </c>
      <c r="L2526" t="s">
        <v>26</v>
      </c>
      <c r="N2526" t="s">
        <v>24</v>
      </c>
    </row>
    <row r="2527" spans="1:14" x14ac:dyDescent="0.25">
      <c r="A2527" t="s">
        <v>1222</v>
      </c>
      <c r="B2527" t="s">
        <v>1223</v>
      </c>
      <c r="C2527" t="s">
        <v>770</v>
      </c>
      <c r="D2527" t="s">
        <v>21</v>
      </c>
      <c r="E2527">
        <v>20653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43297</v>
      </c>
      <c r="L2527" t="s">
        <v>26</v>
      </c>
      <c r="N2527" t="s">
        <v>24</v>
      </c>
    </row>
    <row r="2528" spans="1:14" x14ac:dyDescent="0.25">
      <c r="A2528" t="s">
        <v>4644</v>
      </c>
      <c r="B2528" t="s">
        <v>4645</v>
      </c>
      <c r="C2528" t="s">
        <v>770</v>
      </c>
      <c r="D2528" t="s">
        <v>21</v>
      </c>
      <c r="E2528">
        <v>20653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43297</v>
      </c>
      <c r="L2528" t="s">
        <v>26</v>
      </c>
      <c r="N2528" t="s">
        <v>24</v>
      </c>
    </row>
    <row r="2529" spans="1:14" x14ac:dyDescent="0.25">
      <c r="A2529" t="s">
        <v>196</v>
      </c>
      <c r="B2529" t="s">
        <v>4646</v>
      </c>
      <c r="C2529" t="s">
        <v>770</v>
      </c>
      <c r="D2529" t="s">
        <v>21</v>
      </c>
      <c r="E2529">
        <v>20653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43297</v>
      </c>
      <c r="L2529" t="s">
        <v>26</v>
      </c>
      <c r="N2529" t="s">
        <v>24</v>
      </c>
    </row>
    <row r="2530" spans="1:14" x14ac:dyDescent="0.25">
      <c r="A2530" t="s">
        <v>87</v>
      </c>
      <c r="B2530" t="s">
        <v>4647</v>
      </c>
      <c r="C2530" t="s">
        <v>745</v>
      </c>
      <c r="D2530" t="s">
        <v>21</v>
      </c>
      <c r="E2530">
        <v>21001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43297</v>
      </c>
      <c r="L2530" t="s">
        <v>26</v>
      </c>
      <c r="N2530" t="s">
        <v>24</v>
      </c>
    </row>
    <row r="2531" spans="1:14" x14ac:dyDescent="0.25">
      <c r="A2531" t="s">
        <v>1241</v>
      </c>
      <c r="B2531" t="s">
        <v>1242</v>
      </c>
      <c r="C2531" t="s">
        <v>1243</v>
      </c>
      <c r="D2531" t="s">
        <v>21</v>
      </c>
      <c r="E2531">
        <v>20653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43297</v>
      </c>
      <c r="L2531" t="s">
        <v>26</v>
      </c>
      <c r="N2531" t="s">
        <v>24</v>
      </c>
    </row>
    <row r="2532" spans="1:14" x14ac:dyDescent="0.25">
      <c r="A2532" t="s">
        <v>4648</v>
      </c>
      <c r="B2532" t="s">
        <v>4649</v>
      </c>
      <c r="C2532" t="s">
        <v>745</v>
      </c>
      <c r="D2532" t="s">
        <v>21</v>
      </c>
      <c r="E2532">
        <v>21001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43297</v>
      </c>
      <c r="L2532" t="s">
        <v>26</v>
      </c>
      <c r="N2532" t="s">
        <v>24</v>
      </c>
    </row>
    <row r="2533" spans="1:14" x14ac:dyDescent="0.25">
      <c r="A2533" t="s">
        <v>4650</v>
      </c>
      <c r="B2533" t="s">
        <v>4651</v>
      </c>
      <c r="C2533" t="s">
        <v>745</v>
      </c>
      <c r="D2533" t="s">
        <v>21</v>
      </c>
      <c r="E2533">
        <v>21001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43297</v>
      </c>
      <c r="L2533" t="s">
        <v>26</v>
      </c>
      <c r="N2533" t="s">
        <v>24</v>
      </c>
    </row>
    <row r="2534" spans="1:14" x14ac:dyDescent="0.25">
      <c r="A2534" t="s">
        <v>4652</v>
      </c>
      <c r="B2534" t="s">
        <v>4653</v>
      </c>
      <c r="C2534" t="s">
        <v>745</v>
      </c>
      <c r="D2534" t="s">
        <v>21</v>
      </c>
      <c r="E2534">
        <v>21001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43297</v>
      </c>
      <c r="L2534" t="s">
        <v>26</v>
      </c>
      <c r="N2534" t="s">
        <v>24</v>
      </c>
    </row>
    <row r="2535" spans="1:14" x14ac:dyDescent="0.25">
      <c r="A2535" t="s">
        <v>4654</v>
      </c>
      <c r="B2535" t="s">
        <v>4655</v>
      </c>
      <c r="C2535" t="s">
        <v>745</v>
      </c>
      <c r="D2535" t="s">
        <v>21</v>
      </c>
      <c r="E2535">
        <v>21009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43297</v>
      </c>
      <c r="L2535" t="s">
        <v>26</v>
      </c>
      <c r="N2535" t="s">
        <v>24</v>
      </c>
    </row>
    <row r="2536" spans="1:14" x14ac:dyDescent="0.25">
      <c r="A2536" t="s">
        <v>4656</v>
      </c>
      <c r="B2536" t="s">
        <v>4657</v>
      </c>
      <c r="C2536" t="s">
        <v>1171</v>
      </c>
      <c r="D2536" t="s">
        <v>21</v>
      </c>
      <c r="E2536">
        <v>20705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43294</v>
      </c>
      <c r="L2536" t="s">
        <v>26</v>
      </c>
      <c r="N2536" t="s">
        <v>24</v>
      </c>
    </row>
    <row r="2537" spans="1:14" x14ac:dyDescent="0.25">
      <c r="A2537" t="s">
        <v>4658</v>
      </c>
      <c r="B2537" t="s">
        <v>4659</v>
      </c>
      <c r="C2537" t="s">
        <v>1171</v>
      </c>
      <c r="D2537" t="s">
        <v>21</v>
      </c>
      <c r="E2537">
        <v>20705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43294</v>
      </c>
      <c r="L2537" t="s">
        <v>26</v>
      </c>
      <c r="N2537" t="s">
        <v>24</v>
      </c>
    </row>
    <row r="2538" spans="1:14" x14ac:dyDescent="0.25">
      <c r="A2538" t="s">
        <v>4660</v>
      </c>
      <c r="B2538" t="s">
        <v>4661</v>
      </c>
      <c r="C2538" t="s">
        <v>304</v>
      </c>
      <c r="D2538" t="s">
        <v>21</v>
      </c>
      <c r="E2538">
        <v>20832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43294</v>
      </c>
      <c r="L2538" t="s">
        <v>26</v>
      </c>
      <c r="N2538" t="s">
        <v>24</v>
      </c>
    </row>
    <row r="2539" spans="1:14" x14ac:dyDescent="0.25">
      <c r="A2539" t="s">
        <v>4662</v>
      </c>
      <c r="B2539" t="s">
        <v>4663</v>
      </c>
      <c r="C2539" t="s">
        <v>761</v>
      </c>
      <c r="D2539" t="s">
        <v>21</v>
      </c>
      <c r="E2539">
        <v>20912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43294</v>
      </c>
      <c r="L2539" t="s">
        <v>26</v>
      </c>
      <c r="N2539" t="s">
        <v>24</v>
      </c>
    </row>
    <row r="2540" spans="1:14" x14ac:dyDescent="0.25">
      <c r="A2540" t="s">
        <v>76</v>
      </c>
      <c r="B2540" t="s">
        <v>4664</v>
      </c>
      <c r="C2540" t="s">
        <v>179</v>
      </c>
      <c r="D2540" t="s">
        <v>21</v>
      </c>
      <c r="E2540">
        <v>20877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43294</v>
      </c>
      <c r="L2540" t="s">
        <v>26</v>
      </c>
      <c r="N2540" t="s">
        <v>24</v>
      </c>
    </row>
    <row r="2541" spans="1:14" x14ac:dyDescent="0.25">
      <c r="A2541" t="s">
        <v>4665</v>
      </c>
      <c r="B2541" t="s">
        <v>4666</v>
      </c>
      <c r="C2541" t="s">
        <v>1171</v>
      </c>
      <c r="D2541" t="s">
        <v>21</v>
      </c>
      <c r="E2541">
        <v>20705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43294</v>
      </c>
      <c r="L2541" t="s">
        <v>26</v>
      </c>
      <c r="N2541" t="s">
        <v>24</v>
      </c>
    </row>
    <row r="2542" spans="1:14" x14ac:dyDescent="0.25">
      <c r="A2542" t="s">
        <v>4667</v>
      </c>
      <c r="B2542" t="s">
        <v>4668</v>
      </c>
      <c r="C2542" t="s">
        <v>179</v>
      </c>
      <c r="D2542" t="s">
        <v>21</v>
      </c>
      <c r="E2542">
        <v>20877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43294</v>
      </c>
      <c r="L2542" t="s">
        <v>26</v>
      </c>
      <c r="N2542" t="s">
        <v>24</v>
      </c>
    </row>
    <row r="2543" spans="1:14" x14ac:dyDescent="0.25">
      <c r="A2543" t="s">
        <v>4669</v>
      </c>
      <c r="B2543" t="s">
        <v>4670</v>
      </c>
      <c r="C2543" t="s">
        <v>4671</v>
      </c>
      <c r="D2543" t="s">
        <v>21</v>
      </c>
      <c r="E2543">
        <v>20777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43294</v>
      </c>
      <c r="L2543" t="s">
        <v>26</v>
      </c>
      <c r="N2543" t="s">
        <v>24</v>
      </c>
    </row>
    <row r="2544" spans="1:14" x14ac:dyDescent="0.25">
      <c r="A2544" t="s">
        <v>4672</v>
      </c>
      <c r="B2544" t="s">
        <v>4673</v>
      </c>
      <c r="C2544" t="s">
        <v>761</v>
      </c>
      <c r="D2544" t="s">
        <v>21</v>
      </c>
      <c r="E2544">
        <v>20912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43294</v>
      </c>
      <c r="L2544" t="s">
        <v>26</v>
      </c>
      <c r="N2544" t="s">
        <v>24</v>
      </c>
    </row>
    <row r="2545" spans="1:14" x14ac:dyDescent="0.25">
      <c r="A2545" t="s">
        <v>4674</v>
      </c>
      <c r="B2545" t="s">
        <v>4675</v>
      </c>
      <c r="C2545" t="s">
        <v>114</v>
      </c>
      <c r="D2545" t="s">
        <v>21</v>
      </c>
      <c r="E2545">
        <v>21228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43293</v>
      </c>
      <c r="L2545" t="s">
        <v>26</v>
      </c>
      <c r="N2545" t="s">
        <v>24</v>
      </c>
    </row>
    <row r="2546" spans="1:14" x14ac:dyDescent="0.25">
      <c r="A2546" t="s">
        <v>4676</v>
      </c>
      <c r="B2546" t="s">
        <v>4677</v>
      </c>
      <c r="C2546" t="s">
        <v>1013</v>
      </c>
      <c r="D2546" t="s">
        <v>21</v>
      </c>
      <c r="E2546">
        <v>21029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43293</v>
      </c>
      <c r="L2546" t="s">
        <v>26</v>
      </c>
      <c r="N2546" t="s">
        <v>24</v>
      </c>
    </row>
    <row r="2547" spans="1:14" x14ac:dyDescent="0.25">
      <c r="A2547" t="s">
        <v>2870</v>
      </c>
      <c r="B2547" t="s">
        <v>2871</v>
      </c>
      <c r="C2547" t="s">
        <v>190</v>
      </c>
      <c r="D2547" t="s">
        <v>21</v>
      </c>
      <c r="E2547">
        <v>20852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43293</v>
      </c>
      <c r="L2547" t="s">
        <v>26</v>
      </c>
      <c r="N2547" t="s">
        <v>24</v>
      </c>
    </row>
    <row r="2548" spans="1:14" x14ac:dyDescent="0.25">
      <c r="A2548" t="s">
        <v>4678</v>
      </c>
      <c r="B2548" t="s">
        <v>4679</v>
      </c>
      <c r="C2548" t="s">
        <v>519</v>
      </c>
      <c r="D2548" t="s">
        <v>21</v>
      </c>
      <c r="E2548">
        <v>21122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43293</v>
      </c>
      <c r="L2548" t="s">
        <v>26</v>
      </c>
      <c r="N2548" t="s">
        <v>24</v>
      </c>
    </row>
    <row r="2549" spans="1:14" x14ac:dyDescent="0.25">
      <c r="A2549" t="s">
        <v>4680</v>
      </c>
      <c r="B2549" t="s">
        <v>4681</v>
      </c>
      <c r="C2549" t="s">
        <v>519</v>
      </c>
      <c r="D2549" t="s">
        <v>21</v>
      </c>
      <c r="E2549">
        <v>21122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43293</v>
      </c>
      <c r="L2549" t="s">
        <v>26</v>
      </c>
      <c r="N2549" t="s">
        <v>24</v>
      </c>
    </row>
    <row r="2550" spans="1:14" x14ac:dyDescent="0.25">
      <c r="A2550" t="s">
        <v>4682</v>
      </c>
      <c r="B2550" t="s">
        <v>4683</v>
      </c>
      <c r="C2550" t="s">
        <v>519</v>
      </c>
      <c r="D2550" t="s">
        <v>21</v>
      </c>
      <c r="E2550">
        <v>21122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43293</v>
      </c>
      <c r="L2550" t="s">
        <v>26</v>
      </c>
      <c r="N2550" t="s">
        <v>24</v>
      </c>
    </row>
    <row r="2551" spans="1:14" x14ac:dyDescent="0.25">
      <c r="A2551" t="s">
        <v>4684</v>
      </c>
      <c r="B2551" t="s">
        <v>4685</v>
      </c>
      <c r="C2551" t="s">
        <v>702</v>
      </c>
      <c r="D2551" t="s">
        <v>21</v>
      </c>
      <c r="E2551">
        <v>20874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43293</v>
      </c>
      <c r="L2551" t="s">
        <v>26</v>
      </c>
      <c r="N2551" t="s">
        <v>24</v>
      </c>
    </row>
    <row r="2552" spans="1:14" x14ac:dyDescent="0.25">
      <c r="A2552" t="s">
        <v>600</v>
      </c>
      <c r="B2552" t="s">
        <v>4686</v>
      </c>
      <c r="C2552" t="s">
        <v>702</v>
      </c>
      <c r="D2552" t="s">
        <v>21</v>
      </c>
      <c r="E2552">
        <v>20874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43293</v>
      </c>
      <c r="L2552" t="s">
        <v>26</v>
      </c>
      <c r="N2552" t="s">
        <v>24</v>
      </c>
    </row>
    <row r="2553" spans="1:14" x14ac:dyDescent="0.25">
      <c r="A2553" t="s">
        <v>3208</v>
      </c>
      <c r="B2553" t="s">
        <v>3209</v>
      </c>
      <c r="C2553" t="s">
        <v>67</v>
      </c>
      <c r="D2553" t="s">
        <v>21</v>
      </c>
      <c r="E2553">
        <v>20910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43293</v>
      </c>
      <c r="L2553" t="s">
        <v>26</v>
      </c>
      <c r="N2553" t="s">
        <v>24</v>
      </c>
    </row>
    <row r="2554" spans="1:14" x14ac:dyDescent="0.25">
      <c r="A2554" t="s">
        <v>4687</v>
      </c>
      <c r="B2554" t="s">
        <v>4688</v>
      </c>
      <c r="C2554" t="s">
        <v>519</v>
      </c>
      <c r="D2554" t="s">
        <v>21</v>
      </c>
      <c r="E2554">
        <v>21122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43293</v>
      </c>
      <c r="L2554" t="s">
        <v>26</v>
      </c>
      <c r="N2554" t="s">
        <v>24</v>
      </c>
    </row>
    <row r="2555" spans="1:14" x14ac:dyDescent="0.25">
      <c r="A2555" t="s">
        <v>4689</v>
      </c>
      <c r="B2555" t="s">
        <v>4690</v>
      </c>
      <c r="C2555" t="s">
        <v>3824</v>
      </c>
      <c r="D2555" t="s">
        <v>21</v>
      </c>
      <c r="E2555">
        <v>20759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43293</v>
      </c>
      <c r="L2555" t="s">
        <v>26</v>
      </c>
      <c r="N2555" t="s">
        <v>24</v>
      </c>
    </row>
    <row r="2556" spans="1:14" x14ac:dyDescent="0.25">
      <c r="A2556" t="s">
        <v>905</v>
      </c>
      <c r="B2556" t="s">
        <v>4691</v>
      </c>
      <c r="C2556" t="s">
        <v>519</v>
      </c>
      <c r="D2556" t="s">
        <v>21</v>
      </c>
      <c r="E2556">
        <v>21122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43293</v>
      </c>
      <c r="L2556" t="s">
        <v>26</v>
      </c>
      <c r="N2556" t="s">
        <v>24</v>
      </c>
    </row>
    <row r="2557" spans="1:14" x14ac:dyDescent="0.25">
      <c r="A2557" t="s">
        <v>4692</v>
      </c>
      <c r="B2557" t="s">
        <v>4693</v>
      </c>
      <c r="C2557" t="s">
        <v>1013</v>
      </c>
      <c r="D2557" t="s">
        <v>21</v>
      </c>
      <c r="E2557">
        <v>21029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43293</v>
      </c>
      <c r="L2557" t="s">
        <v>26</v>
      </c>
      <c r="N2557" t="s">
        <v>24</v>
      </c>
    </row>
    <row r="2558" spans="1:14" x14ac:dyDescent="0.25">
      <c r="A2558" t="s">
        <v>2176</v>
      </c>
      <c r="B2558" t="s">
        <v>2177</v>
      </c>
      <c r="C2558" t="s">
        <v>190</v>
      </c>
      <c r="D2558" t="s">
        <v>21</v>
      </c>
      <c r="E2558">
        <v>20850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43293</v>
      </c>
      <c r="L2558" t="s">
        <v>26</v>
      </c>
      <c r="N2558" t="s">
        <v>24</v>
      </c>
    </row>
    <row r="2559" spans="1:14" x14ac:dyDescent="0.25">
      <c r="A2559" t="s">
        <v>1996</v>
      </c>
      <c r="B2559" t="s">
        <v>4694</v>
      </c>
      <c r="C2559" t="s">
        <v>1013</v>
      </c>
      <c r="D2559" t="s">
        <v>21</v>
      </c>
      <c r="E2559">
        <v>21029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43293</v>
      </c>
      <c r="L2559" t="s">
        <v>26</v>
      </c>
      <c r="N2559" t="s">
        <v>24</v>
      </c>
    </row>
    <row r="2560" spans="1:14" x14ac:dyDescent="0.25">
      <c r="A2560" t="s">
        <v>2772</v>
      </c>
      <c r="B2560" t="s">
        <v>4695</v>
      </c>
      <c r="C2560" t="s">
        <v>29</v>
      </c>
      <c r="D2560" t="s">
        <v>21</v>
      </c>
      <c r="E2560">
        <v>21228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43293</v>
      </c>
      <c r="L2560" t="s">
        <v>26</v>
      </c>
      <c r="N2560" t="s">
        <v>24</v>
      </c>
    </row>
    <row r="2561" spans="1:14" x14ac:dyDescent="0.25">
      <c r="A2561" t="s">
        <v>201</v>
      </c>
      <c r="B2561" t="s">
        <v>4696</v>
      </c>
      <c r="C2561" t="s">
        <v>179</v>
      </c>
      <c r="D2561" t="s">
        <v>21</v>
      </c>
      <c r="E2561">
        <v>20878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43293</v>
      </c>
      <c r="L2561" t="s">
        <v>26</v>
      </c>
      <c r="N2561" t="s">
        <v>24</v>
      </c>
    </row>
    <row r="2562" spans="1:14" x14ac:dyDescent="0.25">
      <c r="A2562" t="s">
        <v>201</v>
      </c>
      <c r="B2562" t="s">
        <v>3193</v>
      </c>
      <c r="C2562" t="s">
        <v>1011</v>
      </c>
      <c r="D2562" t="s">
        <v>21</v>
      </c>
      <c r="E2562">
        <v>21090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43293</v>
      </c>
      <c r="L2562" t="s">
        <v>26</v>
      </c>
      <c r="N2562" t="s">
        <v>24</v>
      </c>
    </row>
    <row r="2563" spans="1:14" x14ac:dyDescent="0.25">
      <c r="A2563" t="s">
        <v>177</v>
      </c>
      <c r="B2563" t="s">
        <v>2982</v>
      </c>
      <c r="C2563" t="s">
        <v>487</v>
      </c>
      <c r="D2563" t="s">
        <v>21</v>
      </c>
      <c r="E2563">
        <v>20781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43292</v>
      </c>
      <c r="L2563" t="s">
        <v>26</v>
      </c>
      <c r="N2563" t="s">
        <v>24</v>
      </c>
    </row>
    <row r="2564" spans="1:14" x14ac:dyDescent="0.25">
      <c r="A2564" t="s">
        <v>710</v>
      </c>
      <c r="B2564" t="s">
        <v>2677</v>
      </c>
      <c r="C2564" t="s">
        <v>833</v>
      </c>
      <c r="D2564" t="s">
        <v>21</v>
      </c>
      <c r="E2564">
        <v>20721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43292</v>
      </c>
      <c r="L2564" t="s">
        <v>26</v>
      </c>
      <c r="N2564" t="s">
        <v>24</v>
      </c>
    </row>
    <row r="2565" spans="1:14" x14ac:dyDescent="0.25">
      <c r="A2565" t="s">
        <v>30</v>
      </c>
      <c r="B2565" t="s">
        <v>3223</v>
      </c>
      <c r="C2565" t="s">
        <v>154</v>
      </c>
      <c r="D2565" t="s">
        <v>21</v>
      </c>
      <c r="E2565">
        <v>20707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43292</v>
      </c>
      <c r="L2565" t="s">
        <v>26</v>
      </c>
      <c r="N2565" t="s">
        <v>24</v>
      </c>
    </row>
    <row r="2566" spans="1:14" x14ac:dyDescent="0.25">
      <c r="A2566" t="s">
        <v>201</v>
      </c>
      <c r="B2566" t="s">
        <v>2925</v>
      </c>
      <c r="C2566" t="s">
        <v>833</v>
      </c>
      <c r="D2566" t="s">
        <v>21</v>
      </c>
      <c r="E2566">
        <v>20720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43292</v>
      </c>
      <c r="L2566" t="s">
        <v>26</v>
      </c>
      <c r="N2566" t="s">
        <v>24</v>
      </c>
    </row>
    <row r="2567" spans="1:14" x14ac:dyDescent="0.25">
      <c r="A2567" t="s">
        <v>4697</v>
      </c>
      <c r="B2567" t="s">
        <v>4698</v>
      </c>
      <c r="C2567" t="s">
        <v>229</v>
      </c>
      <c r="D2567" t="s">
        <v>21</v>
      </c>
      <c r="E2567">
        <v>21037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43291</v>
      </c>
      <c r="L2567" t="s">
        <v>26</v>
      </c>
      <c r="N2567" t="s">
        <v>24</v>
      </c>
    </row>
    <row r="2568" spans="1:14" x14ac:dyDescent="0.25">
      <c r="A2568" t="s">
        <v>155</v>
      </c>
      <c r="B2568" t="s">
        <v>4699</v>
      </c>
      <c r="C2568" t="s">
        <v>1764</v>
      </c>
      <c r="D2568" t="s">
        <v>21</v>
      </c>
      <c r="E2568">
        <v>21047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43291</v>
      </c>
      <c r="L2568" t="s">
        <v>26</v>
      </c>
      <c r="N2568" t="s">
        <v>24</v>
      </c>
    </row>
    <row r="2569" spans="1:14" x14ac:dyDescent="0.25">
      <c r="A2569" t="s">
        <v>588</v>
      </c>
      <c r="B2569" t="s">
        <v>1259</v>
      </c>
      <c r="C2569" t="s">
        <v>1226</v>
      </c>
      <c r="D2569" t="s">
        <v>21</v>
      </c>
      <c r="E2569">
        <v>20650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43291</v>
      </c>
      <c r="L2569" t="s">
        <v>26</v>
      </c>
      <c r="N2569" t="s">
        <v>24</v>
      </c>
    </row>
    <row r="2570" spans="1:14" x14ac:dyDescent="0.25">
      <c r="A2570" t="s">
        <v>1224</v>
      </c>
      <c r="B2570" t="s">
        <v>1225</v>
      </c>
      <c r="C2570" t="s">
        <v>1226</v>
      </c>
      <c r="D2570" t="s">
        <v>21</v>
      </c>
      <c r="E2570">
        <v>20650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43291</v>
      </c>
      <c r="L2570" t="s">
        <v>26</v>
      </c>
      <c r="N2570" t="s">
        <v>24</v>
      </c>
    </row>
    <row r="2571" spans="1:14" x14ac:dyDescent="0.25">
      <c r="A2571" t="s">
        <v>4700</v>
      </c>
      <c r="B2571" t="s">
        <v>4701</v>
      </c>
      <c r="C2571" t="s">
        <v>179</v>
      </c>
      <c r="D2571" t="s">
        <v>21</v>
      </c>
      <c r="E2571">
        <v>20878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43291</v>
      </c>
      <c r="L2571" t="s">
        <v>26</v>
      </c>
      <c r="N2571" t="s">
        <v>24</v>
      </c>
    </row>
    <row r="2572" spans="1:14" x14ac:dyDescent="0.25">
      <c r="A2572" t="s">
        <v>345</v>
      </c>
      <c r="B2572" t="s">
        <v>1234</v>
      </c>
      <c r="C2572" t="s">
        <v>1226</v>
      </c>
      <c r="D2572" t="s">
        <v>21</v>
      </c>
      <c r="E2572">
        <v>20650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43291</v>
      </c>
      <c r="L2572" t="s">
        <v>26</v>
      </c>
      <c r="N2572" t="s">
        <v>24</v>
      </c>
    </row>
    <row r="2573" spans="1:14" x14ac:dyDescent="0.25">
      <c r="A2573" t="s">
        <v>4702</v>
      </c>
      <c r="B2573" t="s">
        <v>4703</v>
      </c>
      <c r="C2573" t="s">
        <v>880</v>
      </c>
      <c r="D2573" t="s">
        <v>21</v>
      </c>
      <c r="E2573">
        <v>21784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43291</v>
      </c>
      <c r="L2573" t="s">
        <v>26</v>
      </c>
      <c r="N2573" t="s">
        <v>24</v>
      </c>
    </row>
    <row r="2574" spans="1:14" x14ac:dyDescent="0.25">
      <c r="A2574" t="s">
        <v>4704</v>
      </c>
      <c r="B2574" t="s">
        <v>4705</v>
      </c>
      <c r="C2574" t="s">
        <v>229</v>
      </c>
      <c r="D2574" t="s">
        <v>21</v>
      </c>
      <c r="E2574">
        <v>21037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43291</v>
      </c>
      <c r="L2574" t="s">
        <v>26</v>
      </c>
      <c r="N2574" t="s">
        <v>24</v>
      </c>
    </row>
    <row r="2575" spans="1:14" x14ac:dyDescent="0.25">
      <c r="A2575" t="s">
        <v>4706</v>
      </c>
      <c r="B2575" t="s">
        <v>4707</v>
      </c>
      <c r="C2575" t="s">
        <v>229</v>
      </c>
      <c r="D2575" t="s">
        <v>21</v>
      </c>
      <c r="E2575">
        <v>21037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43291</v>
      </c>
      <c r="L2575" t="s">
        <v>26</v>
      </c>
      <c r="N2575" t="s">
        <v>24</v>
      </c>
    </row>
    <row r="2576" spans="1:14" x14ac:dyDescent="0.25">
      <c r="A2576" t="s">
        <v>4708</v>
      </c>
      <c r="B2576" t="s">
        <v>4709</v>
      </c>
      <c r="C2576" t="s">
        <v>880</v>
      </c>
      <c r="D2576" t="s">
        <v>21</v>
      </c>
      <c r="E2576">
        <v>21784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43291</v>
      </c>
      <c r="L2576" t="s">
        <v>26</v>
      </c>
      <c r="N2576" t="s">
        <v>24</v>
      </c>
    </row>
    <row r="2577" spans="1:14" x14ac:dyDescent="0.25">
      <c r="A2577" t="s">
        <v>940</v>
      </c>
      <c r="B2577" t="s">
        <v>1284</v>
      </c>
      <c r="C2577" t="s">
        <v>1226</v>
      </c>
      <c r="D2577" t="s">
        <v>21</v>
      </c>
      <c r="E2577">
        <v>20650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43291</v>
      </c>
      <c r="L2577" t="s">
        <v>26</v>
      </c>
      <c r="N2577" t="s">
        <v>24</v>
      </c>
    </row>
    <row r="2578" spans="1:14" x14ac:dyDescent="0.25">
      <c r="A2578" t="s">
        <v>250</v>
      </c>
      <c r="B2578" t="s">
        <v>4710</v>
      </c>
      <c r="C2578" t="s">
        <v>179</v>
      </c>
      <c r="D2578" t="s">
        <v>21</v>
      </c>
      <c r="E2578">
        <v>20878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43291</v>
      </c>
      <c r="L2578" t="s">
        <v>26</v>
      </c>
      <c r="N2578" t="s">
        <v>24</v>
      </c>
    </row>
    <row r="2579" spans="1:14" x14ac:dyDescent="0.25">
      <c r="A2579" t="s">
        <v>4711</v>
      </c>
      <c r="B2579" t="s">
        <v>1248</v>
      </c>
      <c r="C2579" t="s">
        <v>1226</v>
      </c>
      <c r="D2579" t="s">
        <v>21</v>
      </c>
      <c r="E2579">
        <v>20650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43291</v>
      </c>
      <c r="L2579" t="s">
        <v>26</v>
      </c>
      <c r="N2579" t="s">
        <v>24</v>
      </c>
    </row>
    <row r="2580" spans="1:14" x14ac:dyDescent="0.25">
      <c r="A2580" t="s">
        <v>4712</v>
      </c>
      <c r="B2580" t="s">
        <v>4713</v>
      </c>
      <c r="C2580" t="s">
        <v>229</v>
      </c>
      <c r="D2580" t="s">
        <v>21</v>
      </c>
      <c r="E2580">
        <v>21037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43291</v>
      </c>
      <c r="L2580" t="s">
        <v>26</v>
      </c>
      <c r="N2580" t="s">
        <v>24</v>
      </c>
    </row>
    <row r="2581" spans="1:14" x14ac:dyDescent="0.25">
      <c r="A2581" t="s">
        <v>288</v>
      </c>
      <c r="B2581" t="s">
        <v>4714</v>
      </c>
      <c r="C2581" t="s">
        <v>229</v>
      </c>
      <c r="D2581" t="s">
        <v>21</v>
      </c>
      <c r="E2581">
        <v>21037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43291</v>
      </c>
      <c r="L2581" t="s">
        <v>26</v>
      </c>
      <c r="N2581" t="s">
        <v>24</v>
      </c>
    </row>
    <row r="2582" spans="1:14" x14ac:dyDescent="0.25">
      <c r="A2582" t="s">
        <v>288</v>
      </c>
      <c r="B2582" t="s">
        <v>4715</v>
      </c>
      <c r="C2582" t="s">
        <v>880</v>
      </c>
      <c r="D2582" t="s">
        <v>21</v>
      </c>
      <c r="E2582">
        <v>21784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43291</v>
      </c>
      <c r="L2582" t="s">
        <v>26</v>
      </c>
      <c r="N2582" t="s">
        <v>24</v>
      </c>
    </row>
    <row r="2583" spans="1:14" x14ac:dyDescent="0.25">
      <c r="A2583" t="s">
        <v>4716</v>
      </c>
      <c r="B2583" t="s">
        <v>4717</v>
      </c>
      <c r="C2583" t="s">
        <v>229</v>
      </c>
      <c r="D2583" t="s">
        <v>21</v>
      </c>
      <c r="E2583">
        <v>21037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43291</v>
      </c>
      <c r="L2583" t="s">
        <v>26</v>
      </c>
      <c r="N2583" t="s">
        <v>24</v>
      </c>
    </row>
    <row r="2584" spans="1:14" x14ac:dyDescent="0.25">
      <c r="A2584" t="s">
        <v>221</v>
      </c>
      <c r="B2584" t="s">
        <v>4718</v>
      </c>
      <c r="C2584" t="s">
        <v>229</v>
      </c>
      <c r="D2584" t="s">
        <v>21</v>
      </c>
      <c r="E2584">
        <v>21037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43291</v>
      </c>
      <c r="L2584" t="s">
        <v>26</v>
      </c>
      <c r="N2584" t="s">
        <v>24</v>
      </c>
    </row>
    <row r="2585" spans="1:14" x14ac:dyDescent="0.25">
      <c r="A2585" t="s">
        <v>93</v>
      </c>
      <c r="B2585" t="s">
        <v>1254</v>
      </c>
      <c r="C2585" t="s">
        <v>1226</v>
      </c>
      <c r="D2585" t="s">
        <v>21</v>
      </c>
      <c r="E2585">
        <v>20650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43291</v>
      </c>
      <c r="L2585" t="s">
        <v>26</v>
      </c>
      <c r="N2585" t="s">
        <v>24</v>
      </c>
    </row>
    <row r="2586" spans="1:14" x14ac:dyDescent="0.25">
      <c r="A2586" t="s">
        <v>97</v>
      </c>
      <c r="B2586" t="s">
        <v>2098</v>
      </c>
      <c r="C2586" t="s">
        <v>229</v>
      </c>
      <c r="D2586" t="s">
        <v>21</v>
      </c>
      <c r="E2586">
        <v>21037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43291</v>
      </c>
      <c r="L2586" t="s">
        <v>26</v>
      </c>
      <c r="N2586" t="s">
        <v>24</v>
      </c>
    </row>
    <row r="2587" spans="1:14" x14ac:dyDescent="0.25">
      <c r="A2587" t="s">
        <v>588</v>
      </c>
      <c r="B2587" t="s">
        <v>4719</v>
      </c>
      <c r="C2587" t="s">
        <v>179</v>
      </c>
      <c r="D2587" t="s">
        <v>21</v>
      </c>
      <c r="E2587">
        <v>20878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43290</v>
      </c>
      <c r="L2587" t="s">
        <v>26</v>
      </c>
      <c r="N2587" t="s">
        <v>24</v>
      </c>
    </row>
    <row r="2588" spans="1:14" x14ac:dyDescent="0.25">
      <c r="A2588" t="s">
        <v>4720</v>
      </c>
      <c r="B2588" t="s">
        <v>4721</v>
      </c>
      <c r="C2588" t="s">
        <v>778</v>
      </c>
      <c r="D2588" t="s">
        <v>21</v>
      </c>
      <c r="E2588">
        <v>20601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43290</v>
      </c>
      <c r="L2588" t="s">
        <v>26</v>
      </c>
      <c r="N2588" t="s">
        <v>24</v>
      </c>
    </row>
    <row r="2589" spans="1:14" x14ac:dyDescent="0.25">
      <c r="A2589" t="s">
        <v>4722</v>
      </c>
      <c r="B2589" t="s">
        <v>4723</v>
      </c>
      <c r="C2589" t="s">
        <v>179</v>
      </c>
      <c r="D2589" t="s">
        <v>21</v>
      </c>
      <c r="E2589">
        <v>20877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43290</v>
      </c>
      <c r="L2589" t="s">
        <v>26</v>
      </c>
      <c r="N2589" t="s">
        <v>24</v>
      </c>
    </row>
    <row r="2590" spans="1:14" x14ac:dyDescent="0.25">
      <c r="A2590" t="s">
        <v>87</v>
      </c>
      <c r="B2590" t="s">
        <v>4724</v>
      </c>
      <c r="C2590" t="s">
        <v>4725</v>
      </c>
      <c r="D2590" t="s">
        <v>21</v>
      </c>
      <c r="E2590">
        <v>21047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43290</v>
      </c>
      <c r="L2590" t="s">
        <v>26</v>
      </c>
      <c r="N2590" t="s">
        <v>24</v>
      </c>
    </row>
    <row r="2591" spans="1:14" x14ac:dyDescent="0.25">
      <c r="A2591" t="s">
        <v>4726</v>
      </c>
      <c r="B2591" t="s">
        <v>3171</v>
      </c>
      <c r="C2591" t="s">
        <v>67</v>
      </c>
      <c r="D2591" t="s">
        <v>21</v>
      </c>
      <c r="E2591">
        <v>20902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43287</v>
      </c>
      <c r="L2591" t="s">
        <v>26</v>
      </c>
      <c r="N2591" t="s">
        <v>24</v>
      </c>
    </row>
    <row r="2592" spans="1:14" x14ac:dyDescent="0.25">
      <c r="A2592" t="s">
        <v>4727</v>
      </c>
      <c r="B2592" t="s">
        <v>4728</v>
      </c>
      <c r="C2592" t="s">
        <v>1426</v>
      </c>
      <c r="D2592" t="s">
        <v>21</v>
      </c>
      <c r="E2592">
        <v>21084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43287</v>
      </c>
      <c r="L2592" t="s">
        <v>26</v>
      </c>
      <c r="N2592" t="s">
        <v>24</v>
      </c>
    </row>
    <row r="2593" spans="1:14" x14ac:dyDescent="0.25">
      <c r="A2593" t="s">
        <v>1257</v>
      </c>
      <c r="B2593" t="s">
        <v>1258</v>
      </c>
      <c r="C2593" t="s">
        <v>778</v>
      </c>
      <c r="D2593" t="s">
        <v>21</v>
      </c>
      <c r="E2593">
        <v>20601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43286</v>
      </c>
      <c r="L2593" t="s">
        <v>26</v>
      </c>
      <c r="N2593" t="s">
        <v>24</v>
      </c>
    </row>
    <row r="2594" spans="1:14" x14ac:dyDescent="0.25">
      <c r="A2594" t="s">
        <v>4730</v>
      </c>
      <c r="B2594" t="s">
        <v>1268</v>
      </c>
      <c r="C2594" t="s">
        <v>778</v>
      </c>
      <c r="D2594" t="s">
        <v>21</v>
      </c>
      <c r="E2594">
        <v>20601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43286</v>
      </c>
      <c r="L2594" t="s">
        <v>26</v>
      </c>
      <c r="N2594" t="s">
        <v>24</v>
      </c>
    </row>
    <row r="2595" spans="1:14" x14ac:dyDescent="0.25">
      <c r="A2595" t="s">
        <v>4733</v>
      </c>
      <c r="B2595" t="s">
        <v>1288</v>
      </c>
      <c r="C2595" t="s">
        <v>778</v>
      </c>
      <c r="D2595" t="s">
        <v>21</v>
      </c>
      <c r="E2595">
        <v>20601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43286</v>
      </c>
      <c r="L2595" t="s">
        <v>26</v>
      </c>
      <c r="N2595" t="s">
        <v>24</v>
      </c>
    </row>
    <row r="2596" spans="1:14" x14ac:dyDescent="0.25">
      <c r="A2596" t="s">
        <v>1996</v>
      </c>
      <c r="B2596" t="s">
        <v>1384</v>
      </c>
      <c r="C2596" t="s">
        <v>778</v>
      </c>
      <c r="D2596" t="s">
        <v>21</v>
      </c>
      <c r="E2596">
        <v>20601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43286</v>
      </c>
      <c r="L2596" t="s">
        <v>26</v>
      </c>
      <c r="N2596" t="s">
        <v>24</v>
      </c>
    </row>
    <row r="2597" spans="1:14" x14ac:dyDescent="0.25">
      <c r="A2597" t="s">
        <v>1289</v>
      </c>
      <c r="B2597" t="s">
        <v>1290</v>
      </c>
      <c r="C2597" t="s">
        <v>778</v>
      </c>
      <c r="D2597" t="s">
        <v>21</v>
      </c>
      <c r="E2597">
        <v>20601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43286</v>
      </c>
      <c r="L2597" t="s">
        <v>26</v>
      </c>
      <c r="N2597" t="s">
        <v>24</v>
      </c>
    </row>
    <row r="2598" spans="1:14" x14ac:dyDescent="0.25">
      <c r="A2598" t="s">
        <v>4734</v>
      </c>
      <c r="B2598" t="s">
        <v>4735</v>
      </c>
      <c r="C2598" t="s">
        <v>179</v>
      </c>
      <c r="D2598" t="s">
        <v>21</v>
      </c>
      <c r="E2598">
        <v>20878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43285</v>
      </c>
      <c r="L2598" t="s">
        <v>26</v>
      </c>
      <c r="N2598" t="s">
        <v>24</v>
      </c>
    </row>
    <row r="2599" spans="1:14" x14ac:dyDescent="0.25">
      <c r="A2599" t="s">
        <v>4736</v>
      </c>
      <c r="B2599" t="s">
        <v>4737</v>
      </c>
      <c r="C2599" t="s">
        <v>179</v>
      </c>
      <c r="D2599" t="s">
        <v>21</v>
      </c>
      <c r="E2599">
        <v>20877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43285</v>
      </c>
      <c r="L2599" t="s">
        <v>26</v>
      </c>
      <c r="N2599" t="s">
        <v>24</v>
      </c>
    </row>
    <row r="2600" spans="1:14" x14ac:dyDescent="0.25">
      <c r="A2600" t="s">
        <v>4738</v>
      </c>
      <c r="B2600" t="s">
        <v>4739</v>
      </c>
      <c r="C2600" t="s">
        <v>179</v>
      </c>
      <c r="D2600" t="s">
        <v>21</v>
      </c>
      <c r="E2600">
        <v>20877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43285</v>
      </c>
      <c r="L2600" t="s">
        <v>26</v>
      </c>
      <c r="N2600" t="s">
        <v>24</v>
      </c>
    </row>
    <row r="2601" spans="1:14" x14ac:dyDescent="0.25">
      <c r="A2601" t="s">
        <v>4740</v>
      </c>
      <c r="B2601" t="s">
        <v>4741</v>
      </c>
      <c r="C2601" t="s">
        <v>179</v>
      </c>
      <c r="D2601" t="s">
        <v>21</v>
      </c>
      <c r="E2601">
        <v>20877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43285</v>
      </c>
      <c r="L2601" t="s">
        <v>26</v>
      </c>
      <c r="N2601" t="s">
        <v>24</v>
      </c>
    </row>
    <row r="2602" spans="1:14" x14ac:dyDescent="0.25">
      <c r="A2602" t="s">
        <v>155</v>
      </c>
      <c r="B2602" t="s">
        <v>4742</v>
      </c>
      <c r="C2602" t="s">
        <v>29</v>
      </c>
      <c r="D2602" t="s">
        <v>21</v>
      </c>
      <c r="E2602">
        <v>21228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43283</v>
      </c>
      <c r="L2602" t="s">
        <v>26</v>
      </c>
      <c r="N2602" t="s">
        <v>24</v>
      </c>
    </row>
    <row r="2603" spans="1:14" x14ac:dyDescent="0.25">
      <c r="A2603" t="s">
        <v>155</v>
      </c>
      <c r="B2603" t="s">
        <v>2981</v>
      </c>
      <c r="C2603" t="s">
        <v>176</v>
      </c>
      <c r="D2603" t="s">
        <v>21</v>
      </c>
      <c r="E2603">
        <v>21742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43283</v>
      </c>
      <c r="L2603" t="s">
        <v>26</v>
      </c>
      <c r="N2603" t="s">
        <v>24</v>
      </c>
    </row>
    <row r="2604" spans="1:14" x14ac:dyDescent="0.25">
      <c r="A2604" t="s">
        <v>37</v>
      </c>
      <c r="B2604" t="s">
        <v>38</v>
      </c>
      <c r="C2604" t="s">
        <v>39</v>
      </c>
      <c r="D2604" t="s">
        <v>21</v>
      </c>
      <c r="E2604">
        <v>21044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43283</v>
      </c>
      <c r="L2604" t="s">
        <v>26</v>
      </c>
      <c r="N2604" t="s">
        <v>24</v>
      </c>
    </row>
    <row r="2605" spans="1:14" x14ac:dyDescent="0.25">
      <c r="A2605" t="s">
        <v>334</v>
      </c>
      <c r="B2605" t="s">
        <v>335</v>
      </c>
      <c r="C2605" t="s">
        <v>154</v>
      </c>
      <c r="D2605" t="s">
        <v>21</v>
      </c>
      <c r="E2605">
        <v>20723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43283</v>
      </c>
      <c r="L2605" t="s">
        <v>26</v>
      </c>
      <c r="N2605" t="s">
        <v>24</v>
      </c>
    </row>
    <row r="2606" spans="1:14" x14ac:dyDescent="0.25">
      <c r="A2606" t="s">
        <v>4743</v>
      </c>
      <c r="B2606" t="s">
        <v>64</v>
      </c>
      <c r="C2606" t="s">
        <v>39</v>
      </c>
      <c r="D2606" t="s">
        <v>21</v>
      </c>
      <c r="E2606">
        <v>21045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43283</v>
      </c>
      <c r="L2606" t="s">
        <v>26</v>
      </c>
      <c r="N2606" t="s">
        <v>24</v>
      </c>
    </row>
    <row r="2607" spans="1:14" x14ac:dyDescent="0.25">
      <c r="A2607" t="s">
        <v>2983</v>
      </c>
      <c r="B2607" t="s">
        <v>2984</v>
      </c>
      <c r="C2607" t="s">
        <v>187</v>
      </c>
      <c r="D2607" t="s">
        <v>21</v>
      </c>
      <c r="E2607">
        <v>21788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43283</v>
      </c>
      <c r="L2607" t="s">
        <v>26</v>
      </c>
      <c r="N2607" t="s">
        <v>24</v>
      </c>
    </row>
    <row r="2608" spans="1:14" x14ac:dyDescent="0.25">
      <c r="A2608" t="s">
        <v>339</v>
      </c>
      <c r="B2608" t="s">
        <v>340</v>
      </c>
      <c r="C2608" t="s">
        <v>154</v>
      </c>
      <c r="D2608" t="s">
        <v>21</v>
      </c>
      <c r="E2608">
        <v>20723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43283</v>
      </c>
      <c r="L2608" t="s">
        <v>26</v>
      </c>
      <c r="N2608" t="s">
        <v>24</v>
      </c>
    </row>
    <row r="2609" spans="1:14" x14ac:dyDescent="0.25">
      <c r="A2609" t="s">
        <v>201</v>
      </c>
      <c r="B2609" t="s">
        <v>3227</v>
      </c>
      <c r="C2609" t="s">
        <v>154</v>
      </c>
      <c r="D2609" t="s">
        <v>21</v>
      </c>
      <c r="E2609">
        <v>20707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43283</v>
      </c>
      <c r="L2609" t="s">
        <v>26</v>
      </c>
      <c r="N2609" t="s">
        <v>24</v>
      </c>
    </row>
    <row r="2610" spans="1:14" x14ac:dyDescent="0.25">
      <c r="A2610" t="s">
        <v>456</v>
      </c>
      <c r="B2610" t="s">
        <v>2977</v>
      </c>
      <c r="C2610" t="s">
        <v>291</v>
      </c>
      <c r="D2610" t="s">
        <v>21</v>
      </c>
      <c r="E2610">
        <v>21703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43283</v>
      </c>
      <c r="L2610" t="s">
        <v>26</v>
      </c>
      <c r="N2610" t="s">
        <v>24</v>
      </c>
    </row>
    <row r="2611" spans="1:14" x14ac:dyDescent="0.25">
      <c r="A2611" t="s">
        <v>4744</v>
      </c>
      <c r="B2611" t="s">
        <v>457</v>
      </c>
      <c r="C2611" t="s">
        <v>143</v>
      </c>
      <c r="D2611" t="s">
        <v>21</v>
      </c>
      <c r="E2611">
        <v>20695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43280</v>
      </c>
      <c r="L2611" t="s">
        <v>26</v>
      </c>
      <c r="N2611" t="s">
        <v>24</v>
      </c>
    </row>
    <row r="2612" spans="1:14" x14ac:dyDescent="0.25">
      <c r="A2612" t="s">
        <v>76</v>
      </c>
      <c r="B2612" t="s">
        <v>4745</v>
      </c>
      <c r="C2612" t="s">
        <v>44</v>
      </c>
      <c r="D2612" t="s">
        <v>21</v>
      </c>
      <c r="E2612">
        <v>20794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43280</v>
      </c>
      <c r="L2612" t="s">
        <v>26</v>
      </c>
      <c r="N2612" t="s">
        <v>24</v>
      </c>
    </row>
    <row r="2613" spans="1:14" x14ac:dyDescent="0.25">
      <c r="A2613" t="s">
        <v>3220</v>
      </c>
      <c r="B2613" t="s">
        <v>3221</v>
      </c>
      <c r="C2613" t="s">
        <v>154</v>
      </c>
      <c r="D2613" t="s">
        <v>21</v>
      </c>
      <c r="E2613">
        <v>20707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43280</v>
      </c>
      <c r="L2613" t="s">
        <v>26</v>
      </c>
      <c r="N2613" t="s">
        <v>24</v>
      </c>
    </row>
    <row r="2614" spans="1:14" x14ac:dyDescent="0.25">
      <c r="A2614" t="s">
        <v>4746</v>
      </c>
      <c r="B2614" t="s">
        <v>4747</v>
      </c>
      <c r="C2614" t="s">
        <v>317</v>
      </c>
      <c r="D2614" t="s">
        <v>21</v>
      </c>
      <c r="E2614">
        <v>20735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43280</v>
      </c>
      <c r="L2614" t="s">
        <v>26</v>
      </c>
      <c r="N2614" t="s">
        <v>24</v>
      </c>
    </row>
    <row r="2615" spans="1:14" x14ac:dyDescent="0.25">
      <c r="A2615" t="s">
        <v>4748</v>
      </c>
      <c r="B2615" t="s">
        <v>4749</v>
      </c>
      <c r="C2615" t="s">
        <v>143</v>
      </c>
      <c r="D2615" t="s">
        <v>21</v>
      </c>
      <c r="E2615">
        <v>20695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43280</v>
      </c>
      <c r="L2615" t="s">
        <v>26</v>
      </c>
      <c r="N2615" t="s">
        <v>24</v>
      </c>
    </row>
    <row r="2616" spans="1:14" x14ac:dyDescent="0.25">
      <c r="A2616" t="s">
        <v>1147</v>
      </c>
      <c r="B2616" t="s">
        <v>4750</v>
      </c>
      <c r="C2616" t="s">
        <v>4751</v>
      </c>
      <c r="D2616" t="s">
        <v>21</v>
      </c>
      <c r="E2616">
        <v>20616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43280</v>
      </c>
      <c r="L2616" t="s">
        <v>26</v>
      </c>
      <c r="N2616" t="s">
        <v>24</v>
      </c>
    </row>
    <row r="2617" spans="1:14" x14ac:dyDescent="0.25">
      <c r="A2617" t="s">
        <v>4752</v>
      </c>
      <c r="B2617" t="s">
        <v>4753</v>
      </c>
      <c r="C2617" t="s">
        <v>143</v>
      </c>
      <c r="D2617" t="s">
        <v>21</v>
      </c>
      <c r="E2617">
        <v>20695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43280</v>
      </c>
      <c r="L2617" t="s">
        <v>26</v>
      </c>
      <c r="N2617" t="s">
        <v>24</v>
      </c>
    </row>
    <row r="2618" spans="1:14" x14ac:dyDescent="0.25">
      <c r="A2618" t="s">
        <v>221</v>
      </c>
      <c r="B2618" t="s">
        <v>2924</v>
      </c>
      <c r="C2618" t="s">
        <v>833</v>
      </c>
      <c r="D2618" t="s">
        <v>21</v>
      </c>
      <c r="E2618">
        <v>20720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43280</v>
      </c>
      <c r="L2618" t="s">
        <v>26</v>
      </c>
      <c r="N2618" t="s">
        <v>24</v>
      </c>
    </row>
    <row r="2619" spans="1:14" x14ac:dyDescent="0.25">
      <c r="A2619" t="s">
        <v>201</v>
      </c>
      <c r="B2619" t="s">
        <v>2976</v>
      </c>
      <c r="C2619" t="s">
        <v>652</v>
      </c>
      <c r="D2619" t="s">
        <v>21</v>
      </c>
      <c r="E2619">
        <v>20743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43280</v>
      </c>
      <c r="L2619" t="s">
        <v>26</v>
      </c>
      <c r="N2619" t="s">
        <v>24</v>
      </c>
    </row>
    <row r="2620" spans="1:14" x14ac:dyDescent="0.25">
      <c r="A2620" t="s">
        <v>2370</v>
      </c>
      <c r="B2620" t="s">
        <v>2371</v>
      </c>
      <c r="C2620" t="s">
        <v>114</v>
      </c>
      <c r="D2620" t="s">
        <v>21</v>
      </c>
      <c r="E2620">
        <v>21228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43279</v>
      </c>
      <c r="L2620" t="s">
        <v>26</v>
      </c>
      <c r="N2620" t="s">
        <v>24</v>
      </c>
    </row>
    <row r="2621" spans="1:14" x14ac:dyDescent="0.25">
      <c r="A2621" t="s">
        <v>155</v>
      </c>
      <c r="B2621" t="s">
        <v>4755</v>
      </c>
      <c r="C2621" t="s">
        <v>29</v>
      </c>
      <c r="D2621" t="s">
        <v>21</v>
      </c>
      <c r="E2621">
        <v>21228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43279</v>
      </c>
      <c r="L2621" t="s">
        <v>26</v>
      </c>
      <c r="N2621" t="s">
        <v>24</v>
      </c>
    </row>
    <row r="2622" spans="1:14" x14ac:dyDescent="0.25">
      <c r="A2622" t="s">
        <v>4756</v>
      </c>
      <c r="B2622" t="s">
        <v>4757</v>
      </c>
      <c r="C2622" t="s">
        <v>702</v>
      </c>
      <c r="D2622" t="s">
        <v>21</v>
      </c>
      <c r="E2622">
        <v>20874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43279</v>
      </c>
      <c r="L2622" t="s">
        <v>26</v>
      </c>
      <c r="N2622" t="s">
        <v>24</v>
      </c>
    </row>
    <row r="2623" spans="1:14" x14ac:dyDescent="0.25">
      <c r="A2623" t="s">
        <v>30</v>
      </c>
      <c r="B2623" t="s">
        <v>3327</v>
      </c>
      <c r="C2623" t="s">
        <v>29</v>
      </c>
      <c r="D2623" t="s">
        <v>21</v>
      </c>
      <c r="E2623">
        <v>21224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43279</v>
      </c>
      <c r="L2623" t="s">
        <v>26</v>
      </c>
      <c r="N2623" t="s">
        <v>24</v>
      </c>
    </row>
    <row r="2624" spans="1:14" x14ac:dyDescent="0.25">
      <c r="A2624" t="s">
        <v>4760</v>
      </c>
      <c r="B2624" t="s">
        <v>4761</v>
      </c>
      <c r="C2624" t="s">
        <v>29</v>
      </c>
      <c r="D2624" t="s">
        <v>21</v>
      </c>
      <c r="E2624">
        <v>21215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43279</v>
      </c>
      <c r="L2624" t="s">
        <v>26</v>
      </c>
      <c r="N2624" t="s">
        <v>24</v>
      </c>
    </row>
    <row r="2625" spans="1:14" x14ac:dyDescent="0.25">
      <c r="A2625" t="s">
        <v>250</v>
      </c>
      <c r="B2625" t="s">
        <v>4762</v>
      </c>
      <c r="C2625" t="s">
        <v>702</v>
      </c>
      <c r="D2625" t="s">
        <v>21</v>
      </c>
      <c r="E2625">
        <v>20876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43279</v>
      </c>
      <c r="L2625" t="s">
        <v>26</v>
      </c>
      <c r="N2625" t="s">
        <v>24</v>
      </c>
    </row>
    <row r="2626" spans="1:14" x14ac:dyDescent="0.25">
      <c r="A2626" t="s">
        <v>4763</v>
      </c>
      <c r="B2626" t="s">
        <v>4764</v>
      </c>
      <c r="C2626" t="s">
        <v>702</v>
      </c>
      <c r="D2626" t="s">
        <v>21</v>
      </c>
      <c r="E2626">
        <v>20874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43279</v>
      </c>
      <c r="L2626" t="s">
        <v>26</v>
      </c>
      <c r="N2626" t="s">
        <v>24</v>
      </c>
    </row>
    <row r="2627" spans="1:14" x14ac:dyDescent="0.25">
      <c r="A2627" t="s">
        <v>4765</v>
      </c>
      <c r="B2627" t="s">
        <v>4766</v>
      </c>
      <c r="C2627" t="s">
        <v>369</v>
      </c>
      <c r="D2627" t="s">
        <v>21</v>
      </c>
      <c r="E2627">
        <v>21040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43277</v>
      </c>
      <c r="L2627" t="s">
        <v>26</v>
      </c>
      <c r="N2627" t="s">
        <v>24</v>
      </c>
    </row>
    <row r="2628" spans="1:14" x14ac:dyDescent="0.25">
      <c r="A2628" t="s">
        <v>995</v>
      </c>
      <c r="B2628" t="s">
        <v>4767</v>
      </c>
      <c r="C2628" t="s">
        <v>369</v>
      </c>
      <c r="D2628" t="s">
        <v>21</v>
      </c>
      <c r="E2628">
        <v>21040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43277</v>
      </c>
      <c r="L2628" t="s">
        <v>26</v>
      </c>
      <c r="N2628" t="s">
        <v>24</v>
      </c>
    </row>
    <row r="2629" spans="1:14" x14ac:dyDescent="0.25">
      <c r="A2629" t="s">
        <v>4768</v>
      </c>
      <c r="B2629" t="s">
        <v>4769</v>
      </c>
      <c r="C2629" t="s">
        <v>4770</v>
      </c>
      <c r="D2629" t="s">
        <v>21</v>
      </c>
      <c r="E2629">
        <v>21530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43277</v>
      </c>
      <c r="L2629" t="s">
        <v>26</v>
      </c>
      <c r="N2629" t="s">
        <v>24</v>
      </c>
    </row>
    <row r="2630" spans="1:14" x14ac:dyDescent="0.25">
      <c r="A2630" t="s">
        <v>4771</v>
      </c>
      <c r="B2630" t="s">
        <v>4772</v>
      </c>
      <c r="C2630" t="s">
        <v>369</v>
      </c>
      <c r="D2630" t="s">
        <v>21</v>
      </c>
      <c r="E2630">
        <v>21040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43277</v>
      </c>
      <c r="L2630" t="s">
        <v>26</v>
      </c>
      <c r="N2630" t="s">
        <v>24</v>
      </c>
    </row>
    <row r="2631" spans="1:14" x14ac:dyDescent="0.25">
      <c r="A2631" t="s">
        <v>4773</v>
      </c>
      <c r="B2631" t="s">
        <v>4774</v>
      </c>
      <c r="C2631" t="s">
        <v>4770</v>
      </c>
      <c r="D2631" t="s">
        <v>21</v>
      </c>
      <c r="E2631">
        <v>21530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43277</v>
      </c>
      <c r="L2631" t="s">
        <v>26</v>
      </c>
      <c r="N2631" t="s">
        <v>24</v>
      </c>
    </row>
    <row r="2632" spans="1:14" x14ac:dyDescent="0.25">
      <c r="A2632" t="s">
        <v>2526</v>
      </c>
      <c r="B2632" t="s">
        <v>4775</v>
      </c>
      <c r="C2632" t="s">
        <v>432</v>
      </c>
      <c r="D2632" t="s">
        <v>21</v>
      </c>
      <c r="E2632">
        <v>21502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43277</v>
      </c>
      <c r="L2632" t="s">
        <v>26</v>
      </c>
      <c r="N2632" t="s">
        <v>24</v>
      </c>
    </row>
    <row r="2633" spans="1:14" x14ac:dyDescent="0.25">
      <c r="A2633" t="s">
        <v>4776</v>
      </c>
      <c r="B2633" t="s">
        <v>4777</v>
      </c>
      <c r="C2633" t="s">
        <v>369</v>
      </c>
      <c r="D2633" t="s">
        <v>21</v>
      </c>
      <c r="E2633">
        <v>21040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43277</v>
      </c>
      <c r="L2633" t="s">
        <v>26</v>
      </c>
      <c r="N2633" t="s">
        <v>24</v>
      </c>
    </row>
    <row r="2634" spans="1:14" x14ac:dyDescent="0.25">
      <c r="A2634" t="s">
        <v>336</v>
      </c>
      <c r="B2634" t="s">
        <v>4778</v>
      </c>
      <c r="C2634" t="s">
        <v>432</v>
      </c>
      <c r="D2634" t="s">
        <v>21</v>
      </c>
      <c r="E2634">
        <v>21502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43277</v>
      </c>
      <c r="L2634" t="s">
        <v>26</v>
      </c>
      <c r="N2634" t="s">
        <v>24</v>
      </c>
    </row>
    <row r="2635" spans="1:14" x14ac:dyDescent="0.25">
      <c r="A2635" t="s">
        <v>196</v>
      </c>
      <c r="B2635" t="s">
        <v>4779</v>
      </c>
      <c r="C2635" t="s">
        <v>39</v>
      </c>
      <c r="D2635" t="s">
        <v>21</v>
      </c>
      <c r="E2635">
        <v>21046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43277</v>
      </c>
      <c r="L2635" t="s">
        <v>26</v>
      </c>
      <c r="N2635" t="s">
        <v>24</v>
      </c>
    </row>
    <row r="2636" spans="1:14" x14ac:dyDescent="0.25">
      <c r="A2636" t="s">
        <v>4780</v>
      </c>
      <c r="B2636" t="s">
        <v>4781</v>
      </c>
      <c r="C2636" t="s">
        <v>4782</v>
      </c>
      <c r="D2636" t="s">
        <v>21</v>
      </c>
      <c r="E2636">
        <v>21658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43276</v>
      </c>
      <c r="L2636" t="s">
        <v>26</v>
      </c>
      <c r="N2636" t="s">
        <v>24</v>
      </c>
    </row>
    <row r="2637" spans="1:14" x14ac:dyDescent="0.25">
      <c r="A2637" t="s">
        <v>4783</v>
      </c>
      <c r="B2637" t="s">
        <v>4784</v>
      </c>
      <c r="C2637" t="s">
        <v>44</v>
      </c>
      <c r="D2637" t="s">
        <v>21</v>
      </c>
      <c r="E2637">
        <v>20974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43276</v>
      </c>
      <c r="L2637" t="s">
        <v>26</v>
      </c>
      <c r="N2637" t="s">
        <v>24</v>
      </c>
    </row>
    <row r="2638" spans="1:14" x14ac:dyDescent="0.25">
      <c r="A2638" t="s">
        <v>4785</v>
      </c>
      <c r="B2638" t="s">
        <v>4786</v>
      </c>
      <c r="C2638" t="s">
        <v>436</v>
      </c>
      <c r="D2638" t="s">
        <v>21</v>
      </c>
      <c r="E2638">
        <v>21075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43276</v>
      </c>
      <c r="L2638" t="s">
        <v>26</v>
      </c>
      <c r="N2638" t="s">
        <v>24</v>
      </c>
    </row>
    <row r="2639" spans="1:14" x14ac:dyDescent="0.25">
      <c r="A2639" t="s">
        <v>42</v>
      </c>
      <c r="B2639" t="s">
        <v>43</v>
      </c>
      <c r="C2639" t="s">
        <v>44</v>
      </c>
      <c r="D2639" t="s">
        <v>21</v>
      </c>
      <c r="E2639">
        <v>20794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43276</v>
      </c>
      <c r="L2639" t="s">
        <v>26</v>
      </c>
      <c r="N2639" t="s">
        <v>24</v>
      </c>
    </row>
    <row r="2640" spans="1:14" x14ac:dyDescent="0.25">
      <c r="A2640" t="s">
        <v>45</v>
      </c>
      <c r="B2640" t="s">
        <v>46</v>
      </c>
      <c r="C2640" t="s">
        <v>39</v>
      </c>
      <c r="D2640" t="s">
        <v>21</v>
      </c>
      <c r="E2640">
        <v>21045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43276</v>
      </c>
      <c r="L2640" t="s">
        <v>26</v>
      </c>
      <c r="N2640" t="s">
        <v>24</v>
      </c>
    </row>
    <row r="2641" spans="1:14" x14ac:dyDescent="0.25">
      <c r="A2641" t="s">
        <v>4787</v>
      </c>
      <c r="B2641" t="s">
        <v>4788</v>
      </c>
      <c r="C2641" t="s">
        <v>29</v>
      </c>
      <c r="D2641" t="s">
        <v>21</v>
      </c>
      <c r="E2641">
        <v>21213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43276</v>
      </c>
      <c r="L2641" t="s">
        <v>26</v>
      </c>
      <c r="N2641" t="s">
        <v>24</v>
      </c>
    </row>
    <row r="2642" spans="1:14" x14ac:dyDescent="0.25">
      <c r="A2642" t="s">
        <v>47</v>
      </c>
      <c r="B2642" t="s">
        <v>48</v>
      </c>
      <c r="C2642" t="s">
        <v>39</v>
      </c>
      <c r="D2642" t="s">
        <v>21</v>
      </c>
      <c r="E2642">
        <v>21046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43276</v>
      </c>
      <c r="L2642" t="s">
        <v>26</v>
      </c>
      <c r="N2642" t="s">
        <v>24</v>
      </c>
    </row>
    <row r="2643" spans="1:14" x14ac:dyDescent="0.25">
      <c r="A2643" t="s">
        <v>4789</v>
      </c>
      <c r="B2643" t="s">
        <v>56</v>
      </c>
      <c r="C2643" t="s">
        <v>39</v>
      </c>
      <c r="D2643" t="s">
        <v>21</v>
      </c>
      <c r="E2643">
        <v>21045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43276</v>
      </c>
      <c r="L2643" t="s">
        <v>26</v>
      </c>
      <c r="N2643" t="s">
        <v>24</v>
      </c>
    </row>
    <row r="2644" spans="1:14" x14ac:dyDescent="0.25">
      <c r="A2644" t="s">
        <v>212</v>
      </c>
      <c r="B2644" t="s">
        <v>4790</v>
      </c>
      <c r="C2644" t="s">
        <v>436</v>
      </c>
      <c r="D2644" t="s">
        <v>21</v>
      </c>
      <c r="E2644">
        <v>21075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43276</v>
      </c>
      <c r="L2644" t="s">
        <v>26</v>
      </c>
      <c r="N2644" t="s">
        <v>24</v>
      </c>
    </row>
    <row r="2645" spans="1:14" x14ac:dyDescent="0.25">
      <c r="A2645" t="s">
        <v>4791</v>
      </c>
      <c r="B2645" t="s">
        <v>4792</v>
      </c>
      <c r="C2645" t="s">
        <v>4770</v>
      </c>
      <c r="D2645" t="s">
        <v>21</v>
      </c>
      <c r="E2645">
        <v>21530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43276</v>
      </c>
      <c r="L2645" t="s">
        <v>26</v>
      </c>
      <c r="N2645" t="s">
        <v>24</v>
      </c>
    </row>
    <row r="2646" spans="1:14" x14ac:dyDescent="0.25">
      <c r="A2646" t="s">
        <v>4793</v>
      </c>
      <c r="B2646" t="s">
        <v>4794</v>
      </c>
      <c r="C2646" t="s">
        <v>29</v>
      </c>
      <c r="D2646" t="s">
        <v>21</v>
      </c>
      <c r="E2646">
        <v>21229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43273</v>
      </c>
      <c r="L2646" t="s">
        <v>26</v>
      </c>
      <c r="N2646" t="s">
        <v>24</v>
      </c>
    </row>
    <row r="2647" spans="1:14" x14ac:dyDescent="0.25">
      <c r="A2647" t="s">
        <v>4795</v>
      </c>
      <c r="B2647" t="s">
        <v>4796</v>
      </c>
      <c r="C2647" t="s">
        <v>29</v>
      </c>
      <c r="D2647" t="s">
        <v>21</v>
      </c>
      <c r="E2647">
        <v>21209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43273</v>
      </c>
      <c r="L2647" t="s">
        <v>26</v>
      </c>
      <c r="N2647" t="s">
        <v>24</v>
      </c>
    </row>
    <row r="2648" spans="1:14" x14ac:dyDescent="0.25">
      <c r="A2648" t="s">
        <v>588</v>
      </c>
      <c r="B2648" t="s">
        <v>4797</v>
      </c>
      <c r="C2648" t="s">
        <v>436</v>
      </c>
      <c r="D2648" t="s">
        <v>21</v>
      </c>
      <c r="E2648">
        <v>21075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43273</v>
      </c>
      <c r="L2648" t="s">
        <v>26</v>
      </c>
      <c r="N2648" t="s">
        <v>24</v>
      </c>
    </row>
    <row r="2649" spans="1:14" x14ac:dyDescent="0.25">
      <c r="A2649" t="s">
        <v>4798</v>
      </c>
      <c r="B2649" t="s">
        <v>4799</v>
      </c>
      <c r="C2649" t="s">
        <v>436</v>
      </c>
      <c r="D2649" t="s">
        <v>21</v>
      </c>
      <c r="E2649">
        <v>21075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43273</v>
      </c>
      <c r="L2649" t="s">
        <v>26</v>
      </c>
      <c r="N2649" t="s">
        <v>24</v>
      </c>
    </row>
    <row r="2650" spans="1:14" x14ac:dyDescent="0.25">
      <c r="A2650" t="s">
        <v>250</v>
      </c>
      <c r="B2650" t="s">
        <v>4800</v>
      </c>
      <c r="C2650" t="s">
        <v>436</v>
      </c>
      <c r="D2650" t="s">
        <v>21</v>
      </c>
      <c r="E2650">
        <v>21075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43273</v>
      </c>
      <c r="L2650" t="s">
        <v>26</v>
      </c>
      <c r="N2650" t="s">
        <v>24</v>
      </c>
    </row>
    <row r="2651" spans="1:14" x14ac:dyDescent="0.25">
      <c r="A2651" t="s">
        <v>4801</v>
      </c>
      <c r="B2651" t="s">
        <v>4802</v>
      </c>
      <c r="C2651" t="s">
        <v>44</v>
      </c>
      <c r="D2651" t="s">
        <v>21</v>
      </c>
      <c r="E2651">
        <v>20794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43273</v>
      </c>
      <c r="L2651" t="s">
        <v>26</v>
      </c>
      <c r="N2651" t="s">
        <v>24</v>
      </c>
    </row>
    <row r="2652" spans="1:14" x14ac:dyDescent="0.25">
      <c r="A2652" t="s">
        <v>4803</v>
      </c>
      <c r="B2652" t="s">
        <v>4804</v>
      </c>
      <c r="C2652" t="s">
        <v>2980</v>
      </c>
      <c r="D2652" t="s">
        <v>21</v>
      </c>
      <c r="E2652">
        <v>21102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43272</v>
      </c>
      <c r="L2652" t="s">
        <v>26</v>
      </c>
      <c r="N2652" t="s">
        <v>24</v>
      </c>
    </row>
    <row r="2653" spans="1:14" x14ac:dyDescent="0.25">
      <c r="A2653" t="s">
        <v>155</v>
      </c>
      <c r="B2653" t="s">
        <v>4805</v>
      </c>
      <c r="C2653" t="s">
        <v>29</v>
      </c>
      <c r="D2653" t="s">
        <v>21</v>
      </c>
      <c r="E2653">
        <v>21202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43272</v>
      </c>
      <c r="L2653" t="s">
        <v>26</v>
      </c>
      <c r="N2653" t="s">
        <v>24</v>
      </c>
    </row>
    <row r="2654" spans="1:14" x14ac:dyDescent="0.25">
      <c r="A2654" t="s">
        <v>4806</v>
      </c>
      <c r="B2654" t="s">
        <v>4807</v>
      </c>
      <c r="C2654" t="s">
        <v>1020</v>
      </c>
      <c r="D2654" t="s">
        <v>21</v>
      </c>
      <c r="E2654">
        <v>21157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43272</v>
      </c>
      <c r="L2654" t="s">
        <v>26</v>
      </c>
      <c r="N2654" t="s">
        <v>24</v>
      </c>
    </row>
    <row r="2655" spans="1:14" x14ac:dyDescent="0.25">
      <c r="A2655" t="s">
        <v>4808</v>
      </c>
      <c r="B2655" t="s">
        <v>4809</v>
      </c>
      <c r="C2655" t="s">
        <v>1020</v>
      </c>
      <c r="D2655" t="s">
        <v>21</v>
      </c>
      <c r="E2655">
        <v>21157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43272</v>
      </c>
      <c r="L2655" t="s">
        <v>26</v>
      </c>
      <c r="N2655" t="s">
        <v>24</v>
      </c>
    </row>
    <row r="2656" spans="1:14" x14ac:dyDescent="0.25">
      <c r="A2656" t="s">
        <v>4812</v>
      </c>
      <c r="B2656" t="s">
        <v>4813</v>
      </c>
      <c r="C2656" t="s">
        <v>1020</v>
      </c>
      <c r="D2656" t="s">
        <v>21</v>
      </c>
      <c r="E2656">
        <v>21157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43272</v>
      </c>
      <c r="L2656" t="s">
        <v>26</v>
      </c>
      <c r="N2656" t="s">
        <v>24</v>
      </c>
    </row>
    <row r="2657" spans="1:14" x14ac:dyDescent="0.25">
      <c r="A2657" t="s">
        <v>4814</v>
      </c>
      <c r="B2657" t="s">
        <v>4815</v>
      </c>
      <c r="C2657" t="s">
        <v>4816</v>
      </c>
      <c r="D2657" t="s">
        <v>21</v>
      </c>
      <c r="E2657">
        <v>21826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43272</v>
      </c>
      <c r="L2657" t="s">
        <v>26</v>
      </c>
      <c r="N2657" t="s">
        <v>24</v>
      </c>
    </row>
    <row r="2658" spans="1:14" x14ac:dyDescent="0.25">
      <c r="A2658" t="s">
        <v>4818</v>
      </c>
      <c r="B2658" t="s">
        <v>4819</v>
      </c>
      <c r="C2658" t="s">
        <v>1020</v>
      </c>
      <c r="D2658" t="s">
        <v>21</v>
      </c>
      <c r="E2658">
        <v>21157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43272</v>
      </c>
      <c r="L2658" t="s">
        <v>26</v>
      </c>
      <c r="N2658" t="s">
        <v>24</v>
      </c>
    </row>
    <row r="2659" spans="1:14" x14ac:dyDescent="0.25">
      <c r="A2659" t="s">
        <v>4821</v>
      </c>
      <c r="B2659" t="s">
        <v>4822</v>
      </c>
      <c r="C2659" t="s">
        <v>2980</v>
      </c>
      <c r="D2659" t="s">
        <v>21</v>
      </c>
      <c r="E2659">
        <v>21102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43272</v>
      </c>
      <c r="L2659" t="s">
        <v>26</v>
      </c>
      <c r="N2659" t="s">
        <v>24</v>
      </c>
    </row>
    <row r="2660" spans="1:14" x14ac:dyDescent="0.25">
      <c r="A2660" t="s">
        <v>995</v>
      </c>
      <c r="B2660" t="s">
        <v>4824</v>
      </c>
      <c r="C2660" t="s">
        <v>551</v>
      </c>
      <c r="D2660" t="s">
        <v>21</v>
      </c>
      <c r="E2660">
        <v>21801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43271</v>
      </c>
      <c r="L2660" t="s">
        <v>26</v>
      </c>
      <c r="N2660" t="s">
        <v>24</v>
      </c>
    </row>
    <row r="2661" spans="1:14" x14ac:dyDescent="0.25">
      <c r="A2661" t="s">
        <v>177</v>
      </c>
      <c r="B2661" t="s">
        <v>4825</v>
      </c>
      <c r="C2661" t="s">
        <v>182</v>
      </c>
      <c r="D2661" t="s">
        <v>21</v>
      </c>
      <c r="E2661">
        <v>21666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43271</v>
      </c>
      <c r="L2661" t="s">
        <v>26</v>
      </c>
      <c r="N2661" t="s">
        <v>24</v>
      </c>
    </row>
    <row r="2662" spans="1:14" x14ac:dyDescent="0.25">
      <c r="A2662" t="s">
        <v>4826</v>
      </c>
      <c r="B2662" t="s">
        <v>4827</v>
      </c>
      <c r="C2662" t="s">
        <v>4828</v>
      </c>
      <c r="D2662" t="s">
        <v>21</v>
      </c>
      <c r="E2662">
        <v>21875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43271</v>
      </c>
      <c r="L2662" t="s">
        <v>26</v>
      </c>
      <c r="N2662" t="s">
        <v>24</v>
      </c>
    </row>
    <row r="2663" spans="1:14" x14ac:dyDescent="0.25">
      <c r="A2663" t="s">
        <v>4829</v>
      </c>
      <c r="B2663" t="s">
        <v>4830</v>
      </c>
      <c r="C2663" t="s">
        <v>1020</v>
      </c>
      <c r="D2663" t="s">
        <v>21</v>
      </c>
      <c r="E2663">
        <v>21157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43271</v>
      </c>
      <c r="L2663" t="s">
        <v>26</v>
      </c>
      <c r="N2663" t="s">
        <v>24</v>
      </c>
    </row>
    <row r="2664" spans="1:14" x14ac:dyDescent="0.25">
      <c r="A2664" t="s">
        <v>1623</v>
      </c>
      <c r="B2664" t="s">
        <v>4831</v>
      </c>
      <c r="C2664" t="s">
        <v>1020</v>
      </c>
      <c r="D2664" t="s">
        <v>21</v>
      </c>
      <c r="E2664">
        <v>21157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43271</v>
      </c>
      <c r="L2664" t="s">
        <v>26</v>
      </c>
      <c r="N2664" t="s">
        <v>24</v>
      </c>
    </row>
    <row r="2665" spans="1:14" x14ac:dyDescent="0.25">
      <c r="A2665" t="s">
        <v>2303</v>
      </c>
      <c r="B2665" t="s">
        <v>4832</v>
      </c>
      <c r="C2665" t="s">
        <v>551</v>
      </c>
      <c r="D2665" t="s">
        <v>21</v>
      </c>
      <c r="E2665">
        <v>21801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43271</v>
      </c>
      <c r="L2665" t="s">
        <v>26</v>
      </c>
      <c r="N2665" t="s">
        <v>24</v>
      </c>
    </row>
    <row r="2666" spans="1:14" x14ac:dyDescent="0.25">
      <c r="A2666" t="s">
        <v>2978</v>
      </c>
      <c r="B2666" t="s">
        <v>2979</v>
      </c>
      <c r="C2666" t="s">
        <v>2980</v>
      </c>
      <c r="D2666" t="s">
        <v>21</v>
      </c>
      <c r="E2666">
        <v>21102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43270</v>
      </c>
      <c r="L2666" t="s">
        <v>26</v>
      </c>
      <c r="N2666" t="s">
        <v>24</v>
      </c>
    </row>
    <row r="2667" spans="1:14" x14ac:dyDescent="0.25">
      <c r="A2667" t="s">
        <v>177</v>
      </c>
      <c r="B2667" t="s">
        <v>3385</v>
      </c>
      <c r="C2667" t="s">
        <v>154</v>
      </c>
      <c r="D2667" t="s">
        <v>21</v>
      </c>
      <c r="E2667">
        <v>20724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43270</v>
      </c>
      <c r="L2667" t="s">
        <v>26</v>
      </c>
      <c r="N2667" t="s">
        <v>24</v>
      </c>
    </row>
    <row r="2668" spans="1:14" x14ac:dyDescent="0.25">
      <c r="A2668" t="s">
        <v>4835</v>
      </c>
      <c r="B2668" t="s">
        <v>4836</v>
      </c>
      <c r="C2668" t="s">
        <v>2980</v>
      </c>
      <c r="D2668" t="s">
        <v>21</v>
      </c>
      <c r="E2668">
        <v>21102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43270</v>
      </c>
      <c r="L2668" t="s">
        <v>26</v>
      </c>
      <c r="N2668" t="s">
        <v>24</v>
      </c>
    </row>
    <row r="2669" spans="1:14" x14ac:dyDescent="0.25">
      <c r="A2669" t="s">
        <v>4837</v>
      </c>
      <c r="B2669" t="s">
        <v>4838</v>
      </c>
      <c r="C2669" t="s">
        <v>2980</v>
      </c>
      <c r="D2669" t="s">
        <v>21</v>
      </c>
      <c r="E2669">
        <v>21102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43270</v>
      </c>
      <c r="L2669" t="s">
        <v>26</v>
      </c>
      <c r="N2669" t="s">
        <v>24</v>
      </c>
    </row>
    <row r="2670" spans="1:14" x14ac:dyDescent="0.25">
      <c r="A2670" t="s">
        <v>2988</v>
      </c>
      <c r="B2670" t="s">
        <v>2989</v>
      </c>
      <c r="C2670" t="s">
        <v>176</v>
      </c>
      <c r="D2670" t="s">
        <v>21</v>
      </c>
      <c r="E2670">
        <v>21740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43270</v>
      </c>
      <c r="L2670" t="s">
        <v>26</v>
      </c>
      <c r="N2670" t="s">
        <v>24</v>
      </c>
    </row>
    <row r="2671" spans="1:14" x14ac:dyDescent="0.25">
      <c r="A2671" t="s">
        <v>4839</v>
      </c>
      <c r="B2671" t="s">
        <v>4840</v>
      </c>
      <c r="C2671" t="s">
        <v>54</v>
      </c>
      <c r="D2671" t="s">
        <v>21</v>
      </c>
      <c r="E2671">
        <v>21225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43269</v>
      </c>
      <c r="L2671" t="s">
        <v>26</v>
      </c>
      <c r="N2671" t="s">
        <v>24</v>
      </c>
    </row>
    <row r="2672" spans="1:14" x14ac:dyDescent="0.25">
      <c r="A2672" t="s">
        <v>4841</v>
      </c>
      <c r="B2672" t="s">
        <v>4842</v>
      </c>
      <c r="C2672" t="s">
        <v>1020</v>
      </c>
      <c r="D2672" t="s">
        <v>21</v>
      </c>
      <c r="E2672">
        <v>21158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43269</v>
      </c>
      <c r="L2672" t="s">
        <v>26</v>
      </c>
      <c r="N2672" t="s">
        <v>24</v>
      </c>
    </row>
    <row r="2673" spans="1:14" x14ac:dyDescent="0.25">
      <c r="A2673" t="s">
        <v>3299</v>
      </c>
      <c r="B2673" t="s">
        <v>3300</v>
      </c>
      <c r="C2673" t="s">
        <v>29</v>
      </c>
      <c r="D2673" t="s">
        <v>21</v>
      </c>
      <c r="E2673">
        <v>21205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43269</v>
      </c>
      <c r="L2673" t="s">
        <v>26</v>
      </c>
      <c r="N2673" t="s">
        <v>24</v>
      </c>
    </row>
    <row r="2674" spans="1:14" x14ac:dyDescent="0.25">
      <c r="A2674" t="s">
        <v>93</v>
      </c>
      <c r="B2674" t="s">
        <v>4843</v>
      </c>
      <c r="C2674" t="s">
        <v>702</v>
      </c>
      <c r="D2674" t="s">
        <v>21</v>
      </c>
      <c r="E2674">
        <v>20874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43269</v>
      </c>
      <c r="L2674" t="s">
        <v>26</v>
      </c>
      <c r="N2674" t="s">
        <v>24</v>
      </c>
    </row>
    <row r="2675" spans="1:14" x14ac:dyDescent="0.25">
      <c r="A2675" t="s">
        <v>4844</v>
      </c>
      <c r="B2675" t="s">
        <v>4845</v>
      </c>
      <c r="C2675" t="s">
        <v>29</v>
      </c>
      <c r="D2675" t="s">
        <v>21</v>
      </c>
      <c r="E2675">
        <v>21224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43266</v>
      </c>
      <c r="L2675" t="s">
        <v>26</v>
      </c>
      <c r="N2675" t="s">
        <v>24</v>
      </c>
    </row>
    <row r="2676" spans="1:14" x14ac:dyDescent="0.25">
      <c r="A2676" t="s">
        <v>4846</v>
      </c>
      <c r="B2676" t="s">
        <v>4847</v>
      </c>
      <c r="C2676" t="s">
        <v>176</v>
      </c>
      <c r="D2676" t="s">
        <v>21</v>
      </c>
      <c r="E2676">
        <v>21740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43266</v>
      </c>
      <c r="L2676" t="s">
        <v>26</v>
      </c>
      <c r="N2676" t="s">
        <v>24</v>
      </c>
    </row>
    <row r="2677" spans="1:14" x14ac:dyDescent="0.25">
      <c r="A2677" t="s">
        <v>4848</v>
      </c>
      <c r="B2677" t="s">
        <v>4849</v>
      </c>
      <c r="C2677" t="s">
        <v>29</v>
      </c>
      <c r="D2677" t="s">
        <v>21</v>
      </c>
      <c r="E2677">
        <v>21224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43266</v>
      </c>
      <c r="L2677" t="s">
        <v>26</v>
      </c>
      <c r="N2677" t="s">
        <v>24</v>
      </c>
    </row>
    <row r="2678" spans="1:14" x14ac:dyDescent="0.25">
      <c r="A2678" t="s">
        <v>4850</v>
      </c>
      <c r="B2678" t="s">
        <v>4851</v>
      </c>
      <c r="C2678" t="s">
        <v>291</v>
      </c>
      <c r="D2678" t="s">
        <v>21</v>
      </c>
      <c r="E2678">
        <v>21702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43266</v>
      </c>
      <c r="L2678" t="s">
        <v>26</v>
      </c>
      <c r="N2678" t="s">
        <v>24</v>
      </c>
    </row>
    <row r="2679" spans="1:14" x14ac:dyDescent="0.25">
      <c r="A2679" t="s">
        <v>4852</v>
      </c>
      <c r="B2679" t="s">
        <v>4853</v>
      </c>
      <c r="C2679" t="s">
        <v>176</v>
      </c>
      <c r="D2679" t="s">
        <v>21</v>
      </c>
      <c r="E2679">
        <v>21742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43266</v>
      </c>
      <c r="L2679" t="s">
        <v>26</v>
      </c>
      <c r="N2679" t="s">
        <v>24</v>
      </c>
    </row>
    <row r="2680" spans="1:14" x14ac:dyDescent="0.25">
      <c r="A2680" t="s">
        <v>4854</v>
      </c>
      <c r="B2680" t="s">
        <v>4855</v>
      </c>
      <c r="C2680" t="s">
        <v>29</v>
      </c>
      <c r="D2680" t="s">
        <v>21</v>
      </c>
      <c r="E2680">
        <v>21224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43266</v>
      </c>
      <c r="L2680" t="s">
        <v>26</v>
      </c>
      <c r="N2680" t="s">
        <v>24</v>
      </c>
    </row>
    <row r="2681" spans="1:14" x14ac:dyDescent="0.25">
      <c r="A2681" t="s">
        <v>2927</v>
      </c>
      <c r="B2681" t="s">
        <v>2928</v>
      </c>
      <c r="C2681" t="s">
        <v>778</v>
      </c>
      <c r="D2681" t="s">
        <v>21</v>
      </c>
      <c r="E2681">
        <v>20603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43265</v>
      </c>
      <c r="L2681" t="s">
        <v>26</v>
      </c>
      <c r="N2681" t="s">
        <v>24</v>
      </c>
    </row>
    <row r="2682" spans="1:14" x14ac:dyDescent="0.25">
      <c r="A2682" t="s">
        <v>4862</v>
      </c>
      <c r="B2682" t="s">
        <v>4863</v>
      </c>
      <c r="C2682" t="s">
        <v>424</v>
      </c>
      <c r="D2682" t="s">
        <v>21</v>
      </c>
      <c r="E2682">
        <v>21043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43265</v>
      </c>
      <c r="L2682" t="s">
        <v>26</v>
      </c>
      <c r="N2682" t="s">
        <v>24</v>
      </c>
    </row>
    <row r="2683" spans="1:14" x14ac:dyDescent="0.25">
      <c r="A2683" t="s">
        <v>3360</v>
      </c>
      <c r="B2683" t="s">
        <v>3361</v>
      </c>
      <c r="C2683" t="s">
        <v>1209</v>
      </c>
      <c r="D2683" t="s">
        <v>21</v>
      </c>
      <c r="E2683">
        <v>21244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43265</v>
      </c>
      <c r="L2683" t="s">
        <v>26</v>
      </c>
      <c r="N2683" t="s">
        <v>24</v>
      </c>
    </row>
    <row r="2684" spans="1:14" x14ac:dyDescent="0.25">
      <c r="A2684" t="s">
        <v>4866</v>
      </c>
      <c r="B2684" t="s">
        <v>4867</v>
      </c>
      <c r="C2684" t="s">
        <v>29</v>
      </c>
      <c r="D2684" t="s">
        <v>21</v>
      </c>
      <c r="E2684">
        <v>21224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43264</v>
      </c>
      <c r="L2684" t="s">
        <v>26</v>
      </c>
      <c r="N2684" t="s">
        <v>24</v>
      </c>
    </row>
    <row r="2685" spans="1:14" x14ac:dyDescent="0.25">
      <c r="A2685" t="s">
        <v>2717</v>
      </c>
      <c r="B2685" t="s">
        <v>4868</v>
      </c>
      <c r="C2685" t="s">
        <v>179</v>
      </c>
      <c r="D2685" t="s">
        <v>21</v>
      </c>
      <c r="E2685">
        <v>20878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43264</v>
      </c>
      <c r="L2685" t="s">
        <v>26</v>
      </c>
      <c r="N2685" t="s">
        <v>24</v>
      </c>
    </row>
    <row r="2686" spans="1:14" x14ac:dyDescent="0.25">
      <c r="A2686" t="s">
        <v>2821</v>
      </c>
      <c r="B2686" t="s">
        <v>2822</v>
      </c>
      <c r="C2686" t="s">
        <v>29</v>
      </c>
      <c r="D2686" t="s">
        <v>21</v>
      </c>
      <c r="E2686">
        <v>21223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43264</v>
      </c>
      <c r="L2686" t="s">
        <v>26</v>
      </c>
      <c r="N2686" t="s">
        <v>24</v>
      </c>
    </row>
    <row r="2687" spans="1:14" x14ac:dyDescent="0.25">
      <c r="A2687" t="s">
        <v>4869</v>
      </c>
      <c r="B2687" t="s">
        <v>4870</v>
      </c>
      <c r="C2687" t="s">
        <v>29</v>
      </c>
      <c r="D2687" t="s">
        <v>21</v>
      </c>
      <c r="E2687">
        <v>21225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43264</v>
      </c>
      <c r="L2687" t="s">
        <v>26</v>
      </c>
      <c r="N2687" t="s">
        <v>24</v>
      </c>
    </row>
    <row r="2688" spans="1:14" x14ac:dyDescent="0.25">
      <c r="A2688" t="s">
        <v>1641</v>
      </c>
      <c r="B2688" t="s">
        <v>4871</v>
      </c>
      <c r="C2688" t="s">
        <v>179</v>
      </c>
      <c r="D2688" t="s">
        <v>21</v>
      </c>
      <c r="E2688">
        <v>20879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43264</v>
      </c>
      <c r="L2688" t="s">
        <v>26</v>
      </c>
      <c r="N2688" t="s">
        <v>24</v>
      </c>
    </row>
    <row r="2689" spans="1:14" x14ac:dyDescent="0.25">
      <c r="A2689" t="s">
        <v>4872</v>
      </c>
      <c r="B2689" t="s">
        <v>4873</v>
      </c>
      <c r="C2689" t="s">
        <v>29</v>
      </c>
      <c r="D2689" t="s">
        <v>21</v>
      </c>
      <c r="E2689">
        <v>21224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43264</v>
      </c>
      <c r="L2689" t="s">
        <v>26</v>
      </c>
      <c r="N2689" t="s">
        <v>24</v>
      </c>
    </row>
    <row r="2690" spans="1:14" x14ac:dyDescent="0.25">
      <c r="A2690" t="s">
        <v>4874</v>
      </c>
      <c r="B2690" t="s">
        <v>4875</v>
      </c>
      <c r="C2690" t="s">
        <v>29</v>
      </c>
      <c r="D2690" t="s">
        <v>21</v>
      </c>
      <c r="E2690">
        <v>21224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43264</v>
      </c>
      <c r="L2690" t="s">
        <v>26</v>
      </c>
      <c r="N2690" t="s">
        <v>24</v>
      </c>
    </row>
    <row r="2691" spans="1:14" x14ac:dyDescent="0.25">
      <c r="A2691" t="s">
        <v>4876</v>
      </c>
      <c r="B2691" t="s">
        <v>4877</v>
      </c>
      <c r="C2691" t="s">
        <v>29</v>
      </c>
      <c r="D2691" t="s">
        <v>21</v>
      </c>
      <c r="E2691">
        <v>21225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43263</v>
      </c>
      <c r="L2691" t="s">
        <v>26</v>
      </c>
      <c r="N2691" t="s">
        <v>24</v>
      </c>
    </row>
    <row r="2692" spans="1:14" x14ac:dyDescent="0.25">
      <c r="A2692" t="s">
        <v>4878</v>
      </c>
      <c r="B2692" t="s">
        <v>4051</v>
      </c>
      <c r="C2692" t="s">
        <v>1516</v>
      </c>
      <c r="D2692" t="s">
        <v>21</v>
      </c>
      <c r="E2692">
        <v>21787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43263</v>
      </c>
      <c r="L2692" t="s">
        <v>26</v>
      </c>
      <c r="N2692" t="s">
        <v>24</v>
      </c>
    </row>
    <row r="2693" spans="1:14" x14ac:dyDescent="0.25">
      <c r="A2693" t="s">
        <v>3405</v>
      </c>
      <c r="B2693" t="s">
        <v>3406</v>
      </c>
      <c r="C2693" t="s">
        <v>29</v>
      </c>
      <c r="D2693" t="s">
        <v>21</v>
      </c>
      <c r="E2693">
        <v>21216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43263</v>
      </c>
      <c r="L2693" t="s">
        <v>26</v>
      </c>
      <c r="N2693" t="s">
        <v>24</v>
      </c>
    </row>
    <row r="2694" spans="1:14" x14ac:dyDescent="0.25">
      <c r="A2694" t="s">
        <v>708</v>
      </c>
      <c r="B2694" t="s">
        <v>4051</v>
      </c>
      <c r="C2694" t="s">
        <v>1516</v>
      </c>
      <c r="D2694" t="s">
        <v>21</v>
      </c>
      <c r="E2694">
        <v>21787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43263</v>
      </c>
      <c r="L2694" t="s">
        <v>26</v>
      </c>
      <c r="N2694" t="s">
        <v>24</v>
      </c>
    </row>
    <row r="2695" spans="1:14" x14ac:dyDescent="0.25">
      <c r="A2695" t="s">
        <v>336</v>
      </c>
      <c r="B2695" t="s">
        <v>4879</v>
      </c>
      <c r="C2695" t="s">
        <v>1516</v>
      </c>
      <c r="D2695" t="s">
        <v>21</v>
      </c>
      <c r="E2695">
        <v>21787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43263</v>
      </c>
      <c r="L2695" t="s">
        <v>26</v>
      </c>
      <c r="N2695" t="s">
        <v>24</v>
      </c>
    </row>
    <row r="2696" spans="1:14" x14ac:dyDescent="0.25">
      <c r="A2696" t="s">
        <v>285</v>
      </c>
      <c r="B2696" t="s">
        <v>4880</v>
      </c>
      <c r="C2696" t="s">
        <v>86</v>
      </c>
      <c r="D2696" t="s">
        <v>21</v>
      </c>
      <c r="E2696">
        <v>21225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43263</v>
      </c>
      <c r="L2696" t="s">
        <v>26</v>
      </c>
      <c r="N2696" t="s">
        <v>24</v>
      </c>
    </row>
    <row r="2697" spans="1:14" x14ac:dyDescent="0.25">
      <c r="A2697" t="s">
        <v>4881</v>
      </c>
      <c r="B2697" t="s">
        <v>4882</v>
      </c>
      <c r="C2697" t="s">
        <v>1516</v>
      </c>
      <c r="D2697" t="s">
        <v>21</v>
      </c>
      <c r="E2697">
        <v>21787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43263</v>
      </c>
      <c r="L2697" t="s">
        <v>26</v>
      </c>
      <c r="N2697" t="s">
        <v>24</v>
      </c>
    </row>
    <row r="2698" spans="1:14" x14ac:dyDescent="0.25">
      <c r="A2698" t="s">
        <v>4883</v>
      </c>
      <c r="B2698" t="s">
        <v>4884</v>
      </c>
      <c r="C2698" t="s">
        <v>154</v>
      </c>
      <c r="D2698" t="s">
        <v>21</v>
      </c>
      <c r="E2698">
        <v>20707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43262</v>
      </c>
      <c r="L2698" t="s">
        <v>26</v>
      </c>
      <c r="N2698" t="s">
        <v>24</v>
      </c>
    </row>
    <row r="2699" spans="1:14" x14ac:dyDescent="0.25">
      <c r="A2699" t="s">
        <v>4885</v>
      </c>
      <c r="B2699" t="s">
        <v>4886</v>
      </c>
      <c r="C2699" t="s">
        <v>958</v>
      </c>
      <c r="D2699" t="s">
        <v>21</v>
      </c>
      <c r="E2699">
        <v>21113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43262</v>
      </c>
      <c r="L2699" t="s">
        <v>26</v>
      </c>
      <c r="N2699" t="s">
        <v>24</v>
      </c>
    </row>
    <row r="2700" spans="1:14" x14ac:dyDescent="0.25">
      <c r="A2700" t="s">
        <v>4887</v>
      </c>
      <c r="B2700" t="s">
        <v>4888</v>
      </c>
      <c r="C2700" t="s">
        <v>154</v>
      </c>
      <c r="D2700" t="s">
        <v>21</v>
      </c>
      <c r="E2700">
        <v>20724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43262</v>
      </c>
      <c r="L2700" t="s">
        <v>26</v>
      </c>
      <c r="N2700" t="s">
        <v>24</v>
      </c>
    </row>
    <row r="2701" spans="1:14" x14ac:dyDescent="0.25">
      <c r="A2701" t="s">
        <v>4892</v>
      </c>
      <c r="B2701" t="s">
        <v>4893</v>
      </c>
      <c r="C2701" t="s">
        <v>4894</v>
      </c>
      <c r="D2701" t="s">
        <v>21</v>
      </c>
      <c r="E2701">
        <v>21711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43258</v>
      </c>
      <c r="L2701" t="s">
        <v>26</v>
      </c>
      <c r="N2701" t="s">
        <v>24</v>
      </c>
    </row>
    <row r="2702" spans="1:14" x14ac:dyDescent="0.25">
      <c r="A2702" t="s">
        <v>4895</v>
      </c>
      <c r="B2702" t="s">
        <v>4896</v>
      </c>
      <c r="C2702" t="s">
        <v>4897</v>
      </c>
      <c r="D2702" t="s">
        <v>21</v>
      </c>
      <c r="E2702">
        <v>21722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43258</v>
      </c>
      <c r="L2702" t="s">
        <v>26</v>
      </c>
      <c r="N2702" t="s">
        <v>24</v>
      </c>
    </row>
    <row r="2703" spans="1:14" x14ac:dyDescent="0.25">
      <c r="A2703" t="s">
        <v>3670</v>
      </c>
      <c r="B2703" t="s">
        <v>4899</v>
      </c>
      <c r="C2703" t="s">
        <v>432</v>
      </c>
      <c r="D2703" t="s">
        <v>21</v>
      </c>
      <c r="E2703">
        <v>21502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43258</v>
      </c>
      <c r="L2703" t="s">
        <v>26</v>
      </c>
      <c r="N2703" t="s">
        <v>24</v>
      </c>
    </row>
    <row r="2704" spans="1:14" x14ac:dyDescent="0.25">
      <c r="A2704" t="s">
        <v>4901</v>
      </c>
      <c r="B2704" t="s">
        <v>4902</v>
      </c>
      <c r="C2704" t="s">
        <v>154</v>
      </c>
      <c r="D2704" t="s">
        <v>21</v>
      </c>
      <c r="E2704">
        <v>20708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43258</v>
      </c>
      <c r="L2704" t="s">
        <v>26</v>
      </c>
      <c r="N2704" t="s">
        <v>24</v>
      </c>
    </row>
    <row r="2705" spans="1:14" x14ac:dyDescent="0.25">
      <c r="A2705" t="s">
        <v>196</v>
      </c>
      <c r="B2705" t="s">
        <v>4903</v>
      </c>
      <c r="C2705" t="s">
        <v>519</v>
      </c>
      <c r="D2705" t="s">
        <v>21</v>
      </c>
      <c r="E2705">
        <v>21122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43257</v>
      </c>
      <c r="L2705" t="s">
        <v>26</v>
      </c>
      <c r="N2705" t="s">
        <v>24</v>
      </c>
    </row>
    <row r="2706" spans="1:14" x14ac:dyDescent="0.25">
      <c r="A2706" t="s">
        <v>913</v>
      </c>
      <c r="B2706" t="s">
        <v>4904</v>
      </c>
      <c r="C2706" t="s">
        <v>176</v>
      </c>
      <c r="D2706" t="s">
        <v>21</v>
      </c>
      <c r="E2706">
        <v>21742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43257</v>
      </c>
      <c r="L2706" t="s">
        <v>26</v>
      </c>
      <c r="N2706" t="s">
        <v>24</v>
      </c>
    </row>
    <row r="2707" spans="1:14" x14ac:dyDescent="0.25">
      <c r="A2707" t="s">
        <v>3391</v>
      </c>
      <c r="B2707" t="s">
        <v>3392</v>
      </c>
      <c r="C2707" t="s">
        <v>3393</v>
      </c>
      <c r="D2707" t="s">
        <v>21</v>
      </c>
      <c r="E2707">
        <v>20764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43257</v>
      </c>
      <c r="L2707" t="s">
        <v>26</v>
      </c>
      <c r="N2707" t="s">
        <v>24</v>
      </c>
    </row>
    <row r="2708" spans="1:14" x14ac:dyDescent="0.25">
      <c r="A2708" t="s">
        <v>2301</v>
      </c>
      <c r="B2708" t="s">
        <v>4905</v>
      </c>
      <c r="C2708" t="s">
        <v>4906</v>
      </c>
      <c r="D2708" t="s">
        <v>21</v>
      </c>
      <c r="E2708">
        <v>21783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43257</v>
      </c>
      <c r="L2708" t="s">
        <v>26</v>
      </c>
      <c r="N2708" t="s">
        <v>24</v>
      </c>
    </row>
    <row r="2709" spans="1:14" x14ac:dyDescent="0.25">
      <c r="A2709" t="s">
        <v>892</v>
      </c>
      <c r="B2709" t="s">
        <v>4907</v>
      </c>
      <c r="C2709" t="s">
        <v>519</v>
      </c>
      <c r="D2709" t="s">
        <v>21</v>
      </c>
      <c r="E2709">
        <v>21122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43257</v>
      </c>
      <c r="L2709" t="s">
        <v>26</v>
      </c>
      <c r="N2709" t="s">
        <v>24</v>
      </c>
    </row>
    <row r="2710" spans="1:14" x14ac:dyDescent="0.25">
      <c r="A2710" t="s">
        <v>4908</v>
      </c>
      <c r="B2710" t="s">
        <v>4909</v>
      </c>
      <c r="C2710" t="s">
        <v>176</v>
      </c>
      <c r="D2710" t="s">
        <v>21</v>
      </c>
      <c r="E2710">
        <v>21740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43257</v>
      </c>
      <c r="L2710" t="s">
        <v>26</v>
      </c>
      <c r="N2710" t="s">
        <v>24</v>
      </c>
    </row>
    <row r="2711" spans="1:14" x14ac:dyDescent="0.25">
      <c r="A2711" t="s">
        <v>112</v>
      </c>
      <c r="B2711" t="s">
        <v>113</v>
      </c>
      <c r="C2711" t="s">
        <v>114</v>
      </c>
      <c r="D2711" t="s">
        <v>21</v>
      </c>
      <c r="E2711">
        <v>21228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43256</v>
      </c>
      <c r="L2711" t="s">
        <v>26</v>
      </c>
      <c r="N2711" t="s">
        <v>24</v>
      </c>
    </row>
    <row r="2712" spans="1:14" x14ac:dyDescent="0.25">
      <c r="A2712" t="s">
        <v>155</v>
      </c>
      <c r="B2712" t="s">
        <v>1992</v>
      </c>
      <c r="C2712" t="s">
        <v>29</v>
      </c>
      <c r="D2712" t="s">
        <v>21</v>
      </c>
      <c r="E2712">
        <v>21202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43256</v>
      </c>
      <c r="L2712" t="s">
        <v>26</v>
      </c>
      <c r="N2712" t="s">
        <v>24</v>
      </c>
    </row>
    <row r="2713" spans="1:14" x14ac:dyDescent="0.25">
      <c r="A2713" t="s">
        <v>155</v>
      </c>
      <c r="B2713" t="s">
        <v>3436</v>
      </c>
      <c r="C2713" t="s">
        <v>1209</v>
      </c>
      <c r="D2713" t="s">
        <v>21</v>
      </c>
      <c r="E2713">
        <v>21244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43256</v>
      </c>
      <c r="L2713" t="s">
        <v>26</v>
      </c>
      <c r="N2713" t="s">
        <v>24</v>
      </c>
    </row>
    <row r="2714" spans="1:14" x14ac:dyDescent="0.25">
      <c r="A2714" t="s">
        <v>902</v>
      </c>
      <c r="B2714" t="s">
        <v>4910</v>
      </c>
      <c r="C2714" t="s">
        <v>29</v>
      </c>
      <c r="D2714" t="s">
        <v>21</v>
      </c>
      <c r="E2714">
        <v>21229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43256</v>
      </c>
      <c r="L2714" t="s">
        <v>26</v>
      </c>
      <c r="N2714" t="s">
        <v>24</v>
      </c>
    </row>
    <row r="2715" spans="1:14" x14ac:dyDescent="0.25">
      <c r="A2715" t="s">
        <v>4911</v>
      </c>
      <c r="B2715" t="s">
        <v>4912</v>
      </c>
      <c r="C2715" t="s">
        <v>29</v>
      </c>
      <c r="D2715" t="s">
        <v>21</v>
      </c>
      <c r="E2715">
        <v>21229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43256</v>
      </c>
      <c r="L2715" t="s">
        <v>26</v>
      </c>
      <c r="N2715" t="s">
        <v>24</v>
      </c>
    </row>
    <row r="2716" spans="1:14" x14ac:dyDescent="0.25">
      <c r="A2716" t="s">
        <v>4913</v>
      </c>
      <c r="B2716" t="s">
        <v>4914</v>
      </c>
      <c r="C2716" t="s">
        <v>29</v>
      </c>
      <c r="D2716" t="s">
        <v>21</v>
      </c>
      <c r="E2716">
        <v>21229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43255</v>
      </c>
      <c r="L2716" t="s">
        <v>26</v>
      </c>
      <c r="N2716" t="s">
        <v>24</v>
      </c>
    </row>
    <row r="2717" spans="1:14" x14ac:dyDescent="0.25">
      <c r="A2717" t="s">
        <v>4915</v>
      </c>
      <c r="B2717" t="s">
        <v>4916</v>
      </c>
      <c r="C2717" t="s">
        <v>1020</v>
      </c>
      <c r="D2717" t="s">
        <v>21</v>
      </c>
      <c r="E2717">
        <v>21158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43255</v>
      </c>
      <c r="L2717" t="s">
        <v>26</v>
      </c>
      <c r="N2717" t="s">
        <v>24</v>
      </c>
    </row>
    <row r="2718" spans="1:14" x14ac:dyDescent="0.25">
      <c r="A2718" t="s">
        <v>507</v>
      </c>
      <c r="B2718" t="s">
        <v>508</v>
      </c>
      <c r="C2718" t="s">
        <v>29</v>
      </c>
      <c r="D2718" t="s">
        <v>21</v>
      </c>
      <c r="E2718">
        <v>21229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43255</v>
      </c>
      <c r="L2718" t="s">
        <v>26</v>
      </c>
      <c r="N2718" t="s">
        <v>24</v>
      </c>
    </row>
    <row r="2719" spans="1:14" x14ac:dyDescent="0.25">
      <c r="A2719" t="s">
        <v>4917</v>
      </c>
      <c r="B2719" t="s">
        <v>4918</v>
      </c>
      <c r="C2719" t="s">
        <v>29</v>
      </c>
      <c r="D2719" t="s">
        <v>21</v>
      </c>
      <c r="E2719">
        <v>21229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43255</v>
      </c>
      <c r="L2719" t="s">
        <v>26</v>
      </c>
      <c r="N2719" t="s">
        <v>24</v>
      </c>
    </row>
    <row r="2720" spans="1:14" x14ac:dyDescent="0.25">
      <c r="A2720" t="s">
        <v>255</v>
      </c>
      <c r="B2720" t="s">
        <v>256</v>
      </c>
      <c r="C2720" t="s">
        <v>29</v>
      </c>
      <c r="D2720" t="s">
        <v>21</v>
      </c>
      <c r="E2720">
        <v>21229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43255</v>
      </c>
      <c r="L2720" t="s">
        <v>26</v>
      </c>
      <c r="N2720" t="s">
        <v>24</v>
      </c>
    </row>
    <row r="2721" spans="1:14" x14ac:dyDescent="0.25">
      <c r="A2721" t="s">
        <v>4919</v>
      </c>
      <c r="B2721" t="s">
        <v>4920</v>
      </c>
      <c r="C2721" t="s">
        <v>29</v>
      </c>
      <c r="D2721" t="s">
        <v>21</v>
      </c>
      <c r="E2721">
        <v>21229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43255</v>
      </c>
      <c r="L2721" t="s">
        <v>26</v>
      </c>
      <c r="N2721" t="s">
        <v>24</v>
      </c>
    </row>
    <row r="2722" spans="1:14" x14ac:dyDescent="0.25">
      <c r="A2722" t="s">
        <v>152</v>
      </c>
      <c r="B2722" t="s">
        <v>4921</v>
      </c>
      <c r="C2722" t="s">
        <v>775</v>
      </c>
      <c r="D2722" t="s">
        <v>21</v>
      </c>
      <c r="E2722">
        <v>21015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43255</v>
      </c>
      <c r="L2722" t="s">
        <v>26</v>
      </c>
      <c r="N2722" t="s">
        <v>24</v>
      </c>
    </row>
    <row r="2723" spans="1:14" x14ac:dyDescent="0.25">
      <c r="A2723" t="s">
        <v>4923</v>
      </c>
      <c r="B2723" t="s">
        <v>4924</v>
      </c>
      <c r="C2723" t="s">
        <v>249</v>
      </c>
      <c r="D2723" t="s">
        <v>21</v>
      </c>
      <c r="E2723">
        <v>20744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43250</v>
      </c>
      <c r="L2723" t="s">
        <v>26</v>
      </c>
      <c r="N2723" t="s">
        <v>24</v>
      </c>
    </row>
    <row r="2724" spans="1:14" x14ac:dyDescent="0.25">
      <c r="A2724" t="s">
        <v>3440</v>
      </c>
      <c r="B2724" t="s">
        <v>3441</v>
      </c>
      <c r="C2724" t="s">
        <v>487</v>
      </c>
      <c r="D2724" t="s">
        <v>21</v>
      </c>
      <c r="E2724">
        <v>20782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43250</v>
      </c>
      <c r="L2724" t="s">
        <v>26</v>
      </c>
      <c r="N2724" t="s">
        <v>24</v>
      </c>
    </row>
    <row r="2725" spans="1:14" x14ac:dyDescent="0.25">
      <c r="A2725" t="s">
        <v>2469</v>
      </c>
      <c r="B2725" t="s">
        <v>2470</v>
      </c>
      <c r="C2725" t="s">
        <v>778</v>
      </c>
      <c r="D2725" t="s">
        <v>21</v>
      </c>
      <c r="E2725">
        <v>20601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43249</v>
      </c>
      <c r="L2725" t="s">
        <v>26</v>
      </c>
      <c r="N2725" t="s">
        <v>24</v>
      </c>
    </row>
    <row r="2726" spans="1:14" x14ac:dyDescent="0.25">
      <c r="A2726" t="s">
        <v>155</v>
      </c>
      <c r="B2726" t="s">
        <v>4926</v>
      </c>
      <c r="C2726" t="s">
        <v>778</v>
      </c>
      <c r="D2726" t="s">
        <v>21</v>
      </c>
      <c r="E2726">
        <v>20601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43249</v>
      </c>
      <c r="L2726" t="s">
        <v>26</v>
      </c>
      <c r="N2726" t="s">
        <v>24</v>
      </c>
    </row>
    <row r="2727" spans="1:14" x14ac:dyDescent="0.25">
      <c r="A2727" t="s">
        <v>336</v>
      </c>
      <c r="B2727" t="s">
        <v>4927</v>
      </c>
      <c r="C2727" t="s">
        <v>770</v>
      </c>
      <c r="D2727" t="s">
        <v>21</v>
      </c>
      <c r="E2727">
        <v>20653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43249</v>
      </c>
      <c r="L2727" t="s">
        <v>26</v>
      </c>
      <c r="N2727" t="s">
        <v>24</v>
      </c>
    </row>
    <row r="2728" spans="1:14" x14ac:dyDescent="0.25">
      <c r="A2728" t="s">
        <v>2474</v>
      </c>
      <c r="B2728" t="s">
        <v>2475</v>
      </c>
      <c r="C2728" t="s">
        <v>778</v>
      </c>
      <c r="D2728" t="s">
        <v>21</v>
      </c>
      <c r="E2728">
        <v>20601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43249</v>
      </c>
      <c r="L2728" t="s">
        <v>26</v>
      </c>
      <c r="N2728" t="s">
        <v>24</v>
      </c>
    </row>
    <row r="2729" spans="1:14" x14ac:dyDescent="0.25">
      <c r="A2729" t="s">
        <v>93</v>
      </c>
      <c r="B2729" t="s">
        <v>2467</v>
      </c>
      <c r="C2729" t="s">
        <v>778</v>
      </c>
      <c r="D2729" t="s">
        <v>21</v>
      </c>
      <c r="E2729">
        <v>20601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43249</v>
      </c>
      <c r="L2729" t="s">
        <v>26</v>
      </c>
      <c r="N2729" t="s">
        <v>24</v>
      </c>
    </row>
    <row r="2730" spans="1:14" x14ac:dyDescent="0.25">
      <c r="A2730" t="s">
        <v>4928</v>
      </c>
      <c r="B2730" t="s">
        <v>4929</v>
      </c>
      <c r="C2730" t="s">
        <v>29</v>
      </c>
      <c r="D2730" t="s">
        <v>21</v>
      </c>
      <c r="E2730">
        <v>21212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43245</v>
      </c>
      <c r="L2730" t="s">
        <v>26</v>
      </c>
      <c r="N2730" t="s">
        <v>24</v>
      </c>
    </row>
    <row r="2731" spans="1:14" x14ac:dyDescent="0.25">
      <c r="A2731" t="s">
        <v>4930</v>
      </c>
      <c r="B2731" t="s">
        <v>4931</v>
      </c>
      <c r="C2731" t="s">
        <v>29</v>
      </c>
      <c r="D2731" t="s">
        <v>21</v>
      </c>
      <c r="E2731">
        <v>21224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43245</v>
      </c>
      <c r="L2731" t="s">
        <v>26</v>
      </c>
      <c r="N2731" t="s">
        <v>24</v>
      </c>
    </row>
    <row r="2732" spans="1:14" x14ac:dyDescent="0.25">
      <c r="A2732" t="s">
        <v>250</v>
      </c>
      <c r="B2732" t="s">
        <v>4932</v>
      </c>
      <c r="C2732" t="s">
        <v>20</v>
      </c>
      <c r="D2732" t="s">
        <v>21</v>
      </c>
      <c r="E2732">
        <v>21236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43245</v>
      </c>
      <c r="L2732" t="s">
        <v>26</v>
      </c>
      <c r="N2732" t="s">
        <v>24</v>
      </c>
    </row>
    <row r="2733" spans="1:14" x14ac:dyDescent="0.25">
      <c r="A2733" t="s">
        <v>4933</v>
      </c>
      <c r="B2733" t="s">
        <v>4934</v>
      </c>
      <c r="C2733" t="s">
        <v>29</v>
      </c>
      <c r="D2733" t="s">
        <v>21</v>
      </c>
      <c r="E2733">
        <v>21236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43245</v>
      </c>
      <c r="L2733" t="s">
        <v>26</v>
      </c>
      <c r="N2733" t="s">
        <v>24</v>
      </c>
    </row>
    <row r="2734" spans="1:14" x14ac:dyDescent="0.25">
      <c r="A2734" t="s">
        <v>4935</v>
      </c>
      <c r="B2734" t="s">
        <v>4936</v>
      </c>
      <c r="C2734" t="s">
        <v>854</v>
      </c>
      <c r="D2734" t="s">
        <v>21</v>
      </c>
      <c r="E2734">
        <v>20706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43244</v>
      </c>
      <c r="L2734" t="s">
        <v>26</v>
      </c>
      <c r="N2734" t="s">
        <v>24</v>
      </c>
    </row>
    <row r="2735" spans="1:14" x14ac:dyDescent="0.25">
      <c r="A2735" t="s">
        <v>4937</v>
      </c>
      <c r="B2735" t="s">
        <v>4938</v>
      </c>
      <c r="C2735" t="s">
        <v>173</v>
      </c>
      <c r="D2735" t="s">
        <v>21</v>
      </c>
      <c r="E2735">
        <v>20745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43244</v>
      </c>
      <c r="L2735" t="s">
        <v>26</v>
      </c>
      <c r="N2735" t="s">
        <v>24</v>
      </c>
    </row>
    <row r="2736" spans="1:14" x14ac:dyDescent="0.25">
      <c r="A2736" t="s">
        <v>4940</v>
      </c>
      <c r="B2736" t="s">
        <v>4941</v>
      </c>
      <c r="C2736" t="s">
        <v>29</v>
      </c>
      <c r="D2736" t="s">
        <v>21</v>
      </c>
      <c r="E2736">
        <v>21212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43244</v>
      </c>
      <c r="L2736" t="s">
        <v>26</v>
      </c>
      <c r="N2736" t="s">
        <v>24</v>
      </c>
    </row>
    <row r="2737" spans="1:14" x14ac:dyDescent="0.25">
      <c r="A2737" t="s">
        <v>1931</v>
      </c>
      <c r="B2737" t="s">
        <v>3557</v>
      </c>
      <c r="C2737" t="s">
        <v>254</v>
      </c>
      <c r="D2737" t="s">
        <v>21</v>
      </c>
      <c r="E2737">
        <v>21286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43244</v>
      </c>
      <c r="L2737" t="s">
        <v>26</v>
      </c>
      <c r="N2737" t="s">
        <v>24</v>
      </c>
    </row>
    <row r="2738" spans="1:14" x14ac:dyDescent="0.25">
      <c r="A2738" t="s">
        <v>221</v>
      </c>
      <c r="B2738" t="s">
        <v>497</v>
      </c>
      <c r="C2738" t="s">
        <v>29</v>
      </c>
      <c r="D2738" t="s">
        <v>21</v>
      </c>
      <c r="E2738">
        <v>21214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43244</v>
      </c>
      <c r="L2738" t="s">
        <v>26</v>
      </c>
      <c r="N2738" t="s">
        <v>24</v>
      </c>
    </row>
    <row r="2739" spans="1:14" x14ac:dyDescent="0.25">
      <c r="A2739" t="s">
        <v>1038</v>
      </c>
      <c r="B2739" t="s">
        <v>1039</v>
      </c>
      <c r="C2739" t="s">
        <v>1040</v>
      </c>
      <c r="D2739" t="s">
        <v>21</v>
      </c>
      <c r="E2739">
        <v>21793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43243</v>
      </c>
      <c r="L2739" t="s">
        <v>26</v>
      </c>
      <c r="N2739" t="s">
        <v>24</v>
      </c>
    </row>
    <row r="2740" spans="1:14" x14ac:dyDescent="0.25">
      <c r="A2740" t="s">
        <v>993</v>
      </c>
      <c r="B2740" t="s">
        <v>994</v>
      </c>
      <c r="C2740" t="s">
        <v>683</v>
      </c>
      <c r="D2740" t="s">
        <v>21</v>
      </c>
      <c r="E2740">
        <v>21716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43243</v>
      </c>
      <c r="L2740" t="s">
        <v>26</v>
      </c>
      <c r="N2740" t="s">
        <v>24</v>
      </c>
    </row>
    <row r="2741" spans="1:14" x14ac:dyDescent="0.25">
      <c r="A2741" t="s">
        <v>1000</v>
      </c>
      <c r="B2741" t="s">
        <v>1001</v>
      </c>
      <c r="C2741" t="s">
        <v>683</v>
      </c>
      <c r="D2741" t="s">
        <v>21</v>
      </c>
      <c r="E2741">
        <v>21716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43243</v>
      </c>
      <c r="L2741" t="s">
        <v>26</v>
      </c>
      <c r="N2741" t="s">
        <v>24</v>
      </c>
    </row>
    <row r="2742" spans="1:14" x14ac:dyDescent="0.25">
      <c r="A2742" t="s">
        <v>139</v>
      </c>
      <c r="B2742" t="s">
        <v>4945</v>
      </c>
      <c r="C2742" t="s">
        <v>29</v>
      </c>
      <c r="D2742" t="s">
        <v>21</v>
      </c>
      <c r="E2742">
        <v>21229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43243</v>
      </c>
      <c r="L2742" t="s">
        <v>26</v>
      </c>
      <c r="N2742" t="s">
        <v>24</v>
      </c>
    </row>
    <row r="2743" spans="1:14" x14ac:dyDescent="0.25">
      <c r="A2743" t="s">
        <v>4946</v>
      </c>
      <c r="B2743" t="s">
        <v>4947</v>
      </c>
      <c r="C2743" t="s">
        <v>173</v>
      </c>
      <c r="D2743" t="s">
        <v>21</v>
      </c>
      <c r="E2743">
        <v>20745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43242</v>
      </c>
      <c r="L2743" t="s">
        <v>26</v>
      </c>
      <c r="N2743" t="s">
        <v>24</v>
      </c>
    </row>
    <row r="2744" spans="1:14" x14ac:dyDescent="0.25">
      <c r="A2744" t="s">
        <v>4948</v>
      </c>
      <c r="B2744" t="s">
        <v>4949</v>
      </c>
      <c r="C2744" t="s">
        <v>173</v>
      </c>
      <c r="D2744" t="s">
        <v>21</v>
      </c>
      <c r="E2744">
        <v>20745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43242</v>
      </c>
      <c r="L2744" t="s">
        <v>26</v>
      </c>
      <c r="N2744" t="s">
        <v>24</v>
      </c>
    </row>
    <row r="2745" spans="1:14" x14ac:dyDescent="0.25">
      <c r="A2745" t="s">
        <v>155</v>
      </c>
      <c r="B2745" t="s">
        <v>4950</v>
      </c>
      <c r="C2745" t="s">
        <v>1807</v>
      </c>
      <c r="D2745" t="s">
        <v>21</v>
      </c>
      <c r="E2745">
        <v>21770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43242</v>
      </c>
      <c r="L2745" t="s">
        <v>26</v>
      </c>
      <c r="N2745" t="s">
        <v>24</v>
      </c>
    </row>
    <row r="2746" spans="1:14" x14ac:dyDescent="0.25">
      <c r="A2746" t="s">
        <v>4951</v>
      </c>
      <c r="B2746" t="s">
        <v>4952</v>
      </c>
      <c r="C2746" t="s">
        <v>291</v>
      </c>
      <c r="D2746" t="s">
        <v>21</v>
      </c>
      <c r="E2746">
        <v>21701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43242</v>
      </c>
      <c r="L2746" t="s">
        <v>26</v>
      </c>
      <c r="N2746" t="s">
        <v>24</v>
      </c>
    </row>
    <row r="2747" spans="1:14" x14ac:dyDescent="0.25">
      <c r="A2747" t="s">
        <v>4953</v>
      </c>
      <c r="B2747" t="s">
        <v>4954</v>
      </c>
      <c r="C2747" t="s">
        <v>702</v>
      </c>
      <c r="D2747" t="s">
        <v>21</v>
      </c>
      <c r="E2747">
        <v>20874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43242</v>
      </c>
      <c r="L2747" t="s">
        <v>26</v>
      </c>
      <c r="N2747" t="s">
        <v>24</v>
      </c>
    </row>
    <row r="2748" spans="1:14" x14ac:dyDescent="0.25">
      <c r="A2748" t="s">
        <v>250</v>
      </c>
      <c r="B2748" t="s">
        <v>4955</v>
      </c>
      <c r="C2748" t="s">
        <v>291</v>
      </c>
      <c r="D2748" t="s">
        <v>21</v>
      </c>
      <c r="E2748">
        <v>21701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43242</v>
      </c>
      <c r="L2748" t="s">
        <v>26</v>
      </c>
      <c r="N2748" t="s">
        <v>24</v>
      </c>
    </row>
    <row r="2749" spans="1:14" x14ac:dyDescent="0.25">
      <c r="A2749" t="s">
        <v>4956</v>
      </c>
      <c r="B2749" t="s">
        <v>4957</v>
      </c>
      <c r="C2749" t="s">
        <v>291</v>
      </c>
      <c r="D2749" t="s">
        <v>21</v>
      </c>
      <c r="E2749">
        <v>21701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43242</v>
      </c>
      <c r="L2749" t="s">
        <v>26</v>
      </c>
      <c r="N2749" t="s">
        <v>24</v>
      </c>
    </row>
    <row r="2750" spans="1:14" x14ac:dyDescent="0.25">
      <c r="A2750" t="s">
        <v>4958</v>
      </c>
      <c r="B2750" t="s">
        <v>4959</v>
      </c>
      <c r="C2750" t="s">
        <v>3282</v>
      </c>
      <c r="D2750" t="s">
        <v>21</v>
      </c>
      <c r="E2750">
        <v>21771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43241</v>
      </c>
      <c r="L2750" t="s">
        <v>26</v>
      </c>
      <c r="N2750" t="s">
        <v>24</v>
      </c>
    </row>
    <row r="2751" spans="1:14" x14ac:dyDescent="0.25">
      <c r="A2751" t="s">
        <v>4960</v>
      </c>
      <c r="B2751" t="s">
        <v>4961</v>
      </c>
      <c r="C2751" t="s">
        <v>3132</v>
      </c>
      <c r="D2751" t="s">
        <v>21</v>
      </c>
      <c r="E2751">
        <v>21771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43241</v>
      </c>
      <c r="L2751" t="s">
        <v>26</v>
      </c>
      <c r="N2751" t="s">
        <v>24</v>
      </c>
    </row>
    <row r="2752" spans="1:14" x14ac:dyDescent="0.25">
      <c r="A2752" t="s">
        <v>4962</v>
      </c>
      <c r="B2752" t="s">
        <v>4963</v>
      </c>
      <c r="C2752" t="s">
        <v>702</v>
      </c>
      <c r="D2752" t="s">
        <v>21</v>
      </c>
      <c r="E2752">
        <v>20874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43241</v>
      </c>
      <c r="L2752" t="s">
        <v>26</v>
      </c>
      <c r="N2752" t="s">
        <v>24</v>
      </c>
    </row>
    <row r="2753" spans="1:14" x14ac:dyDescent="0.25">
      <c r="A2753" t="s">
        <v>212</v>
      </c>
      <c r="B2753" t="s">
        <v>4964</v>
      </c>
      <c r="C2753" t="s">
        <v>1750</v>
      </c>
      <c r="D2753" t="s">
        <v>21</v>
      </c>
      <c r="E2753">
        <v>21771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43241</v>
      </c>
      <c r="L2753" t="s">
        <v>26</v>
      </c>
      <c r="N2753" t="s">
        <v>24</v>
      </c>
    </row>
    <row r="2754" spans="1:14" x14ac:dyDescent="0.25">
      <c r="A2754" t="s">
        <v>4966</v>
      </c>
      <c r="B2754" t="s">
        <v>4967</v>
      </c>
      <c r="C2754" t="s">
        <v>1750</v>
      </c>
      <c r="D2754" t="s">
        <v>21</v>
      </c>
      <c r="E2754">
        <v>21771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43237</v>
      </c>
      <c r="L2754" t="s">
        <v>26</v>
      </c>
      <c r="N2754" t="s">
        <v>24</v>
      </c>
    </row>
    <row r="2755" spans="1:14" x14ac:dyDescent="0.25">
      <c r="A2755" t="s">
        <v>4968</v>
      </c>
      <c r="B2755" t="s">
        <v>4969</v>
      </c>
      <c r="C2755" t="s">
        <v>659</v>
      </c>
      <c r="D2755" t="s">
        <v>21</v>
      </c>
      <c r="E2755">
        <v>20747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43237</v>
      </c>
      <c r="L2755" t="s">
        <v>26</v>
      </c>
      <c r="N2755" t="s">
        <v>24</v>
      </c>
    </row>
    <row r="2756" spans="1:14" x14ac:dyDescent="0.25">
      <c r="A2756" t="s">
        <v>940</v>
      </c>
      <c r="B2756" t="s">
        <v>4970</v>
      </c>
      <c r="C2756" t="s">
        <v>154</v>
      </c>
      <c r="D2756" t="s">
        <v>21</v>
      </c>
      <c r="E2756">
        <v>20707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43237</v>
      </c>
      <c r="L2756" t="s">
        <v>26</v>
      </c>
      <c r="N2756" t="s">
        <v>24</v>
      </c>
    </row>
    <row r="2757" spans="1:14" x14ac:dyDescent="0.25">
      <c r="A2757" t="s">
        <v>4973</v>
      </c>
      <c r="B2757" t="s">
        <v>3931</v>
      </c>
      <c r="C2757" t="s">
        <v>1750</v>
      </c>
      <c r="D2757" t="s">
        <v>21</v>
      </c>
      <c r="E2757">
        <v>21771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43237</v>
      </c>
      <c r="L2757" t="s">
        <v>26</v>
      </c>
      <c r="N2757" t="s">
        <v>24</v>
      </c>
    </row>
    <row r="2758" spans="1:14" x14ac:dyDescent="0.25">
      <c r="A2758" t="s">
        <v>3624</v>
      </c>
      <c r="B2758" t="s">
        <v>3625</v>
      </c>
      <c r="C2758" t="s">
        <v>193</v>
      </c>
      <c r="D2758" t="s">
        <v>21</v>
      </c>
      <c r="E2758">
        <v>20748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43237</v>
      </c>
      <c r="L2758" t="s">
        <v>26</v>
      </c>
      <c r="N2758" t="s">
        <v>24</v>
      </c>
    </row>
    <row r="2759" spans="1:14" x14ac:dyDescent="0.25">
      <c r="A2759" t="s">
        <v>4974</v>
      </c>
      <c r="B2759" t="s">
        <v>4975</v>
      </c>
      <c r="C2759" t="s">
        <v>154</v>
      </c>
      <c r="D2759" t="s">
        <v>21</v>
      </c>
      <c r="E2759">
        <v>20707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43237</v>
      </c>
      <c r="L2759" t="s">
        <v>26</v>
      </c>
      <c r="N2759" t="s">
        <v>24</v>
      </c>
    </row>
    <row r="2760" spans="1:14" x14ac:dyDescent="0.25">
      <c r="A2760" t="s">
        <v>1623</v>
      </c>
      <c r="B2760" t="s">
        <v>3931</v>
      </c>
      <c r="C2760" t="s">
        <v>1750</v>
      </c>
      <c r="D2760" t="s">
        <v>21</v>
      </c>
      <c r="E2760">
        <v>21771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43237</v>
      </c>
      <c r="L2760" t="s">
        <v>26</v>
      </c>
      <c r="N2760" t="s">
        <v>24</v>
      </c>
    </row>
    <row r="2761" spans="1:14" x14ac:dyDescent="0.25">
      <c r="A2761" t="s">
        <v>4977</v>
      </c>
      <c r="B2761" t="s">
        <v>3931</v>
      </c>
      <c r="C2761" t="s">
        <v>3282</v>
      </c>
      <c r="D2761" t="s">
        <v>21</v>
      </c>
      <c r="E2761">
        <v>21771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43237</v>
      </c>
      <c r="L2761" t="s">
        <v>26</v>
      </c>
      <c r="N2761" t="s">
        <v>24</v>
      </c>
    </row>
    <row r="2762" spans="1:14" x14ac:dyDescent="0.25">
      <c r="A2762" t="s">
        <v>3153</v>
      </c>
      <c r="B2762" t="s">
        <v>3154</v>
      </c>
      <c r="C2762" t="s">
        <v>414</v>
      </c>
      <c r="D2762" t="s">
        <v>21</v>
      </c>
      <c r="E2762">
        <v>21222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43236</v>
      </c>
      <c r="L2762" t="s">
        <v>26</v>
      </c>
      <c r="N2762" t="s">
        <v>24</v>
      </c>
    </row>
    <row r="2763" spans="1:14" x14ac:dyDescent="0.25">
      <c r="A2763" t="s">
        <v>2717</v>
      </c>
      <c r="B2763" t="s">
        <v>4981</v>
      </c>
      <c r="C2763" t="s">
        <v>4982</v>
      </c>
      <c r="D2763" t="s">
        <v>21</v>
      </c>
      <c r="E2763">
        <v>20879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43236</v>
      </c>
      <c r="L2763" t="s">
        <v>26</v>
      </c>
      <c r="N2763" t="s">
        <v>24</v>
      </c>
    </row>
    <row r="2764" spans="1:14" x14ac:dyDescent="0.25">
      <c r="A2764" t="s">
        <v>76</v>
      </c>
      <c r="B2764" t="s">
        <v>4983</v>
      </c>
      <c r="C2764" t="s">
        <v>179</v>
      </c>
      <c r="D2764" t="s">
        <v>21</v>
      </c>
      <c r="E2764">
        <v>20886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43236</v>
      </c>
      <c r="L2764" t="s">
        <v>26</v>
      </c>
      <c r="N2764" t="s">
        <v>24</v>
      </c>
    </row>
    <row r="2765" spans="1:14" x14ac:dyDescent="0.25">
      <c r="A2765" t="s">
        <v>76</v>
      </c>
      <c r="B2765" t="s">
        <v>3157</v>
      </c>
      <c r="C2765" t="s">
        <v>29</v>
      </c>
      <c r="D2765" t="s">
        <v>21</v>
      </c>
      <c r="E2765">
        <v>21221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43236</v>
      </c>
      <c r="L2765" t="s">
        <v>26</v>
      </c>
      <c r="N2765" t="s">
        <v>24</v>
      </c>
    </row>
    <row r="2766" spans="1:14" x14ac:dyDescent="0.25">
      <c r="A2766" t="s">
        <v>4984</v>
      </c>
      <c r="B2766" t="s">
        <v>4985</v>
      </c>
      <c r="C2766" t="s">
        <v>67</v>
      </c>
      <c r="D2766" t="s">
        <v>21</v>
      </c>
      <c r="E2766">
        <v>20904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43236</v>
      </c>
      <c r="L2766" t="s">
        <v>26</v>
      </c>
      <c r="N2766" t="s">
        <v>24</v>
      </c>
    </row>
    <row r="2767" spans="1:14" x14ac:dyDescent="0.25">
      <c r="A2767" t="s">
        <v>3158</v>
      </c>
      <c r="B2767" t="s">
        <v>3159</v>
      </c>
      <c r="C2767" t="s">
        <v>1125</v>
      </c>
      <c r="D2767" t="s">
        <v>21</v>
      </c>
      <c r="E2767">
        <v>21221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43236</v>
      </c>
      <c r="L2767" t="s">
        <v>26</v>
      </c>
      <c r="N2767" t="s">
        <v>24</v>
      </c>
    </row>
    <row r="2768" spans="1:14" x14ac:dyDescent="0.25">
      <c r="A2768" t="s">
        <v>4986</v>
      </c>
      <c r="B2768" t="s">
        <v>4987</v>
      </c>
      <c r="C2768" t="s">
        <v>179</v>
      </c>
      <c r="D2768" t="s">
        <v>21</v>
      </c>
      <c r="E2768">
        <v>20879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43236</v>
      </c>
      <c r="L2768" t="s">
        <v>26</v>
      </c>
      <c r="N2768" t="s">
        <v>24</v>
      </c>
    </row>
    <row r="2769" spans="1:14" x14ac:dyDescent="0.25">
      <c r="A2769" t="s">
        <v>1905</v>
      </c>
      <c r="B2769" t="s">
        <v>1906</v>
      </c>
      <c r="C2769" t="s">
        <v>29</v>
      </c>
      <c r="D2769" t="s">
        <v>21</v>
      </c>
      <c r="E2769">
        <v>21224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43236</v>
      </c>
      <c r="L2769" t="s">
        <v>26</v>
      </c>
      <c r="N2769" t="s">
        <v>24</v>
      </c>
    </row>
    <row r="2770" spans="1:14" x14ac:dyDescent="0.25">
      <c r="A2770" t="s">
        <v>221</v>
      </c>
      <c r="B2770" t="s">
        <v>4988</v>
      </c>
      <c r="C2770" t="s">
        <v>179</v>
      </c>
      <c r="D2770" t="s">
        <v>21</v>
      </c>
      <c r="E2770">
        <v>20879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43236</v>
      </c>
      <c r="L2770" t="s">
        <v>26</v>
      </c>
      <c r="N2770" t="s">
        <v>24</v>
      </c>
    </row>
    <row r="2771" spans="1:14" x14ac:dyDescent="0.25">
      <c r="A2771" t="s">
        <v>4989</v>
      </c>
      <c r="B2771" t="s">
        <v>4990</v>
      </c>
      <c r="C2771" t="s">
        <v>29</v>
      </c>
      <c r="D2771" t="s">
        <v>21</v>
      </c>
      <c r="E2771">
        <v>21225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43235</v>
      </c>
      <c r="L2771" t="s">
        <v>26</v>
      </c>
      <c r="N2771" t="s">
        <v>24</v>
      </c>
    </row>
    <row r="2772" spans="1:14" x14ac:dyDescent="0.25">
      <c r="A2772" t="s">
        <v>4991</v>
      </c>
      <c r="B2772" t="s">
        <v>4992</v>
      </c>
      <c r="C2772" t="s">
        <v>29</v>
      </c>
      <c r="D2772" t="s">
        <v>21</v>
      </c>
      <c r="E2772">
        <v>21223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43235</v>
      </c>
      <c r="L2772" t="s">
        <v>26</v>
      </c>
      <c r="N2772" t="s">
        <v>24</v>
      </c>
    </row>
    <row r="2773" spans="1:14" x14ac:dyDescent="0.25">
      <c r="A2773" t="s">
        <v>4993</v>
      </c>
      <c r="B2773" t="s">
        <v>4994</v>
      </c>
      <c r="C2773" t="s">
        <v>179</v>
      </c>
      <c r="D2773" t="s">
        <v>21</v>
      </c>
      <c r="E2773">
        <v>20877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43235</v>
      </c>
      <c r="L2773" t="s">
        <v>26</v>
      </c>
      <c r="N2773" t="s">
        <v>24</v>
      </c>
    </row>
    <row r="2774" spans="1:14" x14ac:dyDescent="0.25">
      <c r="A2774" t="s">
        <v>4995</v>
      </c>
      <c r="B2774" t="s">
        <v>4996</v>
      </c>
      <c r="C2774" t="s">
        <v>179</v>
      </c>
      <c r="D2774" t="s">
        <v>21</v>
      </c>
      <c r="E2774">
        <v>20877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43235</v>
      </c>
      <c r="L2774" t="s">
        <v>26</v>
      </c>
      <c r="N2774" t="s">
        <v>24</v>
      </c>
    </row>
    <row r="2775" spans="1:14" x14ac:dyDescent="0.25">
      <c r="A2775" t="s">
        <v>250</v>
      </c>
      <c r="B2775" t="s">
        <v>4997</v>
      </c>
      <c r="C2775" t="s">
        <v>179</v>
      </c>
      <c r="D2775" t="s">
        <v>21</v>
      </c>
      <c r="E2775">
        <v>20878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43235</v>
      </c>
      <c r="L2775" t="s">
        <v>26</v>
      </c>
      <c r="N2775" t="s">
        <v>24</v>
      </c>
    </row>
    <row r="2776" spans="1:14" x14ac:dyDescent="0.25">
      <c r="A2776" t="s">
        <v>4998</v>
      </c>
      <c r="B2776" t="s">
        <v>4999</v>
      </c>
      <c r="C2776" t="s">
        <v>179</v>
      </c>
      <c r="D2776" t="s">
        <v>21</v>
      </c>
      <c r="E2776">
        <v>20877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43235</v>
      </c>
      <c r="L2776" t="s">
        <v>26</v>
      </c>
      <c r="N2776" t="s">
        <v>24</v>
      </c>
    </row>
    <row r="2777" spans="1:14" x14ac:dyDescent="0.25">
      <c r="A2777" t="s">
        <v>5000</v>
      </c>
      <c r="B2777" t="s">
        <v>5001</v>
      </c>
      <c r="C2777" t="s">
        <v>29</v>
      </c>
      <c r="D2777" t="s">
        <v>21</v>
      </c>
      <c r="E2777">
        <v>21239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43234</v>
      </c>
      <c r="L2777" t="s">
        <v>26</v>
      </c>
      <c r="N2777" t="s">
        <v>24</v>
      </c>
    </row>
    <row r="2778" spans="1:14" x14ac:dyDescent="0.25">
      <c r="A2778" t="s">
        <v>155</v>
      </c>
      <c r="B2778" t="s">
        <v>5002</v>
      </c>
      <c r="C2778" t="s">
        <v>1443</v>
      </c>
      <c r="D2778" t="s">
        <v>21</v>
      </c>
      <c r="E2778">
        <v>21157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43234</v>
      </c>
      <c r="L2778" t="s">
        <v>26</v>
      </c>
      <c r="N2778" t="s">
        <v>24</v>
      </c>
    </row>
    <row r="2779" spans="1:14" x14ac:dyDescent="0.25">
      <c r="A2779" t="s">
        <v>995</v>
      </c>
      <c r="B2779" t="s">
        <v>5003</v>
      </c>
      <c r="C2779" t="s">
        <v>29</v>
      </c>
      <c r="D2779" t="s">
        <v>21</v>
      </c>
      <c r="E2779">
        <v>21209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43234</v>
      </c>
      <c r="L2779" t="s">
        <v>26</v>
      </c>
      <c r="N2779" t="s">
        <v>24</v>
      </c>
    </row>
    <row r="2780" spans="1:14" x14ac:dyDescent="0.25">
      <c r="A2780" t="s">
        <v>5004</v>
      </c>
      <c r="B2780" t="s">
        <v>5005</v>
      </c>
      <c r="C2780" t="s">
        <v>29</v>
      </c>
      <c r="D2780" t="s">
        <v>21</v>
      </c>
      <c r="E2780">
        <v>21223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43234</v>
      </c>
      <c r="L2780" t="s">
        <v>26</v>
      </c>
      <c r="N2780" t="s">
        <v>24</v>
      </c>
    </row>
    <row r="2781" spans="1:14" x14ac:dyDescent="0.25">
      <c r="A2781" t="s">
        <v>5006</v>
      </c>
      <c r="B2781" t="s">
        <v>5007</v>
      </c>
      <c r="C2781" t="s">
        <v>29</v>
      </c>
      <c r="D2781" t="s">
        <v>21</v>
      </c>
      <c r="E2781">
        <v>21223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43234</v>
      </c>
      <c r="L2781" t="s">
        <v>26</v>
      </c>
      <c r="N2781" t="s">
        <v>24</v>
      </c>
    </row>
    <row r="2782" spans="1:14" x14ac:dyDescent="0.25">
      <c r="A2782" t="s">
        <v>5008</v>
      </c>
      <c r="B2782" t="s">
        <v>5009</v>
      </c>
      <c r="C2782" t="s">
        <v>532</v>
      </c>
      <c r="D2782" t="s">
        <v>21</v>
      </c>
      <c r="E2782">
        <v>21234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43234</v>
      </c>
      <c r="L2782" t="s">
        <v>26</v>
      </c>
      <c r="N2782" t="s">
        <v>24</v>
      </c>
    </row>
    <row r="2783" spans="1:14" x14ac:dyDescent="0.25">
      <c r="A2783" t="s">
        <v>5010</v>
      </c>
      <c r="B2783" t="s">
        <v>5011</v>
      </c>
      <c r="C2783" t="s">
        <v>432</v>
      </c>
      <c r="D2783" t="s">
        <v>21</v>
      </c>
      <c r="E2783">
        <v>21502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43234</v>
      </c>
      <c r="L2783" t="s">
        <v>26</v>
      </c>
      <c r="N2783" t="s">
        <v>24</v>
      </c>
    </row>
    <row r="2784" spans="1:14" x14ac:dyDescent="0.25">
      <c r="A2784" t="s">
        <v>5012</v>
      </c>
      <c r="B2784" t="s">
        <v>5013</v>
      </c>
      <c r="C2784" t="s">
        <v>29</v>
      </c>
      <c r="D2784" t="s">
        <v>21</v>
      </c>
      <c r="E2784">
        <v>21229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43234</v>
      </c>
      <c r="L2784" t="s">
        <v>26</v>
      </c>
      <c r="N2784" t="s">
        <v>24</v>
      </c>
    </row>
    <row r="2785" spans="1:14" x14ac:dyDescent="0.25">
      <c r="A2785" t="s">
        <v>5014</v>
      </c>
      <c r="B2785" t="s">
        <v>5015</v>
      </c>
      <c r="C2785" t="s">
        <v>29</v>
      </c>
      <c r="D2785" t="s">
        <v>21</v>
      </c>
      <c r="E2785">
        <v>21239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43234</v>
      </c>
      <c r="L2785" t="s">
        <v>26</v>
      </c>
      <c r="N2785" t="s">
        <v>24</v>
      </c>
    </row>
    <row r="2786" spans="1:14" x14ac:dyDescent="0.25">
      <c r="A2786" t="s">
        <v>168</v>
      </c>
      <c r="B2786" t="s">
        <v>5016</v>
      </c>
      <c r="C2786" t="s">
        <v>29</v>
      </c>
      <c r="D2786" t="s">
        <v>21</v>
      </c>
      <c r="E2786">
        <v>21209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43234</v>
      </c>
      <c r="L2786" t="s">
        <v>26</v>
      </c>
      <c r="N2786" t="s">
        <v>24</v>
      </c>
    </row>
    <row r="2787" spans="1:14" x14ac:dyDescent="0.25">
      <c r="A2787" t="s">
        <v>168</v>
      </c>
      <c r="B2787" t="s">
        <v>5017</v>
      </c>
      <c r="C2787" t="s">
        <v>1020</v>
      </c>
      <c r="D2787" t="s">
        <v>21</v>
      </c>
      <c r="E2787">
        <v>21157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43234</v>
      </c>
      <c r="L2787" t="s">
        <v>26</v>
      </c>
      <c r="N2787" t="s">
        <v>24</v>
      </c>
    </row>
    <row r="2788" spans="1:14" x14ac:dyDescent="0.25">
      <c r="A2788" t="s">
        <v>456</v>
      </c>
      <c r="B2788" t="s">
        <v>5018</v>
      </c>
      <c r="C2788" t="s">
        <v>1020</v>
      </c>
      <c r="D2788" t="s">
        <v>21</v>
      </c>
      <c r="E2788">
        <v>21157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43234</v>
      </c>
      <c r="L2788" t="s">
        <v>26</v>
      </c>
      <c r="N2788" t="s">
        <v>24</v>
      </c>
    </row>
    <row r="2789" spans="1:14" x14ac:dyDescent="0.25">
      <c r="A2789" t="s">
        <v>1099</v>
      </c>
      <c r="B2789" t="s">
        <v>5019</v>
      </c>
      <c r="C2789" t="s">
        <v>1020</v>
      </c>
      <c r="D2789" t="s">
        <v>21</v>
      </c>
      <c r="E2789">
        <v>21157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43234</v>
      </c>
      <c r="L2789" t="s">
        <v>26</v>
      </c>
      <c r="N2789" t="s">
        <v>24</v>
      </c>
    </row>
    <row r="2790" spans="1:14" x14ac:dyDescent="0.25">
      <c r="A2790" t="s">
        <v>5020</v>
      </c>
      <c r="B2790" t="s">
        <v>5021</v>
      </c>
      <c r="C2790" t="s">
        <v>557</v>
      </c>
      <c r="D2790" t="s">
        <v>21</v>
      </c>
      <c r="E2790">
        <v>21638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43231</v>
      </c>
      <c r="L2790" t="s">
        <v>26</v>
      </c>
      <c r="N2790" t="s">
        <v>24</v>
      </c>
    </row>
    <row r="2791" spans="1:14" x14ac:dyDescent="0.25">
      <c r="A2791" t="s">
        <v>155</v>
      </c>
      <c r="B2791" t="s">
        <v>5022</v>
      </c>
      <c r="C2791" t="s">
        <v>29</v>
      </c>
      <c r="D2791" t="s">
        <v>21</v>
      </c>
      <c r="E2791">
        <v>21201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43230</v>
      </c>
      <c r="L2791" t="s">
        <v>26</v>
      </c>
      <c r="N2791" t="s">
        <v>24</v>
      </c>
    </row>
    <row r="2792" spans="1:14" x14ac:dyDescent="0.25">
      <c r="A2792" t="s">
        <v>5023</v>
      </c>
      <c r="B2792" t="s">
        <v>5024</v>
      </c>
      <c r="C2792" t="s">
        <v>5025</v>
      </c>
      <c r="D2792" t="s">
        <v>21</v>
      </c>
      <c r="E2792">
        <v>21502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43230</v>
      </c>
      <c r="L2792" t="s">
        <v>26</v>
      </c>
      <c r="N2792" t="s">
        <v>24</v>
      </c>
    </row>
    <row r="2793" spans="1:14" x14ac:dyDescent="0.25">
      <c r="A2793" t="s">
        <v>5027</v>
      </c>
      <c r="B2793" t="s">
        <v>5028</v>
      </c>
      <c r="C2793" t="s">
        <v>29</v>
      </c>
      <c r="D2793" t="s">
        <v>21</v>
      </c>
      <c r="E2793">
        <v>21231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43230</v>
      </c>
      <c r="L2793" t="s">
        <v>26</v>
      </c>
      <c r="N2793" t="s">
        <v>24</v>
      </c>
    </row>
    <row r="2794" spans="1:14" x14ac:dyDescent="0.25">
      <c r="A2794" t="s">
        <v>708</v>
      </c>
      <c r="B2794" t="s">
        <v>5029</v>
      </c>
      <c r="C2794" t="s">
        <v>432</v>
      </c>
      <c r="D2794" t="s">
        <v>21</v>
      </c>
      <c r="E2794">
        <v>21502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43230</v>
      </c>
      <c r="L2794" t="s">
        <v>26</v>
      </c>
      <c r="N2794" t="s">
        <v>24</v>
      </c>
    </row>
    <row r="2795" spans="1:14" x14ac:dyDescent="0.25">
      <c r="A2795" t="s">
        <v>5030</v>
      </c>
      <c r="B2795" t="s">
        <v>5031</v>
      </c>
      <c r="C2795" t="s">
        <v>29</v>
      </c>
      <c r="D2795" t="s">
        <v>21</v>
      </c>
      <c r="E2795">
        <v>21223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43230</v>
      </c>
      <c r="L2795" t="s">
        <v>26</v>
      </c>
      <c r="N2795" t="s">
        <v>24</v>
      </c>
    </row>
    <row r="2796" spans="1:14" x14ac:dyDescent="0.25">
      <c r="A2796" t="s">
        <v>600</v>
      </c>
      <c r="B2796" t="s">
        <v>601</v>
      </c>
      <c r="C2796" t="s">
        <v>29</v>
      </c>
      <c r="D2796" t="s">
        <v>21</v>
      </c>
      <c r="E2796">
        <v>21231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43229</v>
      </c>
      <c r="L2796" t="s">
        <v>26</v>
      </c>
      <c r="N2796" t="s">
        <v>24</v>
      </c>
    </row>
    <row r="2797" spans="1:14" x14ac:dyDescent="0.25">
      <c r="A2797" t="s">
        <v>5032</v>
      </c>
      <c r="B2797" t="s">
        <v>5033</v>
      </c>
      <c r="C2797" t="s">
        <v>29</v>
      </c>
      <c r="D2797" t="s">
        <v>21</v>
      </c>
      <c r="E2797">
        <v>21231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43229</v>
      </c>
      <c r="L2797" t="s">
        <v>26</v>
      </c>
      <c r="N2797" t="s">
        <v>24</v>
      </c>
    </row>
    <row r="2798" spans="1:14" x14ac:dyDescent="0.25">
      <c r="A2798" t="s">
        <v>5034</v>
      </c>
      <c r="B2798" t="s">
        <v>5035</v>
      </c>
      <c r="C2798" t="s">
        <v>179</v>
      </c>
      <c r="D2798" t="s">
        <v>21</v>
      </c>
      <c r="E2798">
        <v>20877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43229</v>
      </c>
      <c r="L2798" t="s">
        <v>26</v>
      </c>
      <c r="N2798" t="s">
        <v>24</v>
      </c>
    </row>
    <row r="2799" spans="1:14" x14ac:dyDescent="0.25">
      <c r="A2799" t="s">
        <v>5036</v>
      </c>
      <c r="B2799" t="s">
        <v>5037</v>
      </c>
      <c r="C2799" t="s">
        <v>179</v>
      </c>
      <c r="D2799" t="s">
        <v>21</v>
      </c>
      <c r="E2799">
        <v>20877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43229</v>
      </c>
      <c r="L2799" t="s">
        <v>26</v>
      </c>
      <c r="N2799" t="s">
        <v>24</v>
      </c>
    </row>
    <row r="2800" spans="1:14" x14ac:dyDescent="0.25">
      <c r="A2800" t="s">
        <v>5038</v>
      </c>
      <c r="B2800" t="s">
        <v>5039</v>
      </c>
      <c r="C2800" t="s">
        <v>179</v>
      </c>
      <c r="D2800" t="s">
        <v>21</v>
      </c>
      <c r="E2800">
        <v>20877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43229</v>
      </c>
      <c r="L2800" t="s">
        <v>26</v>
      </c>
      <c r="N2800" t="s">
        <v>24</v>
      </c>
    </row>
    <row r="2801" spans="1:14" x14ac:dyDescent="0.25">
      <c r="A2801" t="s">
        <v>5040</v>
      </c>
      <c r="B2801" t="s">
        <v>5041</v>
      </c>
      <c r="C2801" t="s">
        <v>29</v>
      </c>
      <c r="D2801" t="s">
        <v>21</v>
      </c>
      <c r="E2801">
        <v>21231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43229</v>
      </c>
      <c r="L2801" t="s">
        <v>26</v>
      </c>
      <c r="N2801" t="s">
        <v>24</v>
      </c>
    </row>
    <row r="2802" spans="1:14" x14ac:dyDescent="0.25">
      <c r="A2802" t="s">
        <v>93</v>
      </c>
      <c r="B2802" t="s">
        <v>5042</v>
      </c>
      <c r="C2802" t="s">
        <v>179</v>
      </c>
      <c r="D2802" t="s">
        <v>21</v>
      </c>
      <c r="E2802">
        <v>20879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43229</v>
      </c>
      <c r="L2802" t="s">
        <v>26</v>
      </c>
      <c r="N2802" t="s">
        <v>24</v>
      </c>
    </row>
    <row r="2803" spans="1:14" x14ac:dyDescent="0.25">
      <c r="A2803" t="s">
        <v>5043</v>
      </c>
      <c r="B2803" t="s">
        <v>5044</v>
      </c>
      <c r="C2803" t="s">
        <v>29</v>
      </c>
      <c r="D2803" t="s">
        <v>21</v>
      </c>
      <c r="E2803">
        <v>21229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43228</v>
      </c>
      <c r="L2803" t="s">
        <v>26</v>
      </c>
      <c r="N2803" t="s">
        <v>24</v>
      </c>
    </row>
    <row r="2804" spans="1:14" x14ac:dyDescent="0.25">
      <c r="A2804" t="s">
        <v>5045</v>
      </c>
      <c r="B2804" t="s">
        <v>5046</v>
      </c>
      <c r="C2804" t="s">
        <v>1882</v>
      </c>
      <c r="D2804" t="s">
        <v>21</v>
      </c>
      <c r="E2804">
        <v>21769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43228</v>
      </c>
      <c r="L2804" t="s">
        <v>26</v>
      </c>
      <c r="N2804" t="s">
        <v>24</v>
      </c>
    </row>
    <row r="2805" spans="1:14" x14ac:dyDescent="0.25">
      <c r="A2805" t="s">
        <v>5047</v>
      </c>
      <c r="B2805" t="s">
        <v>5048</v>
      </c>
      <c r="C2805" t="s">
        <v>29</v>
      </c>
      <c r="D2805" t="s">
        <v>21</v>
      </c>
      <c r="E2805">
        <v>21229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43228</v>
      </c>
      <c r="L2805" t="s">
        <v>26</v>
      </c>
      <c r="N2805" t="s">
        <v>24</v>
      </c>
    </row>
    <row r="2806" spans="1:14" x14ac:dyDescent="0.25">
      <c r="A2806" t="s">
        <v>5049</v>
      </c>
      <c r="B2806" t="s">
        <v>5050</v>
      </c>
      <c r="C2806" t="s">
        <v>29</v>
      </c>
      <c r="D2806" t="s">
        <v>21</v>
      </c>
      <c r="E2806">
        <v>21229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43228</v>
      </c>
      <c r="L2806" t="s">
        <v>26</v>
      </c>
      <c r="N2806" t="s">
        <v>24</v>
      </c>
    </row>
    <row r="2807" spans="1:14" x14ac:dyDescent="0.25">
      <c r="A2807" t="s">
        <v>5051</v>
      </c>
      <c r="B2807" t="s">
        <v>5052</v>
      </c>
      <c r="C2807" t="s">
        <v>29</v>
      </c>
      <c r="D2807" t="s">
        <v>21</v>
      </c>
      <c r="E2807">
        <v>21229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43228</v>
      </c>
      <c r="L2807" t="s">
        <v>26</v>
      </c>
      <c r="N2807" t="s">
        <v>24</v>
      </c>
    </row>
    <row r="2808" spans="1:14" x14ac:dyDescent="0.25">
      <c r="A2808" t="s">
        <v>1619</v>
      </c>
      <c r="B2808" t="s">
        <v>1620</v>
      </c>
      <c r="C2808" t="s">
        <v>291</v>
      </c>
      <c r="D2808" t="s">
        <v>21</v>
      </c>
      <c r="E2808">
        <v>21701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43228</v>
      </c>
      <c r="L2808" t="s">
        <v>26</v>
      </c>
      <c r="N2808" t="s">
        <v>24</v>
      </c>
    </row>
    <row r="2809" spans="1:14" x14ac:dyDescent="0.25">
      <c r="A2809" t="s">
        <v>5053</v>
      </c>
      <c r="B2809" t="s">
        <v>5054</v>
      </c>
      <c r="C2809" t="s">
        <v>29</v>
      </c>
      <c r="D2809" t="s">
        <v>21</v>
      </c>
      <c r="E2809">
        <v>21229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43228</v>
      </c>
      <c r="L2809" t="s">
        <v>26</v>
      </c>
      <c r="N2809" t="s">
        <v>24</v>
      </c>
    </row>
    <row r="2810" spans="1:14" x14ac:dyDescent="0.25">
      <c r="A2810" t="s">
        <v>250</v>
      </c>
      <c r="B2810" t="s">
        <v>5055</v>
      </c>
      <c r="C2810" t="s">
        <v>291</v>
      </c>
      <c r="D2810" t="s">
        <v>21</v>
      </c>
      <c r="E2810">
        <v>21703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43228</v>
      </c>
      <c r="L2810" t="s">
        <v>26</v>
      </c>
      <c r="N2810" t="s">
        <v>24</v>
      </c>
    </row>
    <row r="2811" spans="1:14" x14ac:dyDescent="0.25">
      <c r="A2811" t="s">
        <v>5056</v>
      </c>
      <c r="B2811" t="s">
        <v>5057</v>
      </c>
      <c r="C2811" t="s">
        <v>29</v>
      </c>
      <c r="D2811" t="s">
        <v>21</v>
      </c>
      <c r="E2811">
        <v>21223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43228</v>
      </c>
      <c r="L2811" t="s">
        <v>26</v>
      </c>
      <c r="N2811" t="s">
        <v>24</v>
      </c>
    </row>
    <row r="2812" spans="1:14" x14ac:dyDescent="0.25">
      <c r="A2812" t="s">
        <v>5058</v>
      </c>
      <c r="B2812" t="s">
        <v>5059</v>
      </c>
      <c r="C2812" t="s">
        <v>29</v>
      </c>
      <c r="D2812" t="s">
        <v>21</v>
      </c>
      <c r="E2812">
        <v>21229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43228</v>
      </c>
      <c r="L2812" t="s">
        <v>26</v>
      </c>
      <c r="N2812" t="s">
        <v>24</v>
      </c>
    </row>
    <row r="2813" spans="1:14" x14ac:dyDescent="0.25">
      <c r="A2813" t="s">
        <v>1035</v>
      </c>
      <c r="B2813" t="s">
        <v>1804</v>
      </c>
      <c r="C2813" t="s">
        <v>291</v>
      </c>
      <c r="D2813" t="s">
        <v>21</v>
      </c>
      <c r="E2813">
        <v>21701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43228</v>
      </c>
      <c r="L2813" t="s">
        <v>26</v>
      </c>
      <c r="N2813" t="s">
        <v>24</v>
      </c>
    </row>
    <row r="2814" spans="1:14" x14ac:dyDescent="0.25">
      <c r="A2814" t="s">
        <v>5060</v>
      </c>
      <c r="B2814" t="s">
        <v>5061</v>
      </c>
      <c r="C2814" t="s">
        <v>29</v>
      </c>
      <c r="D2814" t="s">
        <v>21</v>
      </c>
      <c r="E2814">
        <v>21229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43227</v>
      </c>
      <c r="L2814" t="s">
        <v>26</v>
      </c>
      <c r="N2814" t="s">
        <v>24</v>
      </c>
    </row>
    <row r="2815" spans="1:14" x14ac:dyDescent="0.25">
      <c r="A2815" t="s">
        <v>5062</v>
      </c>
      <c r="B2815" t="s">
        <v>5063</v>
      </c>
      <c r="C2815" t="s">
        <v>29</v>
      </c>
      <c r="D2815" t="s">
        <v>21</v>
      </c>
      <c r="E2815">
        <v>21223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43227</v>
      </c>
      <c r="L2815" t="s">
        <v>26</v>
      </c>
      <c r="N2815" t="s">
        <v>24</v>
      </c>
    </row>
    <row r="2816" spans="1:14" x14ac:dyDescent="0.25">
      <c r="A2816" t="s">
        <v>5064</v>
      </c>
      <c r="B2816" t="s">
        <v>5065</v>
      </c>
      <c r="C2816" t="s">
        <v>29</v>
      </c>
      <c r="D2816" t="s">
        <v>21</v>
      </c>
      <c r="E2816">
        <v>21229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43227</v>
      </c>
      <c r="L2816" t="s">
        <v>26</v>
      </c>
      <c r="N2816" t="s">
        <v>24</v>
      </c>
    </row>
    <row r="2817" spans="1:14" x14ac:dyDescent="0.25">
      <c r="A2817" t="s">
        <v>5066</v>
      </c>
      <c r="B2817" t="s">
        <v>5067</v>
      </c>
      <c r="C2817" t="s">
        <v>291</v>
      </c>
      <c r="D2817" t="s">
        <v>21</v>
      </c>
      <c r="E2817">
        <v>21701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43227</v>
      </c>
      <c r="L2817" t="s">
        <v>26</v>
      </c>
      <c r="N2817" t="s">
        <v>24</v>
      </c>
    </row>
    <row r="2818" spans="1:14" x14ac:dyDescent="0.25">
      <c r="A2818" t="s">
        <v>5068</v>
      </c>
      <c r="B2818" t="s">
        <v>5069</v>
      </c>
      <c r="C2818" t="s">
        <v>29</v>
      </c>
      <c r="D2818" t="s">
        <v>21</v>
      </c>
      <c r="E2818">
        <v>21223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43227</v>
      </c>
      <c r="L2818" t="s">
        <v>26</v>
      </c>
      <c r="N2818" t="s">
        <v>24</v>
      </c>
    </row>
    <row r="2819" spans="1:14" x14ac:dyDescent="0.25">
      <c r="A2819" t="s">
        <v>753</v>
      </c>
      <c r="B2819" t="s">
        <v>1588</v>
      </c>
      <c r="C2819" t="s">
        <v>291</v>
      </c>
      <c r="D2819" t="s">
        <v>21</v>
      </c>
      <c r="E2819">
        <v>21702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43227</v>
      </c>
      <c r="L2819" t="s">
        <v>26</v>
      </c>
      <c r="N2819" t="s">
        <v>24</v>
      </c>
    </row>
    <row r="2820" spans="1:14" x14ac:dyDescent="0.25">
      <c r="A2820" t="s">
        <v>5070</v>
      </c>
      <c r="B2820" t="s">
        <v>5071</v>
      </c>
      <c r="C2820" t="s">
        <v>291</v>
      </c>
      <c r="D2820" t="s">
        <v>21</v>
      </c>
      <c r="E2820">
        <v>21702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43227</v>
      </c>
      <c r="L2820" t="s">
        <v>26</v>
      </c>
      <c r="N2820" t="s">
        <v>24</v>
      </c>
    </row>
    <row r="2821" spans="1:14" x14ac:dyDescent="0.25">
      <c r="A2821" t="s">
        <v>5072</v>
      </c>
      <c r="B2821" t="s">
        <v>5073</v>
      </c>
      <c r="C2821" t="s">
        <v>54</v>
      </c>
      <c r="D2821" t="s">
        <v>21</v>
      </c>
      <c r="E2821">
        <v>21061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43224</v>
      </c>
      <c r="L2821" t="s">
        <v>26</v>
      </c>
      <c r="N2821" t="s">
        <v>24</v>
      </c>
    </row>
    <row r="2822" spans="1:14" x14ac:dyDescent="0.25">
      <c r="A2822" t="s">
        <v>5074</v>
      </c>
      <c r="B2822" t="s">
        <v>5075</v>
      </c>
      <c r="C2822" t="s">
        <v>1020</v>
      </c>
      <c r="D2822" t="s">
        <v>21</v>
      </c>
      <c r="E2822">
        <v>21157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43223</v>
      </c>
      <c r="L2822" t="s">
        <v>26</v>
      </c>
      <c r="N2822" t="s">
        <v>24</v>
      </c>
    </row>
    <row r="2823" spans="1:14" x14ac:dyDescent="0.25">
      <c r="A2823" t="s">
        <v>5076</v>
      </c>
      <c r="B2823" t="s">
        <v>5077</v>
      </c>
      <c r="C2823" t="s">
        <v>29</v>
      </c>
      <c r="D2823" t="s">
        <v>21</v>
      </c>
      <c r="E2823">
        <v>21211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43223</v>
      </c>
      <c r="L2823" t="s">
        <v>26</v>
      </c>
      <c r="N2823" t="s">
        <v>24</v>
      </c>
    </row>
    <row r="2824" spans="1:14" x14ac:dyDescent="0.25">
      <c r="A2824" t="s">
        <v>5078</v>
      </c>
      <c r="B2824" t="s">
        <v>5079</v>
      </c>
      <c r="C2824" t="s">
        <v>1443</v>
      </c>
      <c r="D2824" t="s">
        <v>21</v>
      </c>
      <c r="E2824">
        <v>21157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43223</v>
      </c>
      <c r="L2824" t="s">
        <v>26</v>
      </c>
      <c r="N2824" t="s">
        <v>24</v>
      </c>
    </row>
    <row r="2825" spans="1:14" x14ac:dyDescent="0.25">
      <c r="A2825" t="s">
        <v>5080</v>
      </c>
      <c r="B2825" t="s">
        <v>5081</v>
      </c>
      <c r="C2825" t="s">
        <v>29</v>
      </c>
      <c r="D2825" t="s">
        <v>21</v>
      </c>
      <c r="E2825">
        <v>21211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43223</v>
      </c>
      <c r="L2825" t="s">
        <v>26</v>
      </c>
      <c r="N2825" t="s">
        <v>24</v>
      </c>
    </row>
    <row r="2826" spans="1:14" x14ac:dyDescent="0.25">
      <c r="A2826" t="s">
        <v>5082</v>
      </c>
      <c r="B2826" t="s">
        <v>5083</v>
      </c>
      <c r="C2826" t="s">
        <v>29</v>
      </c>
      <c r="D2826" t="s">
        <v>21</v>
      </c>
      <c r="E2826">
        <v>21211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43223</v>
      </c>
      <c r="L2826" t="s">
        <v>26</v>
      </c>
      <c r="N2826" t="s">
        <v>24</v>
      </c>
    </row>
    <row r="2827" spans="1:14" x14ac:dyDescent="0.25">
      <c r="A2827" t="s">
        <v>5084</v>
      </c>
      <c r="B2827" t="s">
        <v>5085</v>
      </c>
      <c r="C2827" t="s">
        <v>29</v>
      </c>
      <c r="D2827" t="s">
        <v>21</v>
      </c>
      <c r="E2827">
        <v>21211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43223</v>
      </c>
      <c r="L2827" t="s">
        <v>26</v>
      </c>
      <c r="N2827" t="s">
        <v>24</v>
      </c>
    </row>
    <row r="2828" spans="1:14" x14ac:dyDescent="0.25">
      <c r="A2828" t="s">
        <v>5086</v>
      </c>
      <c r="B2828" t="s">
        <v>5087</v>
      </c>
      <c r="C2828" t="s">
        <v>29</v>
      </c>
      <c r="D2828" t="s">
        <v>21</v>
      </c>
      <c r="E2828">
        <v>21211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43223</v>
      </c>
      <c r="L2828" t="s">
        <v>26</v>
      </c>
      <c r="N2828" t="s">
        <v>24</v>
      </c>
    </row>
    <row r="2829" spans="1:14" x14ac:dyDescent="0.25">
      <c r="A2829" t="s">
        <v>5088</v>
      </c>
      <c r="B2829" t="s">
        <v>5089</v>
      </c>
      <c r="C2829" t="s">
        <v>1020</v>
      </c>
      <c r="D2829" t="s">
        <v>21</v>
      </c>
      <c r="E2829">
        <v>21157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43223</v>
      </c>
      <c r="L2829" t="s">
        <v>26</v>
      </c>
      <c r="N2829" t="s">
        <v>24</v>
      </c>
    </row>
    <row r="2830" spans="1:14" x14ac:dyDescent="0.25">
      <c r="A2830" t="s">
        <v>5090</v>
      </c>
      <c r="B2830" t="s">
        <v>5091</v>
      </c>
      <c r="C2830" t="s">
        <v>1020</v>
      </c>
      <c r="D2830" t="s">
        <v>21</v>
      </c>
      <c r="E2830">
        <v>21157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43223</v>
      </c>
      <c r="L2830" t="s">
        <v>26</v>
      </c>
      <c r="N2830" t="s">
        <v>24</v>
      </c>
    </row>
    <row r="2831" spans="1:14" x14ac:dyDescent="0.25">
      <c r="A2831" t="s">
        <v>87</v>
      </c>
      <c r="B2831" t="s">
        <v>5093</v>
      </c>
      <c r="C2831" t="s">
        <v>1020</v>
      </c>
      <c r="D2831" t="s">
        <v>21</v>
      </c>
      <c r="E2831">
        <v>21157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43223</v>
      </c>
      <c r="L2831" t="s">
        <v>26</v>
      </c>
      <c r="N2831" t="s">
        <v>24</v>
      </c>
    </row>
    <row r="2832" spans="1:14" x14ac:dyDescent="0.25">
      <c r="A2832" t="s">
        <v>5094</v>
      </c>
      <c r="B2832" t="s">
        <v>5095</v>
      </c>
      <c r="C2832" t="s">
        <v>29</v>
      </c>
      <c r="D2832" t="s">
        <v>21</v>
      </c>
      <c r="E2832">
        <v>21211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43223</v>
      </c>
      <c r="L2832" t="s">
        <v>26</v>
      </c>
      <c r="N2832" t="s">
        <v>24</v>
      </c>
    </row>
    <row r="2833" spans="1:14" x14ac:dyDescent="0.25">
      <c r="A2833" t="s">
        <v>5096</v>
      </c>
      <c r="B2833" t="s">
        <v>5097</v>
      </c>
      <c r="C2833" t="s">
        <v>29</v>
      </c>
      <c r="D2833" t="s">
        <v>21</v>
      </c>
      <c r="E2833">
        <v>21213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43223</v>
      </c>
      <c r="L2833" t="s">
        <v>26</v>
      </c>
      <c r="N2833" t="s">
        <v>24</v>
      </c>
    </row>
    <row r="2834" spans="1:14" x14ac:dyDescent="0.25">
      <c r="A2834" t="s">
        <v>5100</v>
      </c>
      <c r="B2834" t="s">
        <v>5101</v>
      </c>
      <c r="C2834" t="s">
        <v>1020</v>
      </c>
      <c r="D2834" t="s">
        <v>21</v>
      </c>
      <c r="E2834">
        <v>21157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43223</v>
      </c>
      <c r="L2834" t="s">
        <v>26</v>
      </c>
      <c r="N2834" t="s">
        <v>24</v>
      </c>
    </row>
    <row r="2835" spans="1:14" x14ac:dyDescent="0.25">
      <c r="A2835" t="s">
        <v>5102</v>
      </c>
      <c r="B2835" t="s">
        <v>5103</v>
      </c>
      <c r="C2835" t="s">
        <v>1443</v>
      </c>
      <c r="D2835" t="s">
        <v>21</v>
      </c>
      <c r="E2835">
        <v>21157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43222</v>
      </c>
      <c r="L2835" t="s">
        <v>26</v>
      </c>
      <c r="N2835" t="s">
        <v>24</v>
      </c>
    </row>
    <row r="2836" spans="1:14" x14ac:dyDescent="0.25">
      <c r="A2836" t="s">
        <v>3652</v>
      </c>
      <c r="B2836" t="s">
        <v>3653</v>
      </c>
      <c r="C2836" t="s">
        <v>424</v>
      </c>
      <c r="D2836" t="s">
        <v>21</v>
      </c>
      <c r="E2836">
        <v>21043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43222</v>
      </c>
      <c r="L2836" t="s">
        <v>26</v>
      </c>
      <c r="N2836" t="s">
        <v>24</v>
      </c>
    </row>
    <row r="2837" spans="1:14" x14ac:dyDescent="0.25">
      <c r="A2837" t="s">
        <v>196</v>
      </c>
      <c r="B2837" t="s">
        <v>3669</v>
      </c>
      <c r="C2837" t="s">
        <v>39</v>
      </c>
      <c r="D2837" t="s">
        <v>21</v>
      </c>
      <c r="E2837">
        <v>21044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43222</v>
      </c>
      <c r="L2837" t="s">
        <v>26</v>
      </c>
      <c r="N2837" t="s">
        <v>24</v>
      </c>
    </row>
    <row r="2838" spans="1:14" x14ac:dyDescent="0.25">
      <c r="A2838" t="s">
        <v>469</v>
      </c>
      <c r="B2838" t="s">
        <v>470</v>
      </c>
      <c r="C2838" t="s">
        <v>424</v>
      </c>
      <c r="D2838" t="s">
        <v>21</v>
      </c>
      <c r="E2838">
        <v>21043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43222</v>
      </c>
      <c r="L2838" t="s">
        <v>26</v>
      </c>
      <c r="N2838" t="s">
        <v>24</v>
      </c>
    </row>
    <row r="2839" spans="1:14" x14ac:dyDescent="0.25">
      <c r="A2839" t="s">
        <v>260</v>
      </c>
      <c r="B2839" t="s">
        <v>5104</v>
      </c>
      <c r="C2839" t="s">
        <v>1020</v>
      </c>
      <c r="D2839" t="s">
        <v>21</v>
      </c>
      <c r="E2839">
        <v>21157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43222</v>
      </c>
      <c r="L2839" t="s">
        <v>26</v>
      </c>
      <c r="N2839" t="s">
        <v>24</v>
      </c>
    </row>
    <row r="2840" spans="1:14" x14ac:dyDescent="0.25">
      <c r="A2840" t="s">
        <v>188</v>
      </c>
      <c r="B2840" t="s">
        <v>3659</v>
      </c>
      <c r="C2840" t="s">
        <v>424</v>
      </c>
      <c r="D2840" t="s">
        <v>21</v>
      </c>
      <c r="E2840">
        <v>21043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43222</v>
      </c>
      <c r="L2840" t="s">
        <v>26</v>
      </c>
      <c r="N2840" t="s">
        <v>24</v>
      </c>
    </row>
    <row r="2841" spans="1:14" x14ac:dyDescent="0.25">
      <c r="A2841" t="s">
        <v>5105</v>
      </c>
      <c r="B2841" t="s">
        <v>5106</v>
      </c>
      <c r="C2841" t="s">
        <v>1764</v>
      </c>
      <c r="D2841" t="s">
        <v>21</v>
      </c>
      <c r="E2841">
        <v>21047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43221</v>
      </c>
      <c r="L2841" t="s">
        <v>26</v>
      </c>
      <c r="N2841" t="s">
        <v>24</v>
      </c>
    </row>
    <row r="2842" spans="1:14" x14ac:dyDescent="0.25">
      <c r="A2842" t="s">
        <v>5107</v>
      </c>
      <c r="B2842" t="s">
        <v>5108</v>
      </c>
      <c r="C2842" t="s">
        <v>29</v>
      </c>
      <c r="D2842" t="s">
        <v>21</v>
      </c>
      <c r="E2842">
        <v>21239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43221</v>
      </c>
      <c r="L2842" t="s">
        <v>26</v>
      </c>
      <c r="N2842" t="s">
        <v>24</v>
      </c>
    </row>
    <row r="2843" spans="1:14" x14ac:dyDescent="0.25">
      <c r="A2843" t="s">
        <v>5109</v>
      </c>
      <c r="B2843" t="s">
        <v>5110</v>
      </c>
      <c r="C2843" t="s">
        <v>29</v>
      </c>
      <c r="D2843" t="s">
        <v>21</v>
      </c>
      <c r="E2843">
        <v>21213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43221</v>
      </c>
      <c r="L2843" t="s">
        <v>26</v>
      </c>
      <c r="N2843" t="s">
        <v>24</v>
      </c>
    </row>
    <row r="2844" spans="1:14" x14ac:dyDescent="0.25">
      <c r="A2844" t="s">
        <v>940</v>
      </c>
      <c r="B2844" t="s">
        <v>5111</v>
      </c>
      <c r="C2844" t="s">
        <v>755</v>
      </c>
      <c r="D2844" t="s">
        <v>21</v>
      </c>
      <c r="E2844">
        <v>21901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43221</v>
      </c>
      <c r="L2844" t="s">
        <v>26</v>
      </c>
      <c r="N2844" t="s">
        <v>24</v>
      </c>
    </row>
    <row r="2845" spans="1:14" x14ac:dyDescent="0.25">
      <c r="A2845" t="s">
        <v>5112</v>
      </c>
      <c r="B2845" t="s">
        <v>5113</v>
      </c>
      <c r="C2845" t="s">
        <v>1020</v>
      </c>
      <c r="D2845" t="s">
        <v>21</v>
      </c>
      <c r="E2845">
        <v>21157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43220</v>
      </c>
      <c r="L2845" t="s">
        <v>26</v>
      </c>
      <c r="N2845" t="s">
        <v>24</v>
      </c>
    </row>
    <row r="2846" spans="1:14" x14ac:dyDescent="0.25">
      <c r="A2846" t="s">
        <v>5114</v>
      </c>
      <c r="B2846" t="s">
        <v>5115</v>
      </c>
      <c r="C2846" t="s">
        <v>1020</v>
      </c>
      <c r="D2846" t="s">
        <v>21</v>
      </c>
      <c r="E2846">
        <v>21157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43220</v>
      </c>
      <c r="L2846" t="s">
        <v>26</v>
      </c>
      <c r="N2846" t="s">
        <v>24</v>
      </c>
    </row>
    <row r="2847" spans="1:14" x14ac:dyDescent="0.25">
      <c r="A2847" t="s">
        <v>1004</v>
      </c>
      <c r="B2847" t="s">
        <v>5116</v>
      </c>
      <c r="C2847" t="s">
        <v>1020</v>
      </c>
      <c r="D2847" t="s">
        <v>21</v>
      </c>
      <c r="E2847">
        <v>21157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43220</v>
      </c>
      <c r="L2847" t="s">
        <v>26</v>
      </c>
      <c r="N2847" t="s">
        <v>24</v>
      </c>
    </row>
    <row r="2848" spans="1:14" x14ac:dyDescent="0.25">
      <c r="A2848" t="s">
        <v>3555</v>
      </c>
      <c r="B2848" t="s">
        <v>3556</v>
      </c>
      <c r="C2848" t="s">
        <v>1764</v>
      </c>
      <c r="D2848" t="s">
        <v>21</v>
      </c>
      <c r="E2848">
        <v>21047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43220</v>
      </c>
      <c r="L2848" t="s">
        <v>26</v>
      </c>
      <c r="N2848" t="s">
        <v>24</v>
      </c>
    </row>
    <row r="2849" spans="1:14" x14ac:dyDescent="0.25">
      <c r="A2849" t="s">
        <v>336</v>
      </c>
      <c r="B2849" t="s">
        <v>5117</v>
      </c>
      <c r="C2849" t="s">
        <v>755</v>
      </c>
      <c r="D2849" t="s">
        <v>21</v>
      </c>
      <c r="E2849">
        <v>21901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43220</v>
      </c>
      <c r="L2849" t="s">
        <v>26</v>
      </c>
      <c r="N2849" t="s">
        <v>24</v>
      </c>
    </row>
    <row r="2850" spans="1:14" x14ac:dyDescent="0.25">
      <c r="A2850" t="s">
        <v>5118</v>
      </c>
      <c r="B2850" t="s">
        <v>5119</v>
      </c>
      <c r="C2850" t="s">
        <v>1764</v>
      </c>
      <c r="D2850" t="s">
        <v>21</v>
      </c>
      <c r="E2850">
        <v>21047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43220</v>
      </c>
      <c r="L2850" t="s">
        <v>26</v>
      </c>
      <c r="N2850" t="s">
        <v>24</v>
      </c>
    </row>
    <row r="2851" spans="1:14" x14ac:dyDescent="0.25">
      <c r="A2851" t="s">
        <v>5120</v>
      </c>
      <c r="B2851" t="s">
        <v>5121</v>
      </c>
      <c r="C2851" t="s">
        <v>1764</v>
      </c>
      <c r="D2851" t="s">
        <v>21</v>
      </c>
      <c r="E2851">
        <v>21047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43220</v>
      </c>
      <c r="L2851" t="s">
        <v>26</v>
      </c>
      <c r="N2851" t="s">
        <v>24</v>
      </c>
    </row>
    <row r="2852" spans="1:14" x14ac:dyDescent="0.25">
      <c r="A2852" t="s">
        <v>5122</v>
      </c>
      <c r="B2852" t="s">
        <v>5123</v>
      </c>
      <c r="C2852" t="s">
        <v>1020</v>
      </c>
      <c r="D2852" t="s">
        <v>21</v>
      </c>
      <c r="E2852">
        <v>21157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43220</v>
      </c>
      <c r="L2852" t="s">
        <v>26</v>
      </c>
      <c r="N2852" t="s">
        <v>24</v>
      </c>
    </row>
    <row r="2853" spans="1:14" x14ac:dyDescent="0.25">
      <c r="A2853" t="s">
        <v>4169</v>
      </c>
      <c r="B2853" t="s">
        <v>5124</v>
      </c>
      <c r="C2853" t="s">
        <v>750</v>
      </c>
      <c r="D2853" t="s">
        <v>21</v>
      </c>
      <c r="E2853">
        <v>21901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43220</v>
      </c>
      <c r="L2853" t="s">
        <v>26</v>
      </c>
      <c r="N2853" t="s">
        <v>24</v>
      </c>
    </row>
    <row r="2854" spans="1:14" x14ac:dyDescent="0.25">
      <c r="A2854" t="s">
        <v>5125</v>
      </c>
      <c r="B2854" t="s">
        <v>5126</v>
      </c>
      <c r="C2854" t="s">
        <v>29</v>
      </c>
      <c r="D2854" t="s">
        <v>21</v>
      </c>
      <c r="E2854">
        <v>21225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43216</v>
      </c>
      <c r="L2854" t="s">
        <v>26</v>
      </c>
      <c r="N2854" t="s">
        <v>24</v>
      </c>
    </row>
    <row r="2855" spans="1:14" x14ac:dyDescent="0.25">
      <c r="A2855" t="s">
        <v>5127</v>
      </c>
      <c r="B2855" t="s">
        <v>5128</v>
      </c>
      <c r="C2855" t="s">
        <v>179</v>
      </c>
      <c r="D2855" t="s">
        <v>21</v>
      </c>
      <c r="E2855">
        <v>20879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43216</v>
      </c>
      <c r="L2855" t="s">
        <v>26</v>
      </c>
      <c r="N2855" t="s">
        <v>24</v>
      </c>
    </row>
    <row r="2856" spans="1:14" x14ac:dyDescent="0.25">
      <c r="A2856" t="s">
        <v>5129</v>
      </c>
      <c r="B2856" t="s">
        <v>5130</v>
      </c>
      <c r="C2856" t="s">
        <v>179</v>
      </c>
      <c r="D2856" t="s">
        <v>21</v>
      </c>
      <c r="E2856">
        <v>20879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43216</v>
      </c>
      <c r="L2856" t="s">
        <v>26</v>
      </c>
      <c r="N2856" t="s">
        <v>24</v>
      </c>
    </row>
    <row r="2857" spans="1:14" x14ac:dyDescent="0.25">
      <c r="A2857" t="s">
        <v>76</v>
      </c>
      <c r="B2857" t="s">
        <v>5131</v>
      </c>
      <c r="C2857" t="s">
        <v>29</v>
      </c>
      <c r="D2857" t="s">
        <v>21</v>
      </c>
      <c r="E2857">
        <v>21230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43216</v>
      </c>
      <c r="L2857" t="s">
        <v>26</v>
      </c>
      <c r="N2857" t="s">
        <v>24</v>
      </c>
    </row>
    <row r="2858" spans="1:14" x14ac:dyDescent="0.25">
      <c r="A2858" t="s">
        <v>5132</v>
      </c>
      <c r="B2858" t="s">
        <v>5133</v>
      </c>
      <c r="C2858" t="s">
        <v>179</v>
      </c>
      <c r="D2858" t="s">
        <v>21</v>
      </c>
      <c r="E2858">
        <v>20879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43216</v>
      </c>
      <c r="L2858" t="s">
        <v>26</v>
      </c>
      <c r="N2858" t="s">
        <v>24</v>
      </c>
    </row>
    <row r="2859" spans="1:14" x14ac:dyDescent="0.25">
      <c r="A2859" t="s">
        <v>5134</v>
      </c>
      <c r="B2859" t="s">
        <v>5135</v>
      </c>
      <c r="C2859" t="s">
        <v>29</v>
      </c>
      <c r="D2859" t="s">
        <v>21</v>
      </c>
      <c r="E2859">
        <v>21225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43216</v>
      </c>
      <c r="L2859" t="s">
        <v>26</v>
      </c>
      <c r="N2859" t="s">
        <v>24</v>
      </c>
    </row>
    <row r="2860" spans="1:14" x14ac:dyDescent="0.25">
      <c r="A2860" t="s">
        <v>2269</v>
      </c>
      <c r="B2860" t="s">
        <v>5136</v>
      </c>
      <c r="C2860" t="s">
        <v>5137</v>
      </c>
      <c r="D2860" t="s">
        <v>21</v>
      </c>
      <c r="E2860">
        <v>21230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43216</v>
      </c>
      <c r="L2860" t="s">
        <v>26</v>
      </c>
      <c r="N2860" t="s">
        <v>24</v>
      </c>
    </row>
    <row r="2861" spans="1:14" x14ac:dyDescent="0.25">
      <c r="A2861" t="s">
        <v>5138</v>
      </c>
      <c r="B2861" t="s">
        <v>5139</v>
      </c>
      <c r="C2861" t="s">
        <v>179</v>
      </c>
      <c r="D2861" t="s">
        <v>21</v>
      </c>
      <c r="E2861">
        <v>20877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43216</v>
      </c>
      <c r="L2861" t="s">
        <v>26</v>
      </c>
      <c r="N2861" t="s">
        <v>24</v>
      </c>
    </row>
    <row r="2862" spans="1:14" x14ac:dyDescent="0.25">
      <c r="A2862" t="s">
        <v>5140</v>
      </c>
      <c r="B2862" t="s">
        <v>5141</v>
      </c>
      <c r="C2862" t="s">
        <v>179</v>
      </c>
      <c r="D2862" t="s">
        <v>21</v>
      </c>
      <c r="E2862">
        <v>20877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43215</v>
      </c>
      <c r="L2862" t="s">
        <v>26</v>
      </c>
      <c r="N2862" t="s">
        <v>24</v>
      </c>
    </row>
    <row r="2863" spans="1:14" x14ac:dyDescent="0.25">
      <c r="A2863" t="s">
        <v>5142</v>
      </c>
      <c r="B2863" t="s">
        <v>5143</v>
      </c>
      <c r="C2863" t="s">
        <v>179</v>
      </c>
      <c r="D2863" t="s">
        <v>21</v>
      </c>
      <c r="E2863">
        <v>20879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43215</v>
      </c>
      <c r="L2863" t="s">
        <v>26</v>
      </c>
      <c r="N2863" t="s">
        <v>24</v>
      </c>
    </row>
    <row r="2864" spans="1:14" x14ac:dyDescent="0.25">
      <c r="A2864" t="s">
        <v>201</v>
      </c>
      <c r="B2864" t="s">
        <v>5144</v>
      </c>
      <c r="C2864" t="s">
        <v>179</v>
      </c>
      <c r="D2864" t="s">
        <v>21</v>
      </c>
      <c r="E2864">
        <v>20878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43215</v>
      </c>
      <c r="L2864" t="s">
        <v>26</v>
      </c>
      <c r="N2864" t="s">
        <v>24</v>
      </c>
    </row>
    <row r="2865" spans="1:14" x14ac:dyDescent="0.25">
      <c r="A2865" t="s">
        <v>93</v>
      </c>
      <c r="B2865" t="s">
        <v>5145</v>
      </c>
      <c r="C2865" t="s">
        <v>179</v>
      </c>
      <c r="D2865" t="s">
        <v>21</v>
      </c>
      <c r="E2865">
        <v>20878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43215</v>
      </c>
      <c r="L2865" t="s">
        <v>26</v>
      </c>
      <c r="N2865" t="s">
        <v>24</v>
      </c>
    </row>
    <row r="2866" spans="1:14" x14ac:dyDescent="0.25">
      <c r="A2866" t="s">
        <v>5146</v>
      </c>
      <c r="B2866" t="s">
        <v>5147</v>
      </c>
      <c r="C2866" t="s">
        <v>1882</v>
      </c>
      <c r="D2866" t="s">
        <v>21</v>
      </c>
      <c r="E2866">
        <v>21769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43214</v>
      </c>
      <c r="L2866" t="s">
        <v>26</v>
      </c>
      <c r="N2866" t="s">
        <v>24</v>
      </c>
    </row>
    <row r="2867" spans="1:14" x14ac:dyDescent="0.25">
      <c r="A2867" t="s">
        <v>5148</v>
      </c>
      <c r="B2867" t="s">
        <v>5149</v>
      </c>
      <c r="C2867" t="s">
        <v>317</v>
      </c>
      <c r="D2867" t="s">
        <v>21</v>
      </c>
      <c r="E2867">
        <v>20735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43214</v>
      </c>
      <c r="L2867" t="s">
        <v>26</v>
      </c>
      <c r="N2867" t="s">
        <v>24</v>
      </c>
    </row>
    <row r="2868" spans="1:14" x14ac:dyDescent="0.25">
      <c r="A2868" t="s">
        <v>5150</v>
      </c>
      <c r="B2868" t="s">
        <v>5151</v>
      </c>
      <c r="C2868" t="s">
        <v>291</v>
      </c>
      <c r="D2868" t="s">
        <v>21</v>
      </c>
      <c r="E2868">
        <v>21704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43214</v>
      </c>
      <c r="L2868" t="s">
        <v>26</v>
      </c>
      <c r="N2868" t="s">
        <v>24</v>
      </c>
    </row>
    <row r="2869" spans="1:14" x14ac:dyDescent="0.25">
      <c r="A2869" t="s">
        <v>5152</v>
      </c>
      <c r="B2869" t="s">
        <v>5153</v>
      </c>
      <c r="C2869" t="s">
        <v>5025</v>
      </c>
      <c r="D2869" t="s">
        <v>21</v>
      </c>
      <c r="E2869">
        <v>21502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43214</v>
      </c>
      <c r="L2869" t="s">
        <v>26</v>
      </c>
      <c r="N2869" t="s">
        <v>24</v>
      </c>
    </row>
    <row r="2870" spans="1:14" x14ac:dyDescent="0.25">
      <c r="A2870" t="s">
        <v>155</v>
      </c>
      <c r="B2870" t="s">
        <v>3347</v>
      </c>
      <c r="C2870" t="s">
        <v>1413</v>
      </c>
      <c r="D2870" t="s">
        <v>21</v>
      </c>
      <c r="E2870">
        <v>21146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43214</v>
      </c>
      <c r="L2870" t="s">
        <v>26</v>
      </c>
      <c r="N2870" t="s">
        <v>24</v>
      </c>
    </row>
    <row r="2871" spans="1:14" x14ac:dyDescent="0.25">
      <c r="A2871" t="s">
        <v>5154</v>
      </c>
      <c r="B2871" t="s">
        <v>5155</v>
      </c>
      <c r="C2871" t="s">
        <v>291</v>
      </c>
      <c r="D2871" t="s">
        <v>21</v>
      </c>
      <c r="E2871">
        <v>21701</v>
      </c>
      <c r="F2871" t="s">
        <v>23</v>
      </c>
      <c r="G2871" t="s">
        <v>23</v>
      </c>
      <c r="H2871" t="s">
        <v>24</v>
      </c>
      <c r="I2871" t="s">
        <v>24</v>
      </c>
      <c r="J2871" t="s">
        <v>25</v>
      </c>
      <c r="K2871" s="1">
        <v>43214</v>
      </c>
      <c r="L2871" t="s">
        <v>26</v>
      </c>
      <c r="N2871" t="s">
        <v>24</v>
      </c>
    </row>
    <row r="2872" spans="1:14" x14ac:dyDescent="0.25">
      <c r="A2872" t="s">
        <v>5156</v>
      </c>
      <c r="B2872" t="s">
        <v>5157</v>
      </c>
      <c r="C2872" t="s">
        <v>291</v>
      </c>
      <c r="D2872" t="s">
        <v>21</v>
      </c>
      <c r="E2872">
        <v>21704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43214</v>
      </c>
      <c r="L2872" t="s">
        <v>26</v>
      </c>
      <c r="N2872" t="s">
        <v>24</v>
      </c>
    </row>
    <row r="2873" spans="1:14" x14ac:dyDescent="0.25">
      <c r="A2873" t="s">
        <v>201</v>
      </c>
      <c r="B2873" t="s">
        <v>5158</v>
      </c>
      <c r="C2873" t="s">
        <v>29</v>
      </c>
      <c r="D2873" t="s">
        <v>21</v>
      </c>
      <c r="E2873">
        <v>21236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43214</v>
      </c>
      <c r="L2873" t="s">
        <v>26</v>
      </c>
      <c r="N2873" t="s">
        <v>24</v>
      </c>
    </row>
    <row r="2874" spans="1:14" x14ac:dyDescent="0.25">
      <c r="A2874" t="s">
        <v>5159</v>
      </c>
      <c r="B2874" t="s">
        <v>5160</v>
      </c>
      <c r="C2874" t="s">
        <v>1882</v>
      </c>
      <c r="D2874" t="s">
        <v>21</v>
      </c>
      <c r="E2874">
        <v>21769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43213</v>
      </c>
      <c r="L2874" t="s">
        <v>26</v>
      </c>
      <c r="N2874" t="s">
        <v>24</v>
      </c>
    </row>
    <row r="2875" spans="1:14" x14ac:dyDescent="0.25">
      <c r="A2875" t="s">
        <v>5161</v>
      </c>
      <c r="B2875" t="s">
        <v>5162</v>
      </c>
      <c r="C2875" t="s">
        <v>176</v>
      </c>
      <c r="D2875" t="s">
        <v>21</v>
      </c>
      <c r="E2875">
        <v>21740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43213</v>
      </c>
      <c r="L2875" t="s">
        <v>26</v>
      </c>
      <c r="N2875" t="s">
        <v>24</v>
      </c>
    </row>
    <row r="2876" spans="1:14" x14ac:dyDescent="0.25">
      <c r="A2876" t="s">
        <v>5163</v>
      </c>
      <c r="B2876" t="s">
        <v>5164</v>
      </c>
      <c r="C2876" t="s">
        <v>29</v>
      </c>
      <c r="D2876" t="s">
        <v>21</v>
      </c>
      <c r="E2876">
        <v>21214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43213</v>
      </c>
      <c r="L2876" t="s">
        <v>26</v>
      </c>
      <c r="N2876" t="s">
        <v>24</v>
      </c>
    </row>
    <row r="2877" spans="1:14" x14ac:dyDescent="0.25">
      <c r="A2877" t="s">
        <v>5165</v>
      </c>
      <c r="B2877" t="s">
        <v>5166</v>
      </c>
      <c r="C2877" t="s">
        <v>29</v>
      </c>
      <c r="D2877" t="s">
        <v>21</v>
      </c>
      <c r="E2877">
        <v>21223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43213</v>
      </c>
      <c r="L2877" t="s">
        <v>26</v>
      </c>
      <c r="N2877" t="s">
        <v>24</v>
      </c>
    </row>
    <row r="2878" spans="1:14" x14ac:dyDescent="0.25">
      <c r="A2878" t="s">
        <v>5167</v>
      </c>
      <c r="B2878" t="s">
        <v>5168</v>
      </c>
      <c r="C2878" t="s">
        <v>176</v>
      </c>
      <c r="D2878" t="s">
        <v>21</v>
      </c>
      <c r="E2878">
        <v>21740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43213</v>
      </c>
      <c r="L2878" t="s">
        <v>26</v>
      </c>
      <c r="N2878" t="s">
        <v>24</v>
      </c>
    </row>
    <row r="2879" spans="1:14" x14ac:dyDescent="0.25">
      <c r="A2879" t="s">
        <v>5169</v>
      </c>
      <c r="B2879" t="s">
        <v>5170</v>
      </c>
      <c r="C2879" t="s">
        <v>176</v>
      </c>
      <c r="D2879" t="s">
        <v>21</v>
      </c>
      <c r="E2879">
        <v>21740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43213</v>
      </c>
      <c r="L2879" t="s">
        <v>26</v>
      </c>
      <c r="N2879" t="s">
        <v>24</v>
      </c>
    </row>
    <row r="2880" spans="1:14" x14ac:dyDescent="0.25">
      <c r="A2880" t="s">
        <v>5171</v>
      </c>
      <c r="B2880" t="s">
        <v>5172</v>
      </c>
      <c r="C2880" t="s">
        <v>29</v>
      </c>
      <c r="D2880" t="s">
        <v>21</v>
      </c>
      <c r="E2880">
        <v>21223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43213</v>
      </c>
      <c r="L2880" t="s">
        <v>26</v>
      </c>
      <c r="N2880" t="s">
        <v>24</v>
      </c>
    </row>
    <row r="2881" spans="1:14" x14ac:dyDescent="0.25">
      <c r="A2881" t="s">
        <v>5173</v>
      </c>
      <c r="B2881" t="s">
        <v>5174</v>
      </c>
      <c r="C2881" t="s">
        <v>2645</v>
      </c>
      <c r="D2881" t="s">
        <v>21</v>
      </c>
      <c r="E2881">
        <v>21766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43210</v>
      </c>
      <c r="L2881" t="s">
        <v>26</v>
      </c>
      <c r="N2881" t="s">
        <v>24</v>
      </c>
    </row>
    <row r="2882" spans="1:14" x14ac:dyDescent="0.25">
      <c r="A2882" t="s">
        <v>5175</v>
      </c>
      <c r="B2882" t="s">
        <v>5176</v>
      </c>
      <c r="C2882" t="s">
        <v>154</v>
      </c>
      <c r="D2882" t="s">
        <v>21</v>
      </c>
      <c r="E2882">
        <v>20707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43210</v>
      </c>
      <c r="L2882" t="s">
        <v>26</v>
      </c>
      <c r="N2882" t="s">
        <v>24</v>
      </c>
    </row>
    <row r="2883" spans="1:14" x14ac:dyDescent="0.25">
      <c r="A2883" t="s">
        <v>5177</v>
      </c>
      <c r="B2883" t="s">
        <v>5178</v>
      </c>
      <c r="C2883" t="s">
        <v>154</v>
      </c>
      <c r="D2883" t="s">
        <v>21</v>
      </c>
      <c r="E2883">
        <v>20707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43210</v>
      </c>
      <c r="L2883" t="s">
        <v>26</v>
      </c>
      <c r="N2883" t="s">
        <v>24</v>
      </c>
    </row>
    <row r="2884" spans="1:14" x14ac:dyDescent="0.25">
      <c r="A2884" t="s">
        <v>5179</v>
      </c>
      <c r="B2884" t="s">
        <v>5180</v>
      </c>
      <c r="C2884" t="s">
        <v>154</v>
      </c>
      <c r="D2884" t="s">
        <v>21</v>
      </c>
      <c r="E2884">
        <v>20707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43210</v>
      </c>
      <c r="L2884" t="s">
        <v>26</v>
      </c>
      <c r="N2884" t="s">
        <v>24</v>
      </c>
    </row>
    <row r="2885" spans="1:14" x14ac:dyDescent="0.25">
      <c r="A2885" t="s">
        <v>152</v>
      </c>
      <c r="B2885" t="s">
        <v>5181</v>
      </c>
      <c r="C2885" t="s">
        <v>880</v>
      </c>
      <c r="D2885" t="s">
        <v>21</v>
      </c>
      <c r="E2885">
        <v>21784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43210</v>
      </c>
      <c r="L2885" t="s">
        <v>26</v>
      </c>
      <c r="N2885" t="s">
        <v>24</v>
      </c>
    </row>
    <row r="2886" spans="1:14" x14ac:dyDescent="0.25">
      <c r="A2886" t="s">
        <v>5182</v>
      </c>
      <c r="B2886" t="s">
        <v>5183</v>
      </c>
      <c r="C2886" t="s">
        <v>291</v>
      </c>
      <c r="D2886" t="s">
        <v>21</v>
      </c>
      <c r="E2886">
        <v>21793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43209</v>
      </c>
      <c r="L2886" t="s">
        <v>26</v>
      </c>
      <c r="N2886" t="s">
        <v>24</v>
      </c>
    </row>
    <row r="2887" spans="1:14" x14ac:dyDescent="0.25">
      <c r="A2887" t="s">
        <v>5184</v>
      </c>
      <c r="B2887" t="s">
        <v>5185</v>
      </c>
      <c r="C2887" t="s">
        <v>2645</v>
      </c>
      <c r="D2887" t="s">
        <v>21</v>
      </c>
      <c r="E2887">
        <v>21766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43209</v>
      </c>
      <c r="L2887" t="s">
        <v>26</v>
      </c>
      <c r="N2887" t="s">
        <v>24</v>
      </c>
    </row>
    <row r="2888" spans="1:14" x14ac:dyDescent="0.25">
      <c r="A2888" t="s">
        <v>5186</v>
      </c>
      <c r="B2888" t="s">
        <v>5187</v>
      </c>
      <c r="C2888" t="s">
        <v>176</v>
      </c>
      <c r="D2888" t="s">
        <v>21</v>
      </c>
      <c r="E2888">
        <v>21742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43208</v>
      </c>
      <c r="L2888" t="s">
        <v>26</v>
      </c>
      <c r="N2888" t="s">
        <v>24</v>
      </c>
    </row>
    <row r="2889" spans="1:14" x14ac:dyDescent="0.25">
      <c r="A2889" t="s">
        <v>5188</v>
      </c>
      <c r="B2889" t="s">
        <v>5189</v>
      </c>
      <c r="C2889" t="s">
        <v>176</v>
      </c>
      <c r="D2889" t="s">
        <v>21</v>
      </c>
      <c r="E2889">
        <v>21740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43208</v>
      </c>
      <c r="L2889" t="s">
        <v>26</v>
      </c>
      <c r="N2889" t="s">
        <v>24</v>
      </c>
    </row>
    <row r="2890" spans="1:14" x14ac:dyDescent="0.25">
      <c r="A2890" t="s">
        <v>5190</v>
      </c>
      <c r="B2890" t="s">
        <v>5191</v>
      </c>
      <c r="C2890" t="s">
        <v>29</v>
      </c>
      <c r="D2890" t="s">
        <v>21</v>
      </c>
      <c r="E2890">
        <v>21225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43208</v>
      </c>
      <c r="L2890" t="s">
        <v>26</v>
      </c>
      <c r="N2890" t="s">
        <v>24</v>
      </c>
    </row>
    <row r="2891" spans="1:14" x14ac:dyDescent="0.25">
      <c r="A2891" t="s">
        <v>5192</v>
      </c>
      <c r="B2891" t="s">
        <v>5193</v>
      </c>
      <c r="C2891" t="s">
        <v>29</v>
      </c>
      <c r="D2891" t="s">
        <v>21</v>
      </c>
      <c r="E2891">
        <v>21225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43208</v>
      </c>
      <c r="L2891" t="s">
        <v>26</v>
      </c>
      <c r="N2891" t="s">
        <v>24</v>
      </c>
    </row>
    <row r="2892" spans="1:14" x14ac:dyDescent="0.25">
      <c r="A2892" t="s">
        <v>5194</v>
      </c>
      <c r="B2892" t="s">
        <v>5195</v>
      </c>
      <c r="C2892" t="s">
        <v>5196</v>
      </c>
      <c r="D2892" t="s">
        <v>21</v>
      </c>
      <c r="E2892">
        <v>21539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43208</v>
      </c>
      <c r="L2892" t="s">
        <v>26</v>
      </c>
      <c r="N2892" t="s">
        <v>24</v>
      </c>
    </row>
    <row r="2893" spans="1:14" x14ac:dyDescent="0.25">
      <c r="A2893" t="s">
        <v>5197</v>
      </c>
      <c r="B2893" t="s">
        <v>5198</v>
      </c>
      <c r="C2893" t="s">
        <v>29</v>
      </c>
      <c r="D2893" t="s">
        <v>21</v>
      </c>
      <c r="E2893">
        <v>21225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43208</v>
      </c>
      <c r="L2893" t="s">
        <v>26</v>
      </c>
      <c r="N2893" t="s">
        <v>24</v>
      </c>
    </row>
    <row r="2894" spans="1:14" x14ac:dyDescent="0.25">
      <c r="A2894" t="s">
        <v>5199</v>
      </c>
      <c r="B2894" t="s">
        <v>5200</v>
      </c>
      <c r="C2894" t="s">
        <v>176</v>
      </c>
      <c r="D2894" t="s">
        <v>21</v>
      </c>
      <c r="E2894">
        <v>21740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43208</v>
      </c>
      <c r="L2894" t="s">
        <v>26</v>
      </c>
      <c r="N2894" t="s">
        <v>24</v>
      </c>
    </row>
    <row r="2895" spans="1:14" x14ac:dyDescent="0.25">
      <c r="A2895" t="s">
        <v>5201</v>
      </c>
      <c r="B2895" t="s">
        <v>5202</v>
      </c>
      <c r="C2895" t="s">
        <v>29</v>
      </c>
      <c r="D2895" t="s">
        <v>21</v>
      </c>
      <c r="E2895">
        <v>21225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43208</v>
      </c>
      <c r="L2895" t="s">
        <v>26</v>
      </c>
      <c r="N2895" t="s">
        <v>24</v>
      </c>
    </row>
    <row r="2896" spans="1:14" x14ac:dyDescent="0.25">
      <c r="A2896" t="s">
        <v>93</v>
      </c>
      <c r="B2896" t="s">
        <v>5203</v>
      </c>
      <c r="C2896" t="s">
        <v>29</v>
      </c>
      <c r="D2896" t="s">
        <v>21</v>
      </c>
      <c r="E2896">
        <v>21225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43208</v>
      </c>
      <c r="L2896" t="s">
        <v>26</v>
      </c>
      <c r="N2896" t="s">
        <v>24</v>
      </c>
    </row>
    <row r="2897" spans="1:14" x14ac:dyDescent="0.25">
      <c r="A2897" t="s">
        <v>5204</v>
      </c>
      <c r="B2897" t="s">
        <v>5205</v>
      </c>
      <c r="C2897" t="s">
        <v>1020</v>
      </c>
      <c r="D2897" t="s">
        <v>21</v>
      </c>
      <c r="E2897">
        <v>21158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43207</v>
      </c>
      <c r="L2897" t="s">
        <v>26</v>
      </c>
      <c r="N2897" t="s">
        <v>24</v>
      </c>
    </row>
    <row r="2898" spans="1:14" x14ac:dyDescent="0.25">
      <c r="A2898" t="s">
        <v>5206</v>
      </c>
      <c r="B2898" t="s">
        <v>5091</v>
      </c>
      <c r="C2898" t="s">
        <v>1020</v>
      </c>
      <c r="D2898" t="s">
        <v>21</v>
      </c>
      <c r="E2898">
        <v>21158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43207</v>
      </c>
      <c r="L2898" t="s">
        <v>26</v>
      </c>
      <c r="N2898" t="s">
        <v>24</v>
      </c>
    </row>
    <row r="2899" spans="1:14" x14ac:dyDescent="0.25">
      <c r="A2899" t="s">
        <v>5207</v>
      </c>
      <c r="B2899" t="s">
        <v>5208</v>
      </c>
      <c r="C2899" t="s">
        <v>2214</v>
      </c>
      <c r="D2899" t="s">
        <v>21</v>
      </c>
      <c r="E2899">
        <v>21532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43207</v>
      </c>
      <c r="L2899" t="s">
        <v>26</v>
      </c>
      <c r="N2899" t="s">
        <v>24</v>
      </c>
    </row>
    <row r="2900" spans="1:14" x14ac:dyDescent="0.25">
      <c r="A2900" t="s">
        <v>5209</v>
      </c>
      <c r="B2900" t="s">
        <v>5210</v>
      </c>
      <c r="C2900" t="s">
        <v>2214</v>
      </c>
      <c r="D2900" t="s">
        <v>21</v>
      </c>
      <c r="E2900">
        <v>21532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43207</v>
      </c>
      <c r="L2900" t="s">
        <v>26</v>
      </c>
      <c r="N2900" t="s">
        <v>24</v>
      </c>
    </row>
    <row r="2901" spans="1:14" x14ac:dyDescent="0.25">
      <c r="A2901" t="s">
        <v>5211</v>
      </c>
      <c r="B2901" t="s">
        <v>5212</v>
      </c>
      <c r="C2901" t="s">
        <v>1020</v>
      </c>
      <c r="D2901" t="s">
        <v>21</v>
      </c>
      <c r="E2901">
        <v>21157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43207</v>
      </c>
      <c r="L2901" t="s">
        <v>26</v>
      </c>
      <c r="N2901" t="s">
        <v>24</v>
      </c>
    </row>
    <row r="2902" spans="1:14" x14ac:dyDescent="0.25">
      <c r="A2902" t="s">
        <v>716</v>
      </c>
      <c r="B2902" t="s">
        <v>5213</v>
      </c>
      <c r="C2902" t="s">
        <v>291</v>
      </c>
      <c r="D2902" t="s">
        <v>21</v>
      </c>
      <c r="E2902">
        <v>21704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43207</v>
      </c>
      <c r="L2902" t="s">
        <v>26</v>
      </c>
      <c r="N2902" t="s">
        <v>24</v>
      </c>
    </row>
    <row r="2903" spans="1:14" x14ac:dyDescent="0.25">
      <c r="A2903" t="s">
        <v>1441</v>
      </c>
      <c r="B2903" t="s">
        <v>1442</v>
      </c>
      <c r="C2903" t="s">
        <v>1443</v>
      </c>
      <c r="D2903" t="s">
        <v>21</v>
      </c>
      <c r="E2903">
        <v>21157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43207</v>
      </c>
      <c r="L2903" t="s">
        <v>26</v>
      </c>
      <c r="N2903" t="s">
        <v>24</v>
      </c>
    </row>
    <row r="2904" spans="1:14" x14ac:dyDescent="0.25">
      <c r="A2904" t="s">
        <v>5214</v>
      </c>
      <c r="B2904" t="s">
        <v>4916</v>
      </c>
      <c r="C2904" t="s">
        <v>1020</v>
      </c>
      <c r="D2904" t="s">
        <v>21</v>
      </c>
      <c r="E2904">
        <v>21158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43207</v>
      </c>
      <c r="L2904" t="s">
        <v>26</v>
      </c>
      <c r="N2904" t="s">
        <v>24</v>
      </c>
    </row>
    <row r="2905" spans="1:14" x14ac:dyDescent="0.25">
      <c r="A2905" t="s">
        <v>2185</v>
      </c>
      <c r="B2905" t="s">
        <v>5215</v>
      </c>
      <c r="C2905" t="s">
        <v>2214</v>
      </c>
      <c r="D2905" t="s">
        <v>21</v>
      </c>
      <c r="E2905">
        <v>21532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43207</v>
      </c>
      <c r="L2905" t="s">
        <v>26</v>
      </c>
      <c r="N2905" t="s">
        <v>24</v>
      </c>
    </row>
    <row r="2906" spans="1:14" x14ac:dyDescent="0.25">
      <c r="A2906" t="s">
        <v>5216</v>
      </c>
      <c r="B2906" t="s">
        <v>5217</v>
      </c>
      <c r="C2906" t="s">
        <v>687</v>
      </c>
      <c r="D2906" t="s">
        <v>21</v>
      </c>
      <c r="E2906">
        <v>20747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43206</v>
      </c>
      <c r="L2906" t="s">
        <v>26</v>
      </c>
      <c r="N2906" t="s">
        <v>24</v>
      </c>
    </row>
    <row r="2907" spans="1:14" x14ac:dyDescent="0.25">
      <c r="A2907" t="s">
        <v>5218</v>
      </c>
      <c r="B2907" t="s">
        <v>5219</v>
      </c>
      <c r="C2907" t="s">
        <v>291</v>
      </c>
      <c r="D2907" t="s">
        <v>21</v>
      </c>
      <c r="E2907">
        <v>21704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43206</v>
      </c>
      <c r="L2907" t="s">
        <v>26</v>
      </c>
      <c r="N2907" t="s">
        <v>24</v>
      </c>
    </row>
    <row r="2908" spans="1:14" x14ac:dyDescent="0.25">
      <c r="A2908" t="s">
        <v>336</v>
      </c>
      <c r="B2908" t="s">
        <v>5220</v>
      </c>
      <c r="C2908" t="s">
        <v>683</v>
      </c>
      <c r="D2908" t="s">
        <v>21</v>
      </c>
      <c r="E2908">
        <v>21716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43206</v>
      </c>
      <c r="L2908" t="s">
        <v>26</v>
      </c>
      <c r="N2908" t="s">
        <v>24</v>
      </c>
    </row>
    <row r="2909" spans="1:14" x14ac:dyDescent="0.25">
      <c r="A2909" t="s">
        <v>5221</v>
      </c>
      <c r="B2909" t="s">
        <v>5222</v>
      </c>
      <c r="C2909" t="s">
        <v>5223</v>
      </c>
      <c r="D2909" t="s">
        <v>21</v>
      </c>
      <c r="E2909">
        <v>20721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43206</v>
      </c>
      <c r="L2909" t="s">
        <v>26</v>
      </c>
      <c r="N2909" t="s">
        <v>24</v>
      </c>
    </row>
    <row r="2910" spans="1:14" x14ac:dyDescent="0.25">
      <c r="A2910" t="s">
        <v>5224</v>
      </c>
      <c r="B2910" t="s">
        <v>5225</v>
      </c>
      <c r="C2910" t="s">
        <v>833</v>
      </c>
      <c r="D2910" t="s">
        <v>21</v>
      </c>
      <c r="E2910">
        <v>20715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43206</v>
      </c>
      <c r="L2910" t="s">
        <v>26</v>
      </c>
      <c r="N2910" t="s">
        <v>24</v>
      </c>
    </row>
    <row r="2911" spans="1:14" x14ac:dyDescent="0.25">
      <c r="A2911" t="s">
        <v>5226</v>
      </c>
      <c r="B2911" t="s">
        <v>5227</v>
      </c>
      <c r="C2911" t="s">
        <v>291</v>
      </c>
      <c r="D2911" t="s">
        <v>21</v>
      </c>
      <c r="E2911">
        <v>21704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43206</v>
      </c>
      <c r="L2911" t="s">
        <v>26</v>
      </c>
      <c r="N2911" t="s">
        <v>24</v>
      </c>
    </row>
    <row r="2912" spans="1:14" x14ac:dyDescent="0.25">
      <c r="A2912" t="s">
        <v>93</v>
      </c>
      <c r="B2912" t="s">
        <v>4014</v>
      </c>
      <c r="C2912" t="s">
        <v>659</v>
      </c>
      <c r="D2912" t="s">
        <v>21</v>
      </c>
      <c r="E2912">
        <v>20747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43206</v>
      </c>
      <c r="L2912" t="s">
        <v>26</v>
      </c>
      <c r="N2912" t="s">
        <v>24</v>
      </c>
    </row>
    <row r="2913" spans="1:14" x14ac:dyDescent="0.25">
      <c r="A2913" t="s">
        <v>5228</v>
      </c>
      <c r="B2913" t="s">
        <v>5229</v>
      </c>
      <c r="C2913" t="s">
        <v>187</v>
      </c>
      <c r="D2913" t="s">
        <v>21</v>
      </c>
      <c r="E2913">
        <v>21788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43203</v>
      </c>
      <c r="L2913" t="s">
        <v>26</v>
      </c>
      <c r="N2913" t="s">
        <v>24</v>
      </c>
    </row>
    <row r="2914" spans="1:14" x14ac:dyDescent="0.25">
      <c r="A2914" t="s">
        <v>5230</v>
      </c>
      <c r="B2914" t="s">
        <v>5231</v>
      </c>
      <c r="C2914" t="s">
        <v>173</v>
      </c>
      <c r="D2914" t="s">
        <v>21</v>
      </c>
      <c r="E2914">
        <v>20721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43203</v>
      </c>
      <c r="L2914" t="s">
        <v>26</v>
      </c>
      <c r="N2914" t="s">
        <v>24</v>
      </c>
    </row>
    <row r="2915" spans="1:14" x14ac:dyDescent="0.25">
      <c r="A2915" t="s">
        <v>5232</v>
      </c>
      <c r="B2915" t="s">
        <v>5233</v>
      </c>
      <c r="C2915" t="s">
        <v>176</v>
      </c>
      <c r="D2915" t="s">
        <v>21</v>
      </c>
      <c r="E2915">
        <v>21740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43203</v>
      </c>
      <c r="L2915" t="s">
        <v>26</v>
      </c>
      <c r="N2915" t="s">
        <v>24</v>
      </c>
    </row>
    <row r="2916" spans="1:14" x14ac:dyDescent="0.25">
      <c r="A2916" t="s">
        <v>5234</v>
      </c>
      <c r="B2916" t="s">
        <v>5235</v>
      </c>
      <c r="C2916" t="s">
        <v>487</v>
      </c>
      <c r="D2916" t="s">
        <v>21</v>
      </c>
      <c r="E2916">
        <v>20782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43202</v>
      </c>
      <c r="L2916" t="s">
        <v>26</v>
      </c>
      <c r="N2916" t="s">
        <v>24</v>
      </c>
    </row>
    <row r="2917" spans="1:14" x14ac:dyDescent="0.25">
      <c r="A2917" t="s">
        <v>5236</v>
      </c>
      <c r="B2917" t="s">
        <v>5237</v>
      </c>
      <c r="C2917" t="s">
        <v>70</v>
      </c>
      <c r="D2917" t="s">
        <v>21</v>
      </c>
      <c r="E2917">
        <v>21401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43202</v>
      </c>
      <c r="L2917" t="s">
        <v>26</v>
      </c>
      <c r="N2917" t="s">
        <v>24</v>
      </c>
    </row>
    <row r="2918" spans="1:14" x14ac:dyDescent="0.25">
      <c r="A2918" t="s">
        <v>5238</v>
      </c>
      <c r="B2918" t="s">
        <v>5239</v>
      </c>
      <c r="C2918" t="s">
        <v>70</v>
      </c>
      <c r="D2918" t="s">
        <v>21</v>
      </c>
      <c r="E2918">
        <v>21401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43202</v>
      </c>
      <c r="L2918" t="s">
        <v>26</v>
      </c>
      <c r="N2918" t="s">
        <v>24</v>
      </c>
    </row>
    <row r="2919" spans="1:14" x14ac:dyDescent="0.25">
      <c r="A2919" t="s">
        <v>5240</v>
      </c>
      <c r="B2919" t="s">
        <v>5241</v>
      </c>
      <c r="C2919" t="s">
        <v>70</v>
      </c>
      <c r="D2919" t="s">
        <v>21</v>
      </c>
      <c r="E2919">
        <v>21401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43202</v>
      </c>
      <c r="L2919" t="s">
        <v>26</v>
      </c>
      <c r="N2919" t="s">
        <v>24</v>
      </c>
    </row>
    <row r="2920" spans="1:14" x14ac:dyDescent="0.25">
      <c r="A2920" t="s">
        <v>5242</v>
      </c>
      <c r="B2920" t="s">
        <v>5243</v>
      </c>
      <c r="C2920" t="s">
        <v>187</v>
      </c>
      <c r="D2920" t="s">
        <v>21</v>
      </c>
      <c r="E2920">
        <v>21788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43202</v>
      </c>
      <c r="L2920" t="s">
        <v>26</v>
      </c>
      <c r="N2920" t="s">
        <v>24</v>
      </c>
    </row>
    <row r="2921" spans="1:14" x14ac:dyDescent="0.25">
      <c r="A2921" t="s">
        <v>5244</v>
      </c>
      <c r="B2921" t="s">
        <v>5245</v>
      </c>
      <c r="C2921" t="s">
        <v>176</v>
      </c>
      <c r="D2921" t="s">
        <v>21</v>
      </c>
      <c r="E2921">
        <v>21740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43202</v>
      </c>
      <c r="L2921" t="s">
        <v>26</v>
      </c>
      <c r="N2921" t="s">
        <v>24</v>
      </c>
    </row>
    <row r="2922" spans="1:14" x14ac:dyDescent="0.25">
      <c r="A2922" t="s">
        <v>5249</v>
      </c>
      <c r="B2922" t="s">
        <v>5250</v>
      </c>
      <c r="C2922" t="s">
        <v>283</v>
      </c>
      <c r="D2922" t="s">
        <v>21</v>
      </c>
      <c r="E2922">
        <v>21727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43202</v>
      </c>
      <c r="L2922" t="s">
        <v>26</v>
      </c>
      <c r="N2922" t="s">
        <v>24</v>
      </c>
    </row>
    <row r="2923" spans="1:14" x14ac:dyDescent="0.25">
      <c r="A2923" t="s">
        <v>5252</v>
      </c>
      <c r="B2923" t="s">
        <v>5253</v>
      </c>
      <c r="C2923" t="s">
        <v>70</v>
      </c>
      <c r="D2923" t="s">
        <v>21</v>
      </c>
      <c r="E2923">
        <v>21401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43202</v>
      </c>
      <c r="L2923" t="s">
        <v>26</v>
      </c>
      <c r="N2923" t="s">
        <v>24</v>
      </c>
    </row>
    <row r="2924" spans="1:14" x14ac:dyDescent="0.25">
      <c r="A2924" t="s">
        <v>5254</v>
      </c>
      <c r="B2924" t="s">
        <v>5255</v>
      </c>
      <c r="C2924" t="s">
        <v>70</v>
      </c>
      <c r="D2924" t="s">
        <v>21</v>
      </c>
      <c r="E2924">
        <v>21401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43202</v>
      </c>
      <c r="L2924" t="s">
        <v>26</v>
      </c>
      <c r="N2924" t="s">
        <v>24</v>
      </c>
    </row>
    <row r="2925" spans="1:14" x14ac:dyDescent="0.25">
      <c r="A2925" t="s">
        <v>5256</v>
      </c>
      <c r="B2925" t="s">
        <v>5257</v>
      </c>
      <c r="C2925" t="s">
        <v>70</v>
      </c>
      <c r="D2925" t="s">
        <v>21</v>
      </c>
      <c r="E2925">
        <v>21401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43202</v>
      </c>
      <c r="L2925" t="s">
        <v>26</v>
      </c>
      <c r="N2925" t="s">
        <v>24</v>
      </c>
    </row>
    <row r="2926" spans="1:14" x14ac:dyDescent="0.25">
      <c r="A2926" t="s">
        <v>5258</v>
      </c>
      <c r="B2926" t="s">
        <v>1100</v>
      </c>
      <c r="C2926" t="s">
        <v>154</v>
      </c>
      <c r="D2926" t="s">
        <v>21</v>
      </c>
      <c r="E2926">
        <v>20707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43201</v>
      </c>
      <c r="L2926" t="s">
        <v>26</v>
      </c>
      <c r="N2926" t="s">
        <v>24</v>
      </c>
    </row>
    <row r="2927" spans="1:14" x14ac:dyDescent="0.25">
      <c r="A2927" t="s">
        <v>155</v>
      </c>
      <c r="B2927" t="s">
        <v>5259</v>
      </c>
      <c r="C2927" t="s">
        <v>70</v>
      </c>
      <c r="D2927" t="s">
        <v>21</v>
      </c>
      <c r="E2927">
        <v>21401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43201</v>
      </c>
      <c r="L2927" t="s">
        <v>26</v>
      </c>
      <c r="N2927" t="s">
        <v>24</v>
      </c>
    </row>
    <row r="2928" spans="1:14" x14ac:dyDescent="0.25">
      <c r="A2928" t="s">
        <v>5260</v>
      </c>
      <c r="B2928" t="s">
        <v>5261</v>
      </c>
      <c r="C2928" t="s">
        <v>54</v>
      </c>
      <c r="D2928" t="s">
        <v>21</v>
      </c>
      <c r="E2928">
        <v>21060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43201</v>
      </c>
      <c r="L2928" t="s">
        <v>26</v>
      </c>
      <c r="N2928" t="s">
        <v>24</v>
      </c>
    </row>
    <row r="2929" spans="1:14" x14ac:dyDescent="0.25">
      <c r="A2929" t="s">
        <v>5262</v>
      </c>
      <c r="B2929" t="s">
        <v>5263</v>
      </c>
      <c r="C2929" t="s">
        <v>702</v>
      </c>
      <c r="D2929" t="s">
        <v>21</v>
      </c>
      <c r="E2929">
        <v>20876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43201</v>
      </c>
      <c r="L2929" t="s">
        <v>26</v>
      </c>
      <c r="N2929" t="s">
        <v>24</v>
      </c>
    </row>
    <row r="2930" spans="1:14" x14ac:dyDescent="0.25">
      <c r="A2930" t="s">
        <v>2819</v>
      </c>
      <c r="B2930" t="s">
        <v>5264</v>
      </c>
      <c r="C2930" t="s">
        <v>702</v>
      </c>
      <c r="D2930" t="s">
        <v>21</v>
      </c>
      <c r="E2930">
        <v>20874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43201</v>
      </c>
      <c r="L2930" t="s">
        <v>26</v>
      </c>
      <c r="N2930" t="s">
        <v>24</v>
      </c>
    </row>
    <row r="2931" spans="1:14" x14ac:dyDescent="0.25">
      <c r="A2931" t="s">
        <v>5265</v>
      </c>
      <c r="B2931" t="s">
        <v>5266</v>
      </c>
      <c r="C2931" t="s">
        <v>702</v>
      </c>
      <c r="D2931" t="s">
        <v>21</v>
      </c>
      <c r="E2931">
        <v>20876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43201</v>
      </c>
      <c r="L2931" t="s">
        <v>26</v>
      </c>
      <c r="N2931" t="s">
        <v>24</v>
      </c>
    </row>
    <row r="2932" spans="1:14" x14ac:dyDescent="0.25">
      <c r="A2932" t="s">
        <v>746</v>
      </c>
      <c r="B2932" t="s">
        <v>5267</v>
      </c>
      <c r="C2932" t="s">
        <v>702</v>
      </c>
      <c r="D2932" t="s">
        <v>21</v>
      </c>
      <c r="E2932">
        <v>20876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43201</v>
      </c>
      <c r="L2932" t="s">
        <v>26</v>
      </c>
      <c r="N2932" t="s">
        <v>24</v>
      </c>
    </row>
    <row r="2933" spans="1:14" x14ac:dyDescent="0.25">
      <c r="A2933" t="s">
        <v>221</v>
      </c>
      <c r="B2933" t="s">
        <v>5268</v>
      </c>
      <c r="C2933" t="s">
        <v>70</v>
      </c>
      <c r="D2933" t="s">
        <v>21</v>
      </c>
      <c r="E2933">
        <v>21401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43201</v>
      </c>
      <c r="L2933" t="s">
        <v>26</v>
      </c>
      <c r="N2933" t="s">
        <v>24</v>
      </c>
    </row>
    <row r="2934" spans="1:14" x14ac:dyDescent="0.25">
      <c r="A2934" t="s">
        <v>5269</v>
      </c>
      <c r="B2934" t="s">
        <v>5270</v>
      </c>
      <c r="C2934" t="s">
        <v>207</v>
      </c>
      <c r="D2934" t="s">
        <v>21</v>
      </c>
      <c r="E2934">
        <v>20712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43200</v>
      </c>
      <c r="L2934" t="s">
        <v>26</v>
      </c>
      <c r="N2934" t="s">
        <v>24</v>
      </c>
    </row>
    <row r="2935" spans="1:14" x14ac:dyDescent="0.25">
      <c r="A2935" t="s">
        <v>5271</v>
      </c>
      <c r="B2935" t="s">
        <v>5272</v>
      </c>
      <c r="C2935" t="s">
        <v>176</v>
      </c>
      <c r="D2935" t="s">
        <v>21</v>
      </c>
      <c r="E2935">
        <v>21740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43200</v>
      </c>
      <c r="L2935" t="s">
        <v>26</v>
      </c>
      <c r="N2935" t="s">
        <v>24</v>
      </c>
    </row>
    <row r="2936" spans="1:14" x14ac:dyDescent="0.25">
      <c r="A2936" t="s">
        <v>791</v>
      </c>
      <c r="B2936" t="s">
        <v>792</v>
      </c>
      <c r="C2936" t="s">
        <v>378</v>
      </c>
      <c r="D2936" t="s">
        <v>21</v>
      </c>
      <c r="E2936">
        <v>21536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43200</v>
      </c>
      <c r="L2936" t="s">
        <v>26</v>
      </c>
      <c r="N2936" t="s">
        <v>24</v>
      </c>
    </row>
    <row r="2937" spans="1:14" x14ac:dyDescent="0.25">
      <c r="A2937" t="s">
        <v>5273</v>
      </c>
      <c r="B2937" t="s">
        <v>5274</v>
      </c>
      <c r="C2937" t="s">
        <v>790</v>
      </c>
      <c r="D2937" t="s">
        <v>21</v>
      </c>
      <c r="E2937">
        <v>21550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43200</v>
      </c>
      <c r="L2937" t="s">
        <v>26</v>
      </c>
      <c r="N2937" t="s">
        <v>24</v>
      </c>
    </row>
    <row r="2938" spans="1:14" x14ac:dyDescent="0.25">
      <c r="A2938" t="s">
        <v>5275</v>
      </c>
      <c r="B2938" t="s">
        <v>5276</v>
      </c>
      <c r="C2938" t="s">
        <v>207</v>
      </c>
      <c r="D2938" t="s">
        <v>21</v>
      </c>
      <c r="E2938">
        <v>20712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43200</v>
      </c>
      <c r="L2938" t="s">
        <v>26</v>
      </c>
      <c r="N2938" t="s">
        <v>24</v>
      </c>
    </row>
    <row r="2939" spans="1:14" x14ac:dyDescent="0.25">
      <c r="A2939" t="s">
        <v>336</v>
      </c>
      <c r="B2939" t="s">
        <v>5277</v>
      </c>
      <c r="C2939" t="s">
        <v>176</v>
      </c>
      <c r="D2939" t="s">
        <v>21</v>
      </c>
      <c r="E2939">
        <v>21740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43200</v>
      </c>
      <c r="L2939" t="s">
        <v>26</v>
      </c>
      <c r="N2939" t="s">
        <v>24</v>
      </c>
    </row>
    <row r="2940" spans="1:14" x14ac:dyDescent="0.25">
      <c r="A2940" t="s">
        <v>708</v>
      </c>
      <c r="B2940" t="s">
        <v>5278</v>
      </c>
      <c r="C2940" t="s">
        <v>176</v>
      </c>
      <c r="D2940" t="s">
        <v>21</v>
      </c>
      <c r="E2940">
        <v>21742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43200</v>
      </c>
      <c r="L2940" t="s">
        <v>26</v>
      </c>
      <c r="N2940" t="s">
        <v>24</v>
      </c>
    </row>
    <row r="2941" spans="1:14" x14ac:dyDescent="0.25">
      <c r="A2941" t="s">
        <v>5279</v>
      </c>
      <c r="B2941" t="s">
        <v>2302</v>
      </c>
      <c r="C2941" t="s">
        <v>378</v>
      </c>
      <c r="D2941" t="s">
        <v>21</v>
      </c>
      <c r="E2941">
        <v>21536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43199</v>
      </c>
      <c r="L2941" t="s">
        <v>26</v>
      </c>
      <c r="N2941" t="s">
        <v>24</v>
      </c>
    </row>
    <row r="2942" spans="1:14" x14ac:dyDescent="0.25">
      <c r="A2942" t="s">
        <v>788</v>
      </c>
      <c r="B2942" t="s">
        <v>789</v>
      </c>
      <c r="C2942" t="s">
        <v>790</v>
      </c>
      <c r="D2942" t="s">
        <v>21</v>
      </c>
      <c r="E2942">
        <v>21550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43199</v>
      </c>
      <c r="L2942" t="s">
        <v>26</v>
      </c>
      <c r="N2942" t="s">
        <v>24</v>
      </c>
    </row>
    <row r="2943" spans="1:14" x14ac:dyDescent="0.25">
      <c r="A2943" t="s">
        <v>5280</v>
      </c>
      <c r="B2943" t="s">
        <v>5281</v>
      </c>
      <c r="C2943" t="s">
        <v>378</v>
      </c>
      <c r="D2943" t="s">
        <v>21</v>
      </c>
      <c r="E2943">
        <v>21536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43199</v>
      </c>
      <c r="L2943" t="s">
        <v>26</v>
      </c>
      <c r="N2943" t="s">
        <v>24</v>
      </c>
    </row>
    <row r="2944" spans="1:14" x14ac:dyDescent="0.25">
      <c r="A2944" t="s">
        <v>2903</v>
      </c>
      <c r="B2944" t="s">
        <v>2904</v>
      </c>
      <c r="C2944" t="s">
        <v>29</v>
      </c>
      <c r="D2944" t="s">
        <v>21</v>
      </c>
      <c r="E2944">
        <v>21223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43199</v>
      </c>
      <c r="L2944" t="s">
        <v>26</v>
      </c>
      <c r="N2944" t="s">
        <v>24</v>
      </c>
    </row>
    <row r="2945" spans="1:14" x14ac:dyDescent="0.25">
      <c r="A2945" t="s">
        <v>336</v>
      </c>
      <c r="B2945" t="s">
        <v>5282</v>
      </c>
      <c r="C2945" t="s">
        <v>790</v>
      </c>
      <c r="D2945" t="s">
        <v>21</v>
      </c>
      <c r="E2945">
        <v>21550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43199</v>
      </c>
      <c r="L2945" t="s">
        <v>26</v>
      </c>
      <c r="N2945" t="s">
        <v>24</v>
      </c>
    </row>
    <row r="2946" spans="1:14" x14ac:dyDescent="0.25">
      <c r="A2946" t="s">
        <v>5283</v>
      </c>
      <c r="B2946" t="s">
        <v>5284</v>
      </c>
      <c r="C2946" t="s">
        <v>378</v>
      </c>
      <c r="D2946" t="s">
        <v>21</v>
      </c>
      <c r="E2946">
        <v>21536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43199</v>
      </c>
      <c r="L2946" t="s">
        <v>26</v>
      </c>
      <c r="N2946" t="s">
        <v>24</v>
      </c>
    </row>
    <row r="2947" spans="1:14" x14ac:dyDescent="0.25">
      <c r="A2947" t="s">
        <v>3743</v>
      </c>
      <c r="B2947" t="s">
        <v>3744</v>
      </c>
      <c r="C2947" t="s">
        <v>3745</v>
      </c>
      <c r="D2947" t="s">
        <v>21</v>
      </c>
      <c r="E2947">
        <v>21227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43199</v>
      </c>
      <c r="L2947" t="s">
        <v>26</v>
      </c>
      <c r="N2947" t="s">
        <v>24</v>
      </c>
    </row>
    <row r="2948" spans="1:14" x14ac:dyDescent="0.25">
      <c r="A2948" t="s">
        <v>451</v>
      </c>
      <c r="B2948" t="s">
        <v>5285</v>
      </c>
      <c r="C2948" t="s">
        <v>790</v>
      </c>
      <c r="D2948" t="s">
        <v>21</v>
      </c>
      <c r="E2948">
        <v>21550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43199</v>
      </c>
      <c r="L2948" t="s">
        <v>26</v>
      </c>
      <c r="N2948" t="s">
        <v>24</v>
      </c>
    </row>
    <row r="2949" spans="1:14" x14ac:dyDescent="0.25">
      <c r="A2949" t="s">
        <v>5286</v>
      </c>
      <c r="B2949" t="s">
        <v>5287</v>
      </c>
      <c r="C2949" t="s">
        <v>176</v>
      </c>
      <c r="D2949" t="s">
        <v>21</v>
      </c>
      <c r="E2949">
        <v>21740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43196</v>
      </c>
      <c r="L2949" t="s">
        <v>26</v>
      </c>
      <c r="N2949" t="s">
        <v>24</v>
      </c>
    </row>
    <row r="2950" spans="1:14" x14ac:dyDescent="0.25">
      <c r="A2950" t="s">
        <v>4007</v>
      </c>
      <c r="B2950" t="s">
        <v>4008</v>
      </c>
      <c r="C2950" t="s">
        <v>1509</v>
      </c>
      <c r="D2950" t="s">
        <v>21</v>
      </c>
      <c r="E2950">
        <v>21032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43196</v>
      </c>
      <c r="L2950" t="s">
        <v>26</v>
      </c>
      <c r="N2950" t="s">
        <v>24</v>
      </c>
    </row>
    <row r="2951" spans="1:14" x14ac:dyDescent="0.25">
      <c r="A2951" t="s">
        <v>5288</v>
      </c>
      <c r="B2951" t="s">
        <v>5289</v>
      </c>
      <c r="C2951" t="s">
        <v>291</v>
      </c>
      <c r="D2951" t="s">
        <v>21</v>
      </c>
      <c r="E2951">
        <v>21702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43196</v>
      </c>
      <c r="L2951" t="s">
        <v>26</v>
      </c>
      <c r="N2951" t="s">
        <v>24</v>
      </c>
    </row>
    <row r="2952" spans="1:14" x14ac:dyDescent="0.25">
      <c r="A2952" t="s">
        <v>5290</v>
      </c>
      <c r="B2952" t="s">
        <v>5291</v>
      </c>
      <c r="C2952" t="s">
        <v>291</v>
      </c>
      <c r="D2952" t="s">
        <v>21</v>
      </c>
      <c r="E2952">
        <v>21702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43196</v>
      </c>
      <c r="L2952" t="s">
        <v>26</v>
      </c>
      <c r="N2952" t="s">
        <v>24</v>
      </c>
    </row>
    <row r="2953" spans="1:14" x14ac:dyDescent="0.25">
      <c r="A2953" t="s">
        <v>5292</v>
      </c>
      <c r="B2953" t="s">
        <v>5293</v>
      </c>
      <c r="C2953" t="s">
        <v>29</v>
      </c>
      <c r="D2953" t="s">
        <v>21</v>
      </c>
      <c r="E2953">
        <v>21230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43196</v>
      </c>
      <c r="L2953" t="s">
        <v>26</v>
      </c>
      <c r="N2953" t="s">
        <v>24</v>
      </c>
    </row>
    <row r="2954" spans="1:14" x14ac:dyDescent="0.25">
      <c r="A2954" t="s">
        <v>5294</v>
      </c>
      <c r="B2954" t="s">
        <v>5295</v>
      </c>
      <c r="C2954" t="s">
        <v>176</v>
      </c>
      <c r="D2954" t="s">
        <v>21</v>
      </c>
      <c r="E2954">
        <v>21740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43196</v>
      </c>
      <c r="L2954" t="s">
        <v>26</v>
      </c>
      <c r="N2954" t="s">
        <v>24</v>
      </c>
    </row>
    <row r="2955" spans="1:14" x14ac:dyDescent="0.25">
      <c r="A2955" t="s">
        <v>5296</v>
      </c>
      <c r="B2955" t="s">
        <v>5297</v>
      </c>
      <c r="C2955" t="s">
        <v>1011</v>
      </c>
      <c r="D2955" t="s">
        <v>21</v>
      </c>
      <c r="E2955">
        <v>21090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43196</v>
      </c>
      <c r="L2955" t="s">
        <v>26</v>
      </c>
      <c r="N2955" t="s">
        <v>24</v>
      </c>
    </row>
    <row r="2956" spans="1:14" x14ac:dyDescent="0.25">
      <c r="A2956" t="s">
        <v>5298</v>
      </c>
      <c r="B2956" t="s">
        <v>5299</v>
      </c>
      <c r="C2956" t="s">
        <v>176</v>
      </c>
      <c r="D2956" t="s">
        <v>21</v>
      </c>
      <c r="E2956">
        <v>21740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43195</v>
      </c>
      <c r="L2956" t="s">
        <v>26</v>
      </c>
      <c r="N2956" t="s">
        <v>24</v>
      </c>
    </row>
    <row r="2957" spans="1:14" x14ac:dyDescent="0.25">
      <c r="A2957" t="s">
        <v>5300</v>
      </c>
      <c r="B2957" t="s">
        <v>5301</v>
      </c>
      <c r="C2957" t="s">
        <v>176</v>
      </c>
      <c r="D2957" t="s">
        <v>21</v>
      </c>
      <c r="E2957">
        <v>21740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43195</v>
      </c>
      <c r="L2957" t="s">
        <v>26</v>
      </c>
      <c r="N2957" t="s">
        <v>24</v>
      </c>
    </row>
    <row r="2958" spans="1:14" x14ac:dyDescent="0.25">
      <c r="A2958" t="s">
        <v>5302</v>
      </c>
      <c r="B2958" t="s">
        <v>5303</v>
      </c>
      <c r="C2958" t="s">
        <v>176</v>
      </c>
      <c r="D2958" t="s">
        <v>21</v>
      </c>
      <c r="E2958">
        <v>21740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43195</v>
      </c>
      <c r="L2958" t="s">
        <v>26</v>
      </c>
      <c r="N2958" t="s">
        <v>24</v>
      </c>
    </row>
    <row r="2959" spans="1:14" x14ac:dyDescent="0.25">
      <c r="A2959" t="s">
        <v>336</v>
      </c>
      <c r="B2959" t="s">
        <v>5304</v>
      </c>
      <c r="C2959" t="s">
        <v>283</v>
      </c>
      <c r="D2959" t="s">
        <v>21</v>
      </c>
      <c r="E2959">
        <v>21727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43195</v>
      </c>
      <c r="L2959" t="s">
        <v>26</v>
      </c>
      <c r="N2959" t="s">
        <v>24</v>
      </c>
    </row>
    <row r="2960" spans="1:14" x14ac:dyDescent="0.25">
      <c r="A2960" t="s">
        <v>3676</v>
      </c>
      <c r="B2960" t="s">
        <v>3677</v>
      </c>
      <c r="C2960" t="s">
        <v>268</v>
      </c>
      <c r="D2960" t="s">
        <v>21</v>
      </c>
      <c r="E2960">
        <v>20689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43194</v>
      </c>
      <c r="L2960" t="s">
        <v>26</v>
      </c>
      <c r="N2960" t="s">
        <v>24</v>
      </c>
    </row>
    <row r="2961" spans="1:14" x14ac:dyDescent="0.25">
      <c r="A2961" t="s">
        <v>5305</v>
      </c>
      <c r="B2961" t="s">
        <v>5306</v>
      </c>
      <c r="C2961" t="s">
        <v>624</v>
      </c>
      <c r="D2961" t="s">
        <v>21</v>
      </c>
      <c r="E2961">
        <v>20678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43194</v>
      </c>
      <c r="L2961" t="s">
        <v>26</v>
      </c>
      <c r="N2961" t="s">
        <v>24</v>
      </c>
    </row>
    <row r="2962" spans="1:14" x14ac:dyDescent="0.25">
      <c r="A2962" t="s">
        <v>5307</v>
      </c>
      <c r="B2962" t="s">
        <v>5308</v>
      </c>
      <c r="C2962" t="s">
        <v>702</v>
      </c>
      <c r="D2962" t="s">
        <v>21</v>
      </c>
      <c r="E2962">
        <v>20874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43194</v>
      </c>
      <c r="L2962" t="s">
        <v>26</v>
      </c>
      <c r="N2962" t="s">
        <v>24</v>
      </c>
    </row>
    <row r="2963" spans="1:14" x14ac:dyDescent="0.25">
      <c r="A2963" t="s">
        <v>5309</v>
      </c>
      <c r="B2963" t="s">
        <v>5310</v>
      </c>
      <c r="C2963" t="s">
        <v>176</v>
      </c>
      <c r="D2963" t="s">
        <v>21</v>
      </c>
      <c r="E2963">
        <v>21740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43194</v>
      </c>
      <c r="L2963" t="s">
        <v>26</v>
      </c>
      <c r="N2963" t="s">
        <v>24</v>
      </c>
    </row>
    <row r="2964" spans="1:14" x14ac:dyDescent="0.25">
      <c r="A2964" t="s">
        <v>5311</v>
      </c>
      <c r="B2964" t="s">
        <v>5312</v>
      </c>
      <c r="C2964" t="s">
        <v>702</v>
      </c>
      <c r="D2964" t="s">
        <v>21</v>
      </c>
      <c r="E2964">
        <v>20874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43194</v>
      </c>
      <c r="L2964" t="s">
        <v>26</v>
      </c>
      <c r="N2964" t="s">
        <v>24</v>
      </c>
    </row>
    <row r="2965" spans="1:14" x14ac:dyDescent="0.25">
      <c r="A2965" t="s">
        <v>622</v>
      </c>
      <c r="B2965" t="s">
        <v>623</v>
      </c>
      <c r="C2965" t="s">
        <v>624</v>
      </c>
      <c r="D2965" t="s">
        <v>21</v>
      </c>
      <c r="E2965">
        <v>20678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43194</v>
      </c>
      <c r="L2965" t="s">
        <v>26</v>
      </c>
      <c r="N2965" t="s">
        <v>24</v>
      </c>
    </row>
    <row r="2966" spans="1:14" x14ac:dyDescent="0.25">
      <c r="A2966" t="s">
        <v>5313</v>
      </c>
      <c r="B2966" t="s">
        <v>267</v>
      </c>
      <c r="C2966" t="s">
        <v>268</v>
      </c>
      <c r="D2966" t="s">
        <v>21</v>
      </c>
      <c r="E2966">
        <v>20689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43194</v>
      </c>
      <c r="L2966" t="s">
        <v>26</v>
      </c>
      <c r="N2966" t="s">
        <v>24</v>
      </c>
    </row>
    <row r="2967" spans="1:14" x14ac:dyDescent="0.25">
      <c r="A2967" t="s">
        <v>5314</v>
      </c>
      <c r="B2967" t="s">
        <v>5315</v>
      </c>
      <c r="C2967" t="s">
        <v>1633</v>
      </c>
      <c r="D2967" t="s">
        <v>21</v>
      </c>
      <c r="E2967">
        <v>21078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43193</v>
      </c>
      <c r="L2967" t="s">
        <v>26</v>
      </c>
      <c r="N2967" t="s">
        <v>24</v>
      </c>
    </row>
    <row r="2968" spans="1:14" x14ac:dyDescent="0.25">
      <c r="A2968" t="s">
        <v>76</v>
      </c>
      <c r="B2968" t="s">
        <v>3689</v>
      </c>
      <c r="C2968" t="s">
        <v>1633</v>
      </c>
      <c r="D2968" t="s">
        <v>21</v>
      </c>
      <c r="E2968">
        <v>21078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43193</v>
      </c>
      <c r="L2968" t="s">
        <v>26</v>
      </c>
      <c r="N2968" t="s">
        <v>24</v>
      </c>
    </row>
    <row r="2969" spans="1:14" x14ac:dyDescent="0.25">
      <c r="A2969" t="s">
        <v>5316</v>
      </c>
      <c r="B2969" t="s">
        <v>5317</v>
      </c>
      <c r="C2969" t="s">
        <v>1633</v>
      </c>
      <c r="D2969" t="s">
        <v>21</v>
      </c>
      <c r="E2969">
        <v>21078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43193</v>
      </c>
      <c r="L2969" t="s">
        <v>26</v>
      </c>
      <c r="N2969" t="s">
        <v>24</v>
      </c>
    </row>
    <row r="2970" spans="1:14" x14ac:dyDescent="0.25">
      <c r="A2970" t="s">
        <v>87</v>
      </c>
      <c r="B2970" t="s">
        <v>5318</v>
      </c>
      <c r="C2970" t="s">
        <v>1633</v>
      </c>
      <c r="D2970" t="s">
        <v>21</v>
      </c>
      <c r="E2970">
        <v>21078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43193</v>
      </c>
      <c r="L2970" t="s">
        <v>26</v>
      </c>
      <c r="N2970" t="s">
        <v>24</v>
      </c>
    </row>
    <row r="2971" spans="1:14" x14ac:dyDescent="0.25">
      <c r="A2971" t="s">
        <v>5319</v>
      </c>
      <c r="B2971" t="s">
        <v>5320</v>
      </c>
      <c r="C2971" t="s">
        <v>1633</v>
      </c>
      <c r="D2971" t="s">
        <v>21</v>
      </c>
      <c r="E2971">
        <v>21078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43193</v>
      </c>
      <c r="L2971" t="s">
        <v>26</v>
      </c>
      <c r="N2971" t="s">
        <v>24</v>
      </c>
    </row>
    <row r="2972" spans="1:14" x14ac:dyDescent="0.25">
      <c r="A2972" t="s">
        <v>260</v>
      </c>
      <c r="B2972" t="s">
        <v>3697</v>
      </c>
      <c r="C2972" t="s">
        <v>745</v>
      </c>
      <c r="D2972" t="s">
        <v>21</v>
      </c>
      <c r="E2972">
        <v>21001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43193</v>
      </c>
      <c r="L2972" t="s">
        <v>26</v>
      </c>
      <c r="N2972" t="s">
        <v>24</v>
      </c>
    </row>
    <row r="2973" spans="1:14" x14ac:dyDescent="0.25">
      <c r="A2973" t="s">
        <v>5321</v>
      </c>
      <c r="B2973" t="s">
        <v>5322</v>
      </c>
      <c r="C2973" t="s">
        <v>176</v>
      </c>
      <c r="D2973" t="s">
        <v>21</v>
      </c>
      <c r="E2973">
        <v>21740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43192</v>
      </c>
      <c r="L2973" t="s">
        <v>26</v>
      </c>
      <c r="N2973" t="s">
        <v>24</v>
      </c>
    </row>
    <row r="2974" spans="1:14" x14ac:dyDescent="0.25">
      <c r="A2974" t="s">
        <v>5323</v>
      </c>
      <c r="B2974" t="s">
        <v>5324</v>
      </c>
      <c r="C2974" t="s">
        <v>176</v>
      </c>
      <c r="D2974" t="s">
        <v>21</v>
      </c>
      <c r="E2974">
        <v>21740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43192</v>
      </c>
      <c r="L2974" t="s">
        <v>26</v>
      </c>
      <c r="N2974" t="s">
        <v>24</v>
      </c>
    </row>
    <row r="2975" spans="1:14" x14ac:dyDescent="0.25">
      <c r="A2975" t="s">
        <v>5325</v>
      </c>
      <c r="B2975" t="s">
        <v>5326</v>
      </c>
      <c r="C2975" t="s">
        <v>176</v>
      </c>
      <c r="D2975" t="s">
        <v>21</v>
      </c>
      <c r="E2975">
        <v>21740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43188</v>
      </c>
      <c r="L2975" t="s">
        <v>26</v>
      </c>
      <c r="N2975" t="s">
        <v>24</v>
      </c>
    </row>
    <row r="2976" spans="1:14" x14ac:dyDescent="0.25">
      <c r="A2976" t="s">
        <v>5327</v>
      </c>
      <c r="B2976" t="s">
        <v>5328</v>
      </c>
      <c r="C2976" t="s">
        <v>176</v>
      </c>
      <c r="D2976" t="s">
        <v>21</v>
      </c>
      <c r="E2976">
        <v>21740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43188</v>
      </c>
      <c r="L2976" t="s">
        <v>26</v>
      </c>
      <c r="N2976" t="s">
        <v>24</v>
      </c>
    </row>
    <row r="2977" spans="1:14" x14ac:dyDescent="0.25">
      <c r="A2977" t="s">
        <v>5331</v>
      </c>
      <c r="B2977" t="s">
        <v>5332</v>
      </c>
      <c r="C2977" t="s">
        <v>291</v>
      </c>
      <c r="D2977" t="s">
        <v>21</v>
      </c>
      <c r="E2977">
        <v>21702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43187</v>
      </c>
      <c r="L2977" t="s">
        <v>26</v>
      </c>
      <c r="N2977" t="s">
        <v>24</v>
      </c>
    </row>
    <row r="2978" spans="1:14" x14ac:dyDescent="0.25">
      <c r="A2978" t="s">
        <v>5333</v>
      </c>
      <c r="B2978" t="s">
        <v>5334</v>
      </c>
      <c r="C2978" t="s">
        <v>291</v>
      </c>
      <c r="D2978" t="s">
        <v>21</v>
      </c>
      <c r="E2978">
        <v>21702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43187</v>
      </c>
      <c r="L2978" t="s">
        <v>26</v>
      </c>
      <c r="N2978" t="s">
        <v>24</v>
      </c>
    </row>
    <row r="2979" spans="1:14" x14ac:dyDescent="0.25">
      <c r="A2979" t="s">
        <v>1753</v>
      </c>
      <c r="B2979" t="s">
        <v>1754</v>
      </c>
      <c r="C2979" t="s">
        <v>291</v>
      </c>
      <c r="D2979" t="s">
        <v>21</v>
      </c>
      <c r="E2979">
        <v>21702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43187</v>
      </c>
      <c r="L2979" t="s">
        <v>26</v>
      </c>
      <c r="N2979" t="s">
        <v>24</v>
      </c>
    </row>
    <row r="2980" spans="1:14" x14ac:dyDescent="0.25">
      <c r="A2980" t="s">
        <v>5335</v>
      </c>
      <c r="B2980" t="s">
        <v>5336</v>
      </c>
      <c r="C2980" t="s">
        <v>637</v>
      </c>
      <c r="D2980" t="s">
        <v>21</v>
      </c>
      <c r="E2980">
        <v>20743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43187</v>
      </c>
      <c r="L2980" t="s">
        <v>26</v>
      </c>
      <c r="N2980" t="s">
        <v>24</v>
      </c>
    </row>
    <row r="2981" spans="1:14" x14ac:dyDescent="0.25">
      <c r="A2981" t="s">
        <v>5337</v>
      </c>
      <c r="B2981" t="s">
        <v>5338</v>
      </c>
      <c r="C2981" t="s">
        <v>291</v>
      </c>
      <c r="D2981" t="s">
        <v>21</v>
      </c>
      <c r="E2981">
        <v>21702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43187</v>
      </c>
      <c r="L2981" t="s">
        <v>26</v>
      </c>
      <c r="N2981" t="s">
        <v>24</v>
      </c>
    </row>
    <row r="2982" spans="1:14" x14ac:dyDescent="0.25">
      <c r="A2982" t="s">
        <v>5339</v>
      </c>
      <c r="B2982" t="s">
        <v>5340</v>
      </c>
      <c r="C2982" t="s">
        <v>702</v>
      </c>
      <c r="D2982" t="s">
        <v>21</v>
      </c>
      <c r="E2982">
        <v>20874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43186</v>
      </c>
      <c r="L2982" t="s">
        <v>26</v>
      </c>
      <c r="N2982" t="s">
        <v>24</v>
      </c>
    </row>
    <row r="2983" spans="1:14" x14ac:dyDescent="0.25">
      <c r="A2983" t="s">
        <v>5341</v>
      </c>
      <c r="B2983" t="s">
        <v>5342</v>
      </c>
      <c r="C2983" t="s">
        <v>702</v>
      </c>
      <c r="D2983" t="s">
        <v>21</v>
      </c>
      <c r="E2983">
        <v>20876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43186</v>
      </c>
      <c r="L2983" t="s">
        <v>26</v>
      </c>
      <c r="N2983" t="s">
        <v>24</v>
      </c>
    </row>
    <row r="2984" spans="1:14" x14ac:dyDescent="0.25">
      <c r="A2984" t="s">
        <v>155</v>
      </c>
      <c r="B2984" t="s">
        <v>5343</v>
      </c>
      <c r="C2984" t="s">
        <v>702</v>
      </c>
      <c r="D2984" t="s">
        <v>21</v>
      </c>
      <c r="E2984">
        <v>20874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43186</v>
      </c>
      <c r="L2984" t="s">
        <v>26</v>
      </c>
      <c r="N2984" t="s">
        <v>24</v>
      </c>
    </row>
    <row r="2985" spans="1:14" x14ac:dyDescent="0.25">
      <c r="A2985" t="s">
        <v>588</v>
      </c>
      <c r="B2985" t="s">
        <v>5344</v>
      </c>
      <c r="C2985" t="s">
        <v>702</v>
      </c>
      <c r="D2985" t="s">
        <v>21</v>
      </c>
      <c r="E2985">
        <v>20874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43186</v>
      </c>
      <c r="L2985" t="s">
        <v>26</v>
      </c>
      <c r="N2985" t="s">
        <v>24</v>
      </c>
    </row>
    <row r="2986" spans="1:14" x14ac:dyDescent="0.25">
      <c r="A2986" t="s">
        <v>2247</v>
      </c>
      <c r="B2986" t="s">
        <v>5345</v>
      </c>
      <c r="C2986" t="s">
        <v>702</v>
      </c>
      <c r="D2986" t="s">
        <v>21</v>
      </c>
      <c r="E2986">
        <v>20874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43186</v>
      </c>
      <c r="L2986" t="s">
        <v>26</v>
      </c>
      <c r="N2986" t="s">
        <v>24</v>
      </c>
    </row>
    <row r="2987" spans="1:14" x14ac:dyDescent="0.25">
      <c r="A2987" t="s">
        <v>5346</v>
      </c>
      <c r="B2987" t="s">
        <v>5347</v>
      </c>
      <c r="C2987" t="s">
        <v>702</v>
      </c>
      <c r="D2987" t="s">
        <v>21</v>
      </c>
      <c r="E2987">
        <v>20874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43186</v>
      </c>
      <c r="L2987" t="s">
        <v>26</v>
      </c>
      <c r="N2987" t="s">
        <v>24</v>
      </c>
    </row>
    <row r="2988" spans="1:14" x14ac:dyDescent="0.25">
      <c r="A2988" t="s">
        <v>1679</v>
      </c>
      <c r="B2988" t="s">
        <v>1680</v>
      </c>
      <c r="C2988" t="s">
        <v>29</v>
      </c>
      <c r="D2988" t="s">
        <v>21</v>
      </c>
      <c r="E2988">
        <v>21212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43186</v>
      </c>
      <c r="L2988" t="s">
        <v>26</v>
      </c>
      <c r="N2988" t="s">
        <v>24</v>
      </c>
    </row>
    <row r="2989" spans="1:14" x14ac:dyDescent="0.25">
      <c r="A2989" t="s">
        <v>5348</v>
      </c>
      <c r="B2989" t="s">
        <v>5349</v>
      </c>
      <c r="C2989" t="s">
        <v>702</v>
      </c>
      <c r="D2989" t="s">
        <v>21</v>
      </c>
      <c r="E2989">
        <v>20874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43186</v>
      </c>
      <c r="L2989" t="s">
        <v>26</v>
      </c>
      <c r="N2989" t="s">
        <v>24</v>
      </c>
    </row>
    <row r="2990" spans="1:14" x14ac:dyDescent="0.25">
      <c r="A2990" t="s">
        <v>5350</v>
      </c>
      <c r="B2990" t="s">
        <v>5351</v>
      </c>
      <c r="C2990" t="s">
        <v>702</v>
      </c>
      <c r="D2990" t="s">
        <v>21</v>
      </c>
      <c r="E2990">
        <v>20874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43186</v>
      </c>
      <c r="L2990" t="s">
        <v>26</v>
      </c>
      <c r="N2990" t="s">
        <v>24</v>
      </c>
    </row>
    <row r="2991" spans="1:14" x14ac:dyDescent="0.25">
      <c r="A2991" t="s">
        <v>5352</v>
      </c>
      <c r="B2991" t="s">
        <v>5353</v>
      </c>
      <c r="C2991" t="s">
        <v>29</v>
      </c>
      <c r="D2991" t="s">
        <v>21</v>
      </c>
      <c r="E2991">
        <v>21212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43186</v>
      </c>
      <c r="L2991" t="s">
        <v>26</v>
      </c>
      <c r="N2991" t="s">
        <v>24</v>
      </c>
    </row>
    <row r="2992" spans="1:14" x14ac:dyDescent="0.25">
      <c r="A2992" t="s">
        <v>93</v>
      </c>
      <c r="B2992" t="s">
        <v>5354</v>
      </c>
      <c r="C2992" t="s">
        <v>29</v>
      </c>
      <c r="D2992" t="s">
        <v>21</v>
      </c>
      <c r="E2992">
        <v>21212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43186</v>
      </c>
      <c r="L2992" t="s">
        <v>26</v>
      </c>
      <c r="N2992" t="s">
        <v>24</v>
      </c>
    </row>
    <row r="2993" spans="1:14" x14ac:dyDescent="0.25">
      <c r="A2993" t="s">
        <v>155</v>
      </c>
      <c r="B2993" t="s">
        <v>5355</v>
      </c>
      <c r="C2993" t="s">
        <v>5356</v>
      </c>
      <c r="D2993" t="s">
        <v>21</v>
      </c>
      <c r="E2993">
        <v>20872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43185</v>
      </c>
      <c r="L2993" t="s">
        <v>26</v>
      </c>
      <c r="N2993" t="s">
        <v>24</v>
      </c>
    </row>
    <row r="2994" spans="1:14" x14ac:dyDescent="0.25">
      <c r="A2994" t="s">
        <v>155</v>
      </c>
      <c r="B2994" t="s">
        <v>4025</v>
      </c>
      <c r="C2994" t="s">
        <v>176</v>
      </c>
      <c r="D2994" t="s">
        <v>21</v>
      </c>
      <c r="E2994">
        <v>21740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43185</v>
      </c>
      <c r="L2994" t="s">
        <v>26</v>
      </c>
      <c r="N2994" t="s">
        <v>24</v>
      </c>
    </row>
    <row r="2995" spans="1:14" x14ac:dyDescent="0.25">
      <c r="A2995" t="s">
        <v>30</v>
      </c>
      <c r="B2995" t="s">
        <v>4021</v>
      </c>
      <c r="C2995" t="s">
        <v>291</v>
      </c>
      <c r="D2995" t="s">
        <v>21</v>
      </c>
      <c r="E2995">
        <v>21701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43185</v>
      </c>
      <c r="L2995" t="s">
        <v>26</v>
      </c>
      <c r="N2995" t="s">
        <v>24</v>
      </c>
    </row>
    <row r="2996" spans="1:14" x14ac:dyDescent="0.25">
      <c r="A2996" t="s">
        <v>5357</v>
      </c>
      <c r="B2996" t="s">
        <v>5358</v>
      </c>
      <c r="C2996" t="s">
        <v>29</v>
      </c>
      <c r="D2996" t="s">
        <v>21</v>
      </c>
      <c r="E2996">
        <v>21212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43185</v>
      </c>
      <c r="L2996" t="s">
        <v>26</v>
      </c>
      <c r="N2996" t="s">
        <v>24</v>
      </c>
    </row>
    <row r="2997" spans="1:14" x14ac:dyDescent="0.25">
      <c r="A2997" t="s">
        <v>913</v>
      </c>
      <c r="B2997" t="s">
        <v>5359</v>
      </c>
      <c r="C2997" t="s">
        <v>5356</v>
      </c>
      <c r="D2997" t="s">
        <v>21</v>
      </c>
      <c r="E2997">
        <v>20872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43185</v>
      </c>
      <c r="L2997" t="s">
        <v>26</v>
      </c>
      <c r="N2997" t="s">
        <v>24</v>
      </c>
    </row>
    <row r="2998" spans="1:14" x14ac:dyDescent="0.25">
      <c r="A2998" t="s">
        <v>1623</v>
      </c>
      <c r="B2998" t="s">
        <v>1624</v>
      </c>
      <c r="C2998" t="s">
        <v>291</v>
      </c>
      <c r="D2998" t="s">
        <v>21</v>
      </c>
      <c r="E2998">
        <v>21702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43185</v>
      </c>
      <c r="L2998" t="s">
        <v>26</v>
      </c>
      <c r="N2998" t="s">
        <v>24</v>
      </c>
    </row>
    <row r="2999" spans="1:14" x14ac:dyDescent="0.25">
      <c r="A2999" t="s">
        <v>221</v>
      </c>
      <c r="B2999" t="s">
        <v>5360</v>
      </c>
      <c r="C2999" t="s">
        <v>5356</v>
      </c>
      <c r="D2999" t="s">
        <v>21</v>
      </c>
      <c r="E2999">
        <v>20872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43185</v>
      </c>
      <c r="L2999" t="s">
        <v>26</v>
      </c>
      <c r="N2999" t="s">
        <v>24</v>
      </c>
    </row>
    <row r="3000" spans="1:14" x14ac:dyDescent="0.25">
      <c r="A3000" t="s">
        <v>5361</v>
      </c>
      <c r="B3000" t="s">
        <v>5362</v>
      </c>
      <c r="C3000" t="s">
        <v>1509</v>
      </c>
      <c r="D3000" t="s">
        <v>21</v>
      </c>
      <c r="E3000">
        <v>21032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43182</v>
      </c>
      <c r="L3000" t="s">
        <v>26</v>
      </c>
      <c r="N3000" t="s">
        <v>24</v>
      </c>
    </row>
    <row r="3001" spans="1:14" x14ac:dyDescent="0.25">
      <c r="A3001" t="s">
        <v>5363</v>
      </c>
      <c r="B3001" t="s">
        <v>5364</v>
      </c>
      <c r="C3001" t="s">
        <v>54</v>
      </c>
      <c r="D3001" t="s">
        <v>21</v>
      </c>
      <c r="E3001">
        <v>21061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43182</v>
      </c>
      <c r="L3001" t="s">
        <v>26</v>
      </c>
      <c r="N3001" t="s">
        <v>24</v>
      </c>
    </row>
    <row r="3002" spans="1:14" x14ac:dyDescent="0.25">
      <c r="A3002" t="s">
        <v>5365</v>
      </c>
      <c r="B3002" t="s">
        <v>5366</v>
      </c>
      <c r="C3002" t="s">
        <v>1509</v>
      </c>
      <c r="D3002" t="s">
        <v>21</v>
      </c>
      <c r="E3002">
        <v>21032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43182</v>
      </c>
      <c r="L3002" t="s">
        <v>26</v>
      </c>
      <c r="N3002" t="s">
        <v>24</v>
      </c>
    </row>
    <row r="3003" spans="1:14" x14ac:dyDescent="0.25">
      <c r="A3003" t="s">
        <v>5367</v>
      </c>
      <c r="B3003" t="s">
        <v>5368</v>
      </c>
      <c r="C3003" t="s">
        <v>1221</v>
      </c>
      <c r="D3003" t="s">
        <v>21</v>
      </c>
      <c r="E3003">
        <v>21054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43181</v>
      </c>
      <c r="L3003" t="s">
        <v>26</v>
      </c>
      <c r="N3003" t="s">
        <v>24</v>
      </c>
    </row>
    <row r="3004" spans="1:14" x14ac:dyDescent="0.25">
      <c r="A3004" t="s">
        <v>5369</v>
      </c>
      <c r="B3004" t="s">
        <v>5370</v>
      </c>
      <c r="C3004" t="s">
        <v>1221</v>
      </c>
      <c r="D3004" t="s">
        <v>21</v>
      </c>
      <c r="E3004">
        <v>21054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43181</v>
      </c>
      <c r="L3004" t="s">
        <v>26</v>
      </c>
      <c r="N3004" t="s">
        <v>24</v>
      </c>
    </row>
    <row r="3005" spans="1:14" x14ac:dyDescent="0.25">
      <c r="A3005" t="s">
        <v>5371</v>
      </c>
      <c r="B3005" t="s">
        <v>5372</v>
      </c>
      <c r="C3005" t="s">
        <v>702</v>
      </c>
      <c r="D3005" t="s">
        <v>21</v>
      </c>
      <c r="E3005">
        <v>20874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43181</v>
      </c>
      <c r="L3005" t="s">
        <v>26</v>
      </c>
      <c r="N3005" t="s">
        <v>24</v>
      </c>
    </row>
    <row r="3006" spans="1:14" x14ac:dyDescent="0.25">
      <c r="A3006" t="s">
        <v>5373</v>
      </c>
      <c r="B3006" t="s">
        <v>5374</v>
      </c>
      <c r="C3006" t="s">
        <v>179</v>
      </c>
      <c r="D3006" t="s">
        <v>21</v>
      </c>
      <c r="E3006">
        <v>20879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43181</v>
      </c>
      <c r="L3006" t="s">
        <v>26</v>
      </c>
      <c r="N3006" t="s">
        <v>24</v>
      </c>
    </row>
    <row r="3007" spans="1:14" x14ac:dyDescent="0.25">
      <c r="A3007" t="s">
        <v>5375</v>
      </c>
      <c r="B3007" t="s">
        <v>5376</v>
      </c>
      <c r="C3007" t="s">
        <v>5377</v>
      </c>
      <c r="D3007" t="s">
        <v>21</v>
      </c>
      <c r="E3007">
        <v>21205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43180</v>
      </c>
      <c r="L3007" t="s">
        <v>26</v>
      </c>
      <c r="N3007" t="s">
        <v>24</v>
      </c>
    </row>
    <row r="3008" spans="1:14" x14ac:dyDescent="0.25">
      <c r="A3008" t="s">
        <v>5378</v>
      </c>
      <c r="B3008" t="s">
        <v>5379</v>
      </c>
      <c r="C3008" t="s">
        <v>29</v>
      </c>
      <c r="D3008" t="s">
        <v>21</v>
      </c>
      <c r="E3008">
        <v>21217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43180</v>
      </c>
      <c r="L3008" t="s">
        <v>26</v>
      </c>
      <c r="N3008" t="s">
        <v>24</v>
      </c>
    </row>
    <row r="3009" spans="1:14" x14ac:dyDescent="0.25">
      <c r="A3009" t="s">
        <v>5380</v>
      </c>
      <c r="B3009" t="s">
        <v>5381</v>
      </c>
      <c r="C3009" t="s">
        <v>1052</v>
      </c>
      <c r="D3009" t="s">
        <v>21</v>
      </c>
      <c r="E3009">
        <v>21632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43179</v>
      </c>
      <c r="L3009" t="s">
        <v>26</v>
      </c>
      <c r="N3009" t="s">
        <v>24</v>
      </c>
    </row>
    <row r="3010" spans="1:14" x14ac:dyDescent="0.25">
      <c r="A3010" t="s">
        <v>5382</v>
      </c>
      <c r="B3010" t="s">
        <v>1923</v>
      </c>
      <c r="C3010" t="s">
        <v>1924</v>
      </c>
      <c r="D3010" t="s">
        <v>21</v>
      </c>
      <c r="E3010">
        <v>21643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43179</v>
      </c>
      <c r="L3010" t="s">
        <v>26</v>
      </c>
      <c r="N3010" t="s">
        <v>24</v>
      </c>
    </row>
    <row r="3011" spans="1:14" x14ac:dyDescent="0.25">
      <c r="A3011" t="s">
        <v>97</v>
      </c>
      <c r="B3011" t="s">
        <v>5384</v>
      </c>
      <c r="C3011" t="s">
        <v>898</v>
      </c>
      <c r="D3011" t="s">
        <v>21</v>
      </c>
      <c r="E3011">
        <v>21601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43179</v>
      </c>
      <c r="L3011" t="s">
        <v>26</v>
      </c>
      <c r="N3011" t="s">
        <v>24</v>
      </c>
    </row>
    <row r="3012" spans="1:14" x14ac:dyDescent="0.25">
      <c r="A3012" t="s">
        <v>5385</v>
      </c>
      <c r="B3012" t="s">
        <v>5386</v>
      </c>
      <c r="C3012" t="s">
        <v>29</v>
      </c>
      <c r="D3012" t="s">
        <v>21</v>
      </c>
      <c r="E3012">
        <v>21205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43178</v>
      </c>
      <c r="L3012" t="s">
        <v>26</v>
      </c>
      <c r="N3012" t="s">
        <v>24</v>
      </c>
    </row>
    <row r="3013" spans="1:14" x14ac:dyDescent="0.25">
      <c r="A3013" t="s">
        <v>4928</v>
      </c>
      <c r="B3013" t="s">
        <v>5387</v>
      </c>
      <c r="C3013" t="s">
        <v>29</v>
      </c>
      <c r="D3013" t="s">
        <v>21</v>
      </c>
      <c r="E3013">
        <v>21210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43178</v>
      </c>
      <c r="L3013" t="s">
        <v>26</v>
      </c>
      <c r="N3013" t="s">
        <v>24</v>
      </c>
    </row>
    <row r="3014" spans="1:14" x14ac:dyDescent="0.25">
      <c r="A3014" t="s">
        <v>5388</v>
      </c>
      <c r="B3014" t="s">
        <v>5389</v>
      </c>
      <c r="C3014" t="s">
        <v>29</v>
      </c>
      <c r="D3014" t="s">
        <v>21</v>
      </c>
      <c r="E3014">
        <v>21223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43178</v>
      </c>
      <c r="L3014" t="s">
        <v>26</v>
      </c>
      <c r="N3014" t="s">
        <v>24</v>
      </c>
    </row>
    <row r="3015" spans="1:14" x14ac:dyDescent="0.25">
      <c r="A3015" t="s">
        <v>1460</v>
      </c>
      <c r="B3015" t="s">
        <v>1461</v>
      </c>
      <c r="C3015" t="s">
        <v>29</v>
      </c>
      <c r="D3015" t="s">
        <v>21</v>
      </c>
      <c r="E3015">
        <v>21215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43175</v>
      </c>
      <c r="L3015" t="s">
        <v>26</v>
      </c>
      <c r="N3015" t="s">
        <v>24</v>
      </c>
    </row>
    <row r="3016" spans="1:14" x14ac:dyDescent="0.25">
      <c r="A3016" t="s">
        <v>5390</v>
      </c>
      <c r="B3016" t="s">
        <v>5391</v>
      </c>
      <c r="C3016" t="s">
        <v>3189</v>
      </c>
      <c r="D3016" t="s">
        <v>21</v>
      </c>
      <c r="E3016">
        <v>21076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43175</v>
      </c>
      <c r="L3016" t="s">
        <v>26</v>
      </c>
      <c r="N3016" t="s">
        <v>24</v>
      </c>
    </row>
    <row r="3017" spans="1:14" x14ac:dyDescent="0.25">
      <c r="A3017" t="s">
        <v>5392</v>
      </c>
      <c r="B3017" t="s">
        <v>5393</v>
      </c>
      <c r="C3017" t="s">
        <v>5394</v>
      </c>
      <c r="D3017" t="s">
        <v>21</v>
      </c>
      <c r="E3017">
        <v>20871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43175</v>
      </c>
      <c r="L3017" t="s">
        <v>26</v>
      </c>
      <c r="N3017" t="s">
        <v>24</v>
      </c>
    </row>
    <row r="3018" spans="1:14" x14ac:dyDescent="0.25">
      <c r="A3018" t="s">
        <v>5395</v>
      </c>
      <c r="B3018" t="s">
        <v>5396</v>
      </c>
      <c r="C3018" t="s">
        <v>5394</v>
      </c>
      <c r="D3018" t="s">
        <v>21</v>
      </c>
      <c r="E3018">
        <v>20871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43175</v>
      </c>
      <c r="L3018" t="s">
        <v>26</v>
      </c>
      <c r="N3018" t="s">
        <v>24</v>
      </c>
    </row>
    <row r="3019" spans="1:14" x14ac:dyDescent="0.25">
      <c r="A3019" t="s">
        <v>5397</v>
      </c>
      <c r="B3019" t="s">
        <v>5398</v>
      </c>
      <c r="C3019" t="s">
        <v>3189</v>
      </c>
      <c r="D3019" t="s">
        <v>21</v>
      </c>
      <c r="E3019">
        <v>21076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43175</v>
      </c>
      <c r="L3019" t="s">
        <v>26</v>
      </c>
      <c r="N3019" t="s">
        <v>24</v>
      </c>
    </row>
    <row r="3020" spans="1:14" x14ac:dyDescent="0.25">
      <c r="A3020" t="s">
        <v>212</v>
      </c>
      <c r="B3020" t="s">
        <v>5399</v>
      </c>
      <c r="C3020" t="s">
        <v>958</v>
      </c>
      <c r="D3020" t="s">
        <v>21</v>
      </c>
      <c r="E3020">
        <v>21113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43175</v>
      </c>
      <c r="L3020" t="s">
        <v>26</v>
      </c>
      <c r="N3020" t="s">
        <v>24</v>
      </c>
    </row>
    <row r="3021" spans="1:14" x14ac:dyDescent="0.25">
      <c r="A3021" t="s">
        <v>5400</v>
      </c>
      <c r="B3021" t="s">
        <v>5401</v>
      </c>
      <c r="C3021" t="s">
        <v>702</v>
      </c>
      <c r="D3021" t="s">
        <v>21</v>
      </c>
      <c r="E3021">
        <v>20876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43175</v>
      </c>
      <c r="L3021" t="s">
        <v>26</v>
      </c>
      <c r="N3021" t="s">
        <v>24</v>
      </c>
    </row>
    <row r="3022" spans="1:14" x14ac:dyDescent="0.25">
      <c r="A3022" t="s">
        <v>5402</v>
      </c>
      <c r="B3022" t="s">
        <v>5403</v>
      </c>
      <c r="C3022" t="s">
        <v>3189</v>
      </c>
      <c r="D3022" t="s">
        <v>21</v>
      </c>
      <c r="E3022">
        <v>21076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43175</v>
      </c>
      <c r="L3022" t="s">
        <v>26</v>
      </c>
      <c r="N3022" t="s">
        <v>24</v>
      </c>
    </row>
    <row r="3023" spans="1:14" x14ac:dyDescent="0.25">
      <c r="A3023" t="s">
        <v>1959</v>
      </c>
      <c r="B3023" t="s">
        <v>5404</v>
      </c>
      <c r="C3023" t="s">
        <v>291</v>
      </c>
      <c r="D3023" t="s">
        <v>21</v>
      </c>
      <c r="E3023">
        <v>21702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43175</v>
      </c>
      <c r="L3023" t="s">
        <v>26</v>
      </c>
      <c r="N3023" t="s">
        <v>24</v>
      </c>
    </row>
    <row r="3024" spans="1:14" x14ac:dyDescent="0.25">
      <c r="A3024" t="s">
        <v>5405</v>
      </c>
      <c r="B3024" t="s">
        <v>489</v>
      </c>
      <c r="C3024" t="s">
        <v>29</v>
      </c>
      <c r="D3024" t="s">
        <v>21</v>
      </c>
      <c r="E3024">
        <v>21215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43174</v>
      </c>
      <c r="L3024" t="s">
        <v>26</v>
      </c>
      <c r="N3024" t="s">
        <v>24</v>
      </c>
    </row>
    <row r="3025" spans="1:14" x14ac:dyDescent="0.25">
      <c r="A3025" t="s">
        <v>5406</v>
      </c>
      <c r="B3025" t="s">
        <v>5407</v>
      </c>
      <c r="C3025" t="s">
        <v>29</v>
      </c>
      <c r="D3025" t="s">
        <v>21</v>
      </c>
      <c r="E3025">
        <v>21210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43174</v>
      </c>
      <c r="L3025" t="s">
        <v>26</v>
      </c>
      <c r="N3025" t="s">
        <v>24</v>
      </c>
    </row>
    <row r="3026" spans="1:14" x14ac:dyDescent="0.25">
      <c r="A3026" t="s">
        <v>5408</v>
      </c>
      <c r="B3026" t="s">
        <v>5409</v>
      </c>
      <c r="C3026" t="s">
        <v>29</v>
      </c>
      <c r="D3026" t="s">
        <v>21</v>
      </c>
      <c r="E3026">
        <v>21229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43174</v>
      </c>
      <c r="L3026" t="s">
        <v>26</v>
      </c>
      <c r="N3026" t="s">
        <v>24</v>
      </c>
    </row>
    <row r="3027" spans="1:14" x14ac:dyDescent="0.25">
      <c r="A3027" t="s">
        <v>5414</v>
      </c>
      <c r="B3027" t="s">
        <v>5415</v>
      </c>
      <c r="C3027" t="s">
        <v>291</v>
      </c>
      <c r="D3027" t="s">
        <v>21</v>
      </c>
      <c r="E3027">
        <v>21702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43174</v>
      </c>
      <c r="L3027" t="s">
        <v>26</v>
      </c>
      <c r="N3027" t="s">
        <v>24</v>
      </c>
    </row>
    <row r="3028" spans="1:14" x14ac:dyDescent="0.25">
      <c r="A3028" t="s">
        <v>5416</v>
      </c>
      <c r="B3028" t="s">
        <v>5417</v>
      </c>
      <c r="C3028" t="s">
        <v>5394</v>
      </c>
      <c r="D3028" t="s">
        <v>21</v>
      </c>
      <c r="E3028">
        <v>20871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43174</v>
      </c>
      <c r="L3028" t="s">
        <v>26</v>
      </c>
      <c r="N3028" t="s">
        <v>24</v>
      </c>
    </row>
    <row r="3029" spans="1:14" x14ac:dyDescent="0.25">
      <c r="A3029" t="s">
        <v>5418</v>
      </c>
      <c r="B3029" t="s">
        <v>5419</v>
      </c>
      <c r="C3029" t="s">
        <v>54</v>
      </c>
      <c r="D3029" t="s">
        <v>21</v>
      </c>
      <c r="E3029">
        <v>21061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43173</v>
      </c>
      <c r="L3029" t="s">
        <v>26</v>
      </c>
      <c r="N3029" t="s">
        <v>24</v>
      </c>
    </row>
    <row r="3030" spans="1:14" x14ac:dyDescent="0.25">
      <c r="A3030" t="s">
        <v>5420</v>
      </c>
      <c r="B3030" t="s">
        <v>5421</v>
      </c>
      <c r="C3030" t="s">
        <v>3189</v>
      </c>
      <c r="D3030" t="s">
        <v>21</v>
      </c>
      <c r="E3030">
        <v>21076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43173</v>
      </c>
      <c r="L3030" t="s">
        <v>26</v>
      </c>
      <c r="N3030" t="s">
        <v>24</v>
      </c>
    </row>
    <row r="3031" spans="1:14" x14ac:dyDescent="0.25">
      <c r="A3031" t="s">
        <v>5422</v>
      </c>
      <c r="B3031" t="s">
        <v>5423</v>
      </c>
      <c r="C3031" t="s">
        <v>5394</v>
      </c>
      <c r="D3031" t="s">
        <v>21</v>
      </c>
      <c r="E3031">
        <v>20871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43173</v>
      </c>
      <c r="L3031" t="s">
        <v>26</v>
      </c>
      <c r="N3031" t="s">
        <v>24</v>
      </c>
    </row>
    <row r="3032" spans="1:14" x14ac:dyDescent="0.25">
      <c r="A3032" t="s">
        <v>5424</v>
      </c>
      <c r="B3032" t="s">
        <v>5425</v>
      </c>
      <c r="C3032" t="s">
        <v>702</v>
      </c>
      <c r="D3032" t="s">
        <v>21</v>
      </c>
      <c r="E3032">
        <v>20876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43173</v>
      </c>
      <c r="L3032" t="s">
        <v>26</v>
      </c>
      <c r="N3032" t="s">
        <v>24</v>
      </c>
    </row>
    <row r="3033" spans="1:14" x14ac:dyDescent="0.25">
      <c r="A3033" t="s">
        <v>5426</v>
      </c>
      <c r="B3033" t="s">
        <v>5427</v>
      </c>
      <c r="C3033" t="s">
        <v>1198</v>
      </c>
      <c r="D3033" t="s">
        <v>21</v>
      </c>
      <c r="E3033">
        <v>21226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43173</v>
      </c>
      <c r="L3033" t="s">
        <v>26</v>
      </c>
      <c r="N3033" t="s">
        <v>24</v>
      </c>
    </row>
    <row r="3034" spans="1:14" x14ac:dyDescent="0.25">
      <c r="A3034" t="s">
        <v>122</v>
      </c>
      <c r="B3034" t="s">
        <v>5428</v>
      </c>
      <c r="C3034" t="s">
        <v>29</v>
      </c>
      <c r="D3034" t="s">
        <v>21</v>
      </c>
      <c r="E3034">
        <v>21226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43173</v>
      </c>
      <c r="L3034" t="s">
        <v>26</v>
      </c>
      <c r="N3034" t="s">
        <v>24</v>
      </c>
    </row>
    <row r="3035" spans="1:14" x14ac:dyDescent="0.25">
      <c r="A3035" t="s">
        <v>5429</v>
      </c>
      <c r="B3035" t="s">
        <v>5430</v>
      </c>
      <c r="C3035" t="s">
        <v>5431</v>
      </c>
      <c r="D3035" t="s">
        <v>21</v>
      </c>
      <c r="E3035">
        <v>20878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43173</v>
      </c>
      <c r="L3035" t="s">
        <v>26</v>
      </c>
      <c r="N3035" t="s">
        <v>24</v>
      </c>
    </row>
    <row r="3036" spans="1:14" x14ac:dyDescent="0.25">
      <c r="A3036" t="s">
        <v>5432</v>
      </c>
      <c r="B3036" t="s">
        <v>5433</v>
      </c>
      <c r="C3036" t="s">
        <v>1198</v>
      </c>
      <c r="D3036" t="s">
        <v>21</v>
      </c>
      <c r="E3036">
        <v>21226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43173</v>
      </c>
      <c r="L3036" t="s">
        <v>26</v>
      </c>
      <c r="N3036" t="s">
        <v>24</v>
      </c>
    </row>
    <row r="3037" spans="1:14" x14ac:dyDescent="0.25">
      <c r="A3037" t="s">
        <v>5434</v>
      </c>
      <c r="B3037" t="s">
        <v>5435</v>
      </c>
      <c r="C3037" t="s">
        <v>702</v>
      </c>
      <c r="D3037" t="s">
        <v>21</v>
      </c>
      <c r="E3037">
        <v>20767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43173</v>
      </c>
      <c r="L3037" t="s">
        <v>26</v>
      </c>
      <c r="N3037" t="s">
        <v>24</v>
      </c>
    </row>
    <row r="3038" spans="1:14" x14ac:dyDescent="0.25">
      <c r="A3038" t="s">
        <v>5436</v>
      </c>
      <c r="B3038" t="s">
        <v>5437</v>
      </c>
      <c r="C3038" t="s">
        <v>702</v>
      </c>
      <c r="D3038" t="s">
        <v>21</v>
      </c>
      <c r="E3038">
        <v>20876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43173</v>
      </c>
      <c r="L3038" t="s">
        <v>26</v>
      </c>
      <c r="N3038" t="s">
        <v>24</v>
      </c>
    </row>
    <row r="3039" spans="1:14" x14ac:dyDescent="0.25">
      <c r="A3039" t="s">
        <v>5438</v>
      </c>
      <c r="B3039" t="s">
        <v>5439</v>
      </c>
      <c r="C3039" t="s">
        <v>702</v>
      </c>
      <c r="D3039" t="s">
        <v>21</v>
      </c>
      <c r="E3039">
        <v>20872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43172</v>
      </c>
      <c r="L3039" t="s">
        <v>26</v>
      </c>
      <c r="N3039" t="s">
        <v>24</v>
      </c>
    </row>
    <row r="3040" spans="1:14" x14ac:dyDescent="0.25">
      <c r="A3040" t="s">
        <v>5440</v>
      </c>
      <c r="B3040" t="s">
        <v>5441</v>
      </c>
      <c r="C3040" t="s">
        <v>173</v>
      </c>
      <c r="D3040" t="s">
        <v>21</v>
      </c>
      <c r="E3040">
        <v>20745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43172</v>
      </c>
      <c r="L3040" t="s">
        <v>26</v>
      </c>
      <c r="N3040" t="s">
        <v>24</v>
      </c>
    </row>
    <row r="3041" spans="1:14" x14ac:dyDescent="0.25">
      <c r="A3041" t="s">
        <v>5442</v>
      </c>
      <c r="B3041" t="s">
        <v>5443</v>
      </c>
      <c r="C3041" t="s">
        <v>29</v>
      </c>
      <c r="D3041" t="s">
        <v>21</v>
      </c>
      <c r="E3041">
        <v>21226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43172</v>
      </c>
      <c r="L3041" t="s">
        <v>26</v>
      </c>
      <c r="N3041" t="s">
        <v>24</v>
      </c>
    </row>
    <row r="3042" spans="1:14" x14ac:dyDescent="0.25">
      <c r="A3042" t="s">
        <v>5444</v>
      </c>
      <c r="B3042" t="s">
        <v>5445</v>
      </c>
      <c r="C3042" t="s">
        <v>5356</v>
      </c>
      <c r="D3042" t="s">
        <v>21</v>
      </c>
      <c r="E3042">
        <v>20872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43172</v>
      </c>
      <c r="L3042" t="s">
        <v>26</v>
      </c>
      <c r="N3042" t="s">
        <v>24</v>
      </c>
    </row>
    <row r="3043" spans="1:14" x14ac:dyDescent="0.25">
      <c r="A3043" t="s">
        <v>1401</v>
      </c>
      <c r="B3043" t="s">
        <v>1402</v>
      </c>
      <c r="C3043" t="s">
        <v>173</v>
      </c>
      <c r="D3043" t="s">
        <v>21</v>
      </c>
      <c r="E3043">
        <v>20745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43172</v>
      </c>
      <c r="L3043" t="s">
        <v>26</v>
      </c>
      <c r="N3043" t="s">
        <v>24</v>
      </c>
    </row>
    <row r="3044" spans="1:14" x14ac:dyDescent="0.25">
      <c r="A3044" t="s">
        <v>5446</v>
      </c>
      <c r="B3044" t="s">
        <v>5447</v>
      </c>
      <c r="C3044" t="s">
        <v>5356</v>
      </c>
      <c r="D3044" t="s">
        <v>21</v>
      </c>
      <c r="E3044">
        <v>20872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43172</v>
      </c>
      <c r="L3044" t="s">
        <v>26</v>
      </c>
      <c r="N3044" t="s">
        <v>24</v>
      </c>
    </row>
    <row r="3045" spans="1:14" x14ac:dyDescent="0.25">
      <c r="A3045" t="s">
        <v>250</v>
      </c>
      <c r="B3045" t="s">
        <v>5448</v>
      </c>
      <c r="C3045" t="s">
        <v>702</v>
      </c>
      <c r="D3045" t="s">
        <v>21</v>
      </c>
      <c r="E3045">
        <v>20874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43172</v>
      </c>
      <c r="L3045" t="s">
        <v>26</v>
      </c>
      <c r="N3045" t="s">
        <v>24</v>
      </c>
    </row>
    <row r="3046" spans="1:14" x14ac:dyDescent="0.25">
      <c r="A3046" t="s">
        <v>5449</v>
      </c>
      <c r="B3046" t="s">
        <v>5450</v>
      </c>
      <c r="C3046" t="s">
        <v>5356</v>
      </c>
      <c r="D3046" t="s">
        <v>21</v>
      </c>
      <c r="E3046">
        <v>20872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43172</v>
      </c>
      <c r="L3046" t="s">
        <v>26</v>
      </c>
      <c r="N3046" t="s">
        <v>24</v>
      </c>
    </row>
    <row r="3047" spans="1:14" x14ac:dyDescent="0.25">
      <c r="A3047" t="s">
        <v>5451</v>
      </c>
      <c r="B3047" t="s">
        <v>5452</v>
      </c>
      <c r="C3047" t="s">
        <v>5356</v>
      </c>
      <c r="D3047" t="s">
        <v>21</v>
      </c>
      <c r="E3047">
        <v>20872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43171</v>
      </c>
      <c r="L3047" t="s">
        <v>26</v>
      </c>
      <c r="N3047" t="s">
        <v>24</v>
      </c>
    </row>
    <row r="3048" spans="1:14" x14ac:dyDescent="0.25">
      <c r="A3048" t="s">
        <v>5453</v>
      </c>
      <c r="B3048" t="s">
        <v>400</v>
      </c>
      <c r="C3048" t="s">
        <v>39</v>
      </c>
      <c r="D3048" t="s">
        <v>21</v>
      </c>
      <c r="E3048">
        <v>21045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43168</v>
      </c>
      <c r="L3048" t="s">
        <v>26</v>
      </c>
      <c r="N3048" t="s">
        <v>24</v>
      </c>
    </row>
    <row r="3049" spans="1:14" x14ac:dyDescent="0.25">
      <c r="A3049" t="s">
        <v>5454</v>
      </c>
      <c r="B3049" t="s">
        <v>5455</v>
      </c>
      <c r="C3049" t="s">
        <v>190</v>
      </c>
      <c r="D3049" t="s">
        <v>21</v>
      </c>
      <c r="E3049">
        <v>20850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43168</v>
      </c>
      <c r="L3049" t="s">
        <v>26</v>
      </c>
      <c r="N3049" t="s">
        <v>24</v>
      </c>
    </row>
    <row r="3050" spans="1:14" x14ac:dyDescent="0.25">
      <c r="A3050" t="s">
        <v>913</v>
      </c>
      <c r="B3050" t="s">
        <v>5456</v>
      </c>
      <c r="C3050" t="s">
        <v>190</v>
      </c>
      <c r="D3050" t="s">
        <v>21</v>
      </c>
      <c r="E3050">
        <v>20855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43168</v>
      </c>
      <c r="L3050" t="s">
        <v>26</v>
      </c>
      <c r="N3050" t="s">
        <v>24</v>
      </c>
    </row>
    <row r="3051" spans="1:14" x14ac:dyDescent="0.25">
      <c r="A3051" t="s">
        <v>5457</v>
      </c>
      <c r="B3051" t="s">
        <v>5458</v>
      </c>
      <c r="C3051" t="s">
        <v>39</v>
      </c>
      <c r="D3051" t="s">
        <v>21</v>
      </c>
      <c r="E3051">
        <v>21045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43168</v>
      </c>
      <c r="L3051" t="s">
        <v>26</v>
      </c>
      <c r="N3051" t="s">
        <v>24</v>
      </c>
    </row>
    <row r="3052" spans="1:14" x14ac:dyDescent="0.25">
      <c r="A3052" t="s">
        <v>5459</v>
      </c>
      <c r="B3052" t="s">
        <v>5460</v>
      </c>
      <c r="C3052" t="s">
        <v>190</v>
      </c>
      <c r="D3052" t="s">
        <v>21</v>
      </c>
      <c r="E3052">
        <v>20850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43168</v>
      </c>
      <c r="L3052" t="s">
        <v>26</v>
      </c>
      <c r="N3052" t="s">
        <v>24</v>
      </c>
    </row>
    <row r="3053" spans="1:14" x14ac:dyDescent="0.25">
      <c r="A3053" t="s">
        <v>5461</v>
      </c>
      <c r="B3053" t="s">
        <v>1431</v>
      </c>
      <c r="C3053" t="s">
        <v>1020</v>
      </c>
      <c r="D3053" t="s">
        <v>21</v>
      </c>
      <c r="E3053">
        <v>21157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43167</v>
      </c>
      <c r="L3053" t="s">
        <v>26</v>
      </c>
      <c r="N3053" t="s">
        <v>24</v>
      </c>
    </row>
    <row r="3054" spans="1:14" x14ac:dyDescent="0.25">
      <c r="A3054" t="s">
        <v>1429</v>
      </c>
      <c r="B3054" t="s">
        <v>1430</v>
      </c>
      <c r="C3054" t="s">
        <v>1020</v>
      </c>
      <c r="D3054" t="s">
        <v>21</v>
      </c>
      <c r="E3054">
        <v>21157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43167</v>
      </c>
      <c r="L3054" t="s">
        <v>26</v>
      </c>
      <c r="N3054" t="s">
        <v>24</v>
      </c>
    </row>
    <row r="3055" spans="1:14" x14ac:dyDescent="0.25">
      <c r="A3055" t="s">
        <v>1438</v>
      </c>
      <c r="B3055" t="s">
        <v>1439</v>
      </c>
      <c r="C3055" t="s">
        <v>1020</v>
      </c>
      <c r="D3055" t="s">
        <v>21</v>
      </c>
      <c r="E3055">
        <v>21157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43167</v>
      </c>
      <c r="L3055" t="s">
        <v>26</v>
      </c>
      <c r="N3055" t="s">
        <v>24</v>
      </c>
    </row>
    <row r="3056" spans="1:14" x14ac:dyDescent="0.25">
      <c r="A3056" t="s">
        <v>5463</v>
      </c>
      <c r="B3056" t="s">
        <v>5464</v>
      </c>
      <c r="C3056" t="s">
        <v>190</v>
      </c>
      <c r="D3056" t="s">
        <v>21</v>
      </c>
      <c r="E3056">
        <v>20850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43167</v>
      </c>
      <c r="L3056" t="s">
        <v>26</v>
      </c>
      <c r="N3056" t="s">
        <v>24</v>
      </c>
    </row>
    <row r="3057" spans="1:14" x14ac:dyDescent="0.25">
      <c r="A3057" t="s">
        <v>5465</v>
      </c>
      <c r="B3057" t="s">
        <v>5466</v>
      </c>
      <c r="C3057" t="s">
        <v>1020</v>
      </c>
      <c r="D3057" t="s">
        <v>21</v>
      </c>
      <c r="E3057">
        <v>21157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43167</v>
      </c>
      <c r="L3057" t="s">
        <v>26</v>
      </c>
      <c r="N3057" t="s">
        <v>24</v>
      </c>
    </row>
    <row r="3058" spans="1:14" x14ac:dyDescent="0.25">
      <c r="A3058" t="s">
        <v>5467</v>
      </c>
      <c r="B3058" t="s">
        <v>5468</v>
      </c>
      <c r="C3058" t="s">
        <v>190</v>
      </c>
      <c r="D3058" t="s">
        <v>21</v>
      </c>
      <c r="E3058">
        <v>20850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43166</v>
      </c>
      <c r="L3058" t="s">
        <v>26</v>
      </c>
      <c r="N3058" t="s">
        <v>24</v>
      </c>
    </row>
    <row r="3059" spans="1:14" x14ac:dyDescent="0.25">
      <c r="A3059" t="s">
        <v>5469</v>
      </c>
      <c r="B3059" t="s">
        <v>5470</v>
      </c>
      <c r="C3059" t="s">
        <v>179</v>
      </c>
      <c r="D3059" t="s">
        <v>21</v>
      </c>
      <c r="E3059">
        <v>20877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43166</v>
      </c>
      <c r="L3059" t="s">
        <v>26</v>
      </c>
      <c r="N3059" t="s">
        <v>24</v>
      </c>
    </row>
    <row r="3060" spans="1:14" x14ac:dyDescent="0.25">
      <c r="A3060" t="s">
        <v>5471</v>
      </c>
      <c r="B3060" t="s">
        <v>5472</v>
      </c>
      <c r="C3060" t="s">
        <v>29</v>
      </c>
      <c r="D3060" t="s">
        <v>21</v>
      </c>
      <c r="E3060">
        <v>21206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43166</v>
      </c>
      <c r="L3060" t="s">
        <v>26</v>
      </c>
      <c r="N3060" t="s">
        <v>24</v>
      </c>
    </row>
    <row r="3061" spans="1:14" x14ac:dyDescent="0.25">
      <c r="A3061" t="s">
        <v>250</v>
      </c>
      <c r="B3061" t="s">
        <v>5473</v>
      </c>
      <c r="C3061" t="s">
        <v>190</v>
      </c>
      <c r="D3061" t="s">
        <v>21</v>
      </c>
      <c r="E3061">
        <v>20855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43166</v>
      </c>
      <c r="L3061" t="s">
        <v>26</v>
      </c>
      <c r="N3061" t="s">
        <v>24</v>
      </c>
    </row>
    <row r="3062" spans="1:14" x14ac:dyDescent="0.25">
      <c r="A3062" t="s">
        <v>5474</v>
      </c>
      <c r="B3062" t="s">
        <v>5475</v>
      </c>
      <c r="C3062" t="s">
        <v>190</v>
      </c>
      <c r="D3062" t="s">
        <v>21</v>
      </c>
      <c r="E3062">
        <v>20853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43165</v>
      </c>
      <c r="L3062" t="s">
        <v>26</v>
      </c>
      <c r="N3062" t="s">
        <v>24</v>
      </c>
    </row>
    <row r="3063" spans="1:14" x14ac:dyDescent="0.25">
      <c r="A3063" t="s">
        <v>5476</v>
      </c>
      <c r="B3063" t="s">
        <v>5477</v>
      </c>
      <c r="C3063" t="s">
        <v>29</v>
      </c>
      <c r="D3063" t="s">
        <v>21</v>
      </c>
      <c r="E3063">
        <v>21206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43165</v>
      </c>
      <c r="L3063" t="s">
        <v>26</v>
      </c>
      <c r="N3063" t="s">
        <v>24</v>
      </c>
    </row>
    <row r="3064" spans="1:14" x14ac:dyDescent="0.25">
      <c r="A3064" t="s">
        <v>279</v>
      </c>
      <c r="B3064" t="s">
        <v>5478</v>
      </c>
      <c r="C3064" t="s">
        <v>179</v>
      </c>
      <c r="D3064" t="s">
        <v>21</v>
      </c>
      <c r="E3064">
        <v>20877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43165</v>
      </c>
      <c r="L3064" t="s">
        <v>26</v>
      </c>
      <c r="N3064" t="s">
        <v>24</v>
      </c>
    </row>
    <row r="3065" spans="1:14" x14ac:dyDescent="0.25">
      <c r="A3065" t="s">
        <v>5481</v>
      </c>
      <c r="B3065" t="s">
        <v>5482</v>
      </c>
      <c r="C3065" t="s">
        <v>29</v>
      </c>
      <c r="D3065" t="s">
        <v>21</v>
      </c>
      <c r="E3065">
        <v>21206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43165</v>
      </c>
      <c r="L3065" t="s">
        <v>26</v>
      </c>
      <c r="N3065" t="s">
        <v>24</v>
      </c>
    </row>
    <row r="3066" spans="1:14" x14ac:dyDescent="0.25">
      <c r="A3066" t="s">
        <v>5483</v>
      </c>
      <c r="B3066" t="s">
        <v>5484</v>
      </c>
      <c r="C3066" t="s">
        <v>29</v>
      </c>
      <c r="D3066" t="s">
        <v>21</v>
      </c>
      <c r="E3066">
        <v>21206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43165</v>
      </c>
      <c r="L3066" t="s">
        <v>26</v>
      </c>
      <c r="N3066" t="s">
        <v>24</v>
      </c>
    </row>
    <row r="3067" spans="1:14" x14ac:dyDescent="0.25">
      <c r="A3067" t="s">
        <v>5485</v>
      </c>
      <c r="B3067" t="s">
        <v>5486</v>
      </c>
      <c r="C3067" t="s">
        <v>190</v>
      </c>
      <c r="D3067" t="s">
        <v>21</v>
      </c>
      <c r="E3067">
        <v>20852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43165</v>
      </c>
      <c r="L3067" t="s">
        <v>26</v>
      </c>
      <c r="N3067" t="s">
        <v>24</v>
      </c>
    </row>
    <row r="3068" spans="1:14" x14ac:dyDescent="0.25">
      <c r="A3068" t="s">
        <v>2842</v>
      </c>
      <c r="B3068" t="s">
        <v>5487</v>
      </c>
      <c r="C3068" t="s">
        <v>190</v>
      </c>
      <c r="D3068" t="s">
        <v>21</v>
      </c>
      <c r="E3068">
        <v>20853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43165</v>
      </c>
      <c r="L3068" t="s">
        <v>26</v>
      </c>
      <c r="N3068" t="s">
        <v>24</v>
      </c>
    </row>
    <row r="3069" spans="1:14" x14ac:dyDescent="0.25">
      <c r="A3069" t="s">
        <v>5488</v>
      </c>
      <c r="B3069" t="s">
        <v>5489</v>
      </c>
      <c r="C3069" t="s">
        <v>29</v>
      </c>
      <c r="D3069" t="s">
        <v>21</v>
      </c>
      <c r="E3069">
        <v>21206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43164</v>
      </c>
      <c r="L3069" t="s">
        <v>26</v>
      </c>
      <c r="N3069" t="s">
        <v>24</v>
      </c>
    </row>
    <row r="3070" spans="1:14" x14ac:dyDescent="0.25">
      <c r="A3070" t="s">
        <v>1465</v>
      </c>
      <c r="B3070" t="s">
        <v>5490</v>
      </c>
      <c r="C3070" t="s">
        <v>29</v>
      </c>
      <c r="D3070" t="s">
        <v>21</v>
      </c>
      <c r="E3070">
        <v>21206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43164</v>
      </c>
      <c r="L3070" t="s">
        <v>26</v>
      </c>
      <c r="N3070" t="s">
        <v>24</v>
      </c>
    </row>
    <row r="3071" spans="1:14" x14ac:dyDescent="0.25">
      <c r="A3071" t="s">
        <v>1857</v>
      </c>
      <c r="B3071" t="s">
        <v>1858</v>
      </c>
      <c r="C3071" t="s">
        <v>29</v>
      </c>
      <c r="D3071" t="s">
        <v>21</v>
      </c>
      <c r="E3071">
        <v>21206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43164</v>
      </c>
      <c r="L3071" t="s">
        <v>26</v>
      </c>
      <c r="N3071" t="s">
        <v>24</v>
      </c>
    </row>
    <row r="3072" spans="1:14" x14ac:dyDescent="0.25">
      <c r="A3072" t="s">
        <v>1860</v>
      </c>
      <c r="B3072" t="s">
        <v>1861</v>
      </c>
      <c r="C3072" t="s">
        <v>29</v>
      </c>
      <c r="D3072" t="s">
        <v>21</v>
      </c>
      <c r="E3072">
        <v>21206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43164</v>
      </c>
      <c r="L3072" t="s">
        <v>26</v>
      </c>
      <c r="N3072" t="s">
        <v>24</v>
      </c>
    </row>
    <row r="3073" spans="1:14" x14ac:dyDescent="0.25">
      <c r="A3073" t="s">
        <v>5491</v>
      </c>
      <c r="B3073" t="s">
        <v>5492</v>
      </c>
      <c r="C3073" t="s">
        <v>546</v>
      </c>
      <c r="D3073" t="s">
        <v>21</v>
      </c>
      <c r="E3073">
        <v>20772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43161</v>
      </c>
      <c r="L3073" t="s">
        <v>26</v>
      </c>
      <c r="N3073" t="s">
        <v>24</v>
      </c>
    </row>
    <row r="3074" spans="1:14" x14ac:dyDescent="0.25">
      <c r="A3074" t="s">
        <v>5493</v>
      </c>
      <c r="B3074" t="s">
        <v>5494</v>
      </c>
      <c r="C3074" t="s">
        <v>546</v>
      </c>
      <c r="D3074" t="s">
        <v>21</v>
      </c>
      <c r="E3074">
        <v>20772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43161</v>
      </c>
      <c r="L3074" t="s">
        <v>26</v>
      </c>
      <c r="N3074" t="s">
        <v>24</v>
      </c>
    </row>
    <row r="3075" spans="1:14" x14ac:dyDescent="0.25">
      <c r="A3075" t="s">
        <v>3409</v>
      </c>
      <c r="B3075" t="s">
        <v>5495</v>
      </c>
      <c r="C3075" t="s">
        <v>2616</v>
      </c>
      <c r="D3075" t="s">
        <v>21</v>
      </c>
      <c r="E3075">
        <v>20772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43161</v>
      </c>
      <c r="L3075" t="s">
        <v>26</v>
      </c>
      <c r="N3075" t="s">
        <v>24</v>
      </c>
    </row>
    <row r="3076" spans="1:14" x14ac:dyDescent="0.25">
      <c r="A3076" t="s">
        <v>4286</v>
      </c>
      <c r="B3076" t="s">
        <v>4287</v>
      </c>
      <c r="C3076" t="s">
        <v>546</v>
      </c>
      <c r="D3076" t="s">
        <v>21</v>
      </c>
      <c r="E3076">
        <v>20772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43161</v>
      </c>
      <c r="L3076" t="s">
        <v>26</v>
      </c>
      <c r="N3076" t="s">
        <v>24</v>
      </c>
    </row>
    <row r="3077" spans="1:14" x14ac:dyDescent="0.25">
      <c r="A3077" t="s">
        <v>288</v>
      </c>
      <c r="B3077" t="s">
        <v>5496</v>
      </c>
      <c r="C3077" t="s">
        <v>546</v>
      </c>
      <c r="D3077" t="s">
        <v>21</v>
      </c>
      <c r="E3077">
        <v>20772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43161</v>
      </c>
      <c r="L3077" t="s">
        <v>26</v>
      </c>
      <c r="N3077" t="s">
        <v>24</v>
      </c>
    </row>
    <row r="3078" spans="1:14" x14ac:dyDescent="0.25">
      <c r="A3078" t="s">
        <v>5497</v>
      </c>
      <c r="B3078" t="s">
        <v>5498</v>
      </c>
      <c r="C3078" t="s">
        <v>2955</v>
      </c>
      <c r="D3078" t="s">
        <v>21</v>
      </c>
      <c r="E3078">
        <v>21017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43160</v>
      </c>
      <c r="L3078" t="s">
        <v>26</v>
      </c>
      <c r="N3078" t="s">
        <v>24</v>
      </c>
    </row>
    <row r="3079" spans="1:14" x14ac:dyDescent="0.25">
      <c r="A3079" t="s">
        <v>196</v>
      </c>
      <c r="B3079" t="s">
        <v>5499</v>
      </c>
      <c r="C3079" t="s">
        <v>29</v>
      </c>
      <c r="D3079" t="s">
        <v>21</v>
      </c>
      <c r="E3079">
        <v>21236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43160</v>
      </c>
      <c r="L3079" t="s">
        <v>26</v>
      </c>
      <c r="N3079" t="s">
        <v>24</v>
      </c>
    </row>
    <row r="3080" spans="1:14" x14ac:dyDescent="0.25">
      <c r="A3080" t="s">
        <v>250</v>
      </c>
      <c r="B3080" t="s">
        <v>5500</v>
      </c>
      <c r="C3080" t="s">
        <v>190</v>
      </c>
      <c r="D3080" t="s">
        <v>21</v>
      </c>
      <c r="E3080">
        <v>20850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43160</v>
      </c>
      <c r="L3080" t="s">
        <v>26</v>
      </c>
      <c r="N3080" t="s">
        <v>24</v>
      </c>
    </row>
    <row r="3081" spans="1:14" x14ac:dyDescent="0.25">
      <c r="A3081" t="s">
        <v>5501</v>
      </c>
      <c r="B3081" t="s">
        <v>5502</v>
      </c>
      <c r="C3081" t="s">
        <v>2955</v>
      </c>
      <c r="D3081" t="s">
        <v>21</v>
      </c>
      <c r="E3081">
        <v>21017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43160</v>
      </c>
      <c r="L3081" t="s">
        <v>26</v>
      </c>
      <c r="N3081" t="s">
        <v>24</v>
      </c>
    </row>
    <row r="3082" spans="1:14" x14ac:dyDescent="0.25">
      <c r="A3082" t="s">
        <v>5503</v>
      </c>
      <c r="B3082" t="s">
        <v>5502</v>
      </c>
      <c r="C3082" t="s">
        <v>2955</v>
      </c>
      <c r="D3082" t="s">
        <v>21</v>
      </c>
      <c r="E3082">
        <v>21017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43159</v>
      </c>
      <c r="L3082" t="s">
        <v>26</v>
      </c>
      <c r="N3082" t="s">
        <v>24</v>
      </c>
    </row>
    <row r="3083" spans="1:14" x14ac:dyDescent="0.25">
      <c r="A3083" t="s">
        <v>5504</v>
      </c>
      <c r="B3083" t="s">
        <v>5505</v>
      </c>
      <c r="C3083" t="s">
        <v>190</v>
      </c>
      <c r="D3083" t="s">
        <v>21</v>
      </c>
      <c r="E3083">
        <v>20850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43159</v>
      </c>
      <c r="L3083" t="s">
        <v>26</v>
      </c>
      <c r="N3083" t="s">
        <v>24</v>
      </c>
    </row>
    <row r="3084" spans="1:14" x14ac:dyDescent="0.25">
      <c r="A3084" t="s">
        <v>5506</v>
      </c>
      <c r="B3084" t="s">
        <v>5507</v>
      </c>
      <c r="C3084" t="s">
        <v>190</v>
      </c>
      <c r="D3084" t="s">
        <v>21</v>
      </c>
      <c r="E3084">
        <v>20850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43159</v>
      </c>
      <c r="L3084" t="s">
        <v>26</v>
      </c>
      <c r="N3084" t="s">
        <v>24</v>
      </c>
    </row>
    <row r="3085" spans="1:14" x14ac:dyDescent="0.25">
      <c r="A3085" t="s">
        <v>76</v>
      </c>
      <c r="B3085" t="s">
        <v>3803</v>
      </c>
      <c r="C3085" t="s">
        <v>2955</v>
      </c>
      <c r="D3085" t="s">
        <v>21</v>
      </c>
      <c r="E3085">
        <v>21017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43159</v>
      </c>
      <c r="L3085" t="s">
        <v>26</v>
      </c>
      <c r="N3085" t="s">
        <v>24</v>
      </c>
    </row>
    <row r="3086" spans="1:14" x14ac:dyDescent="0.25">
      <c r="A3086" t="s">
        <v>5508</v>
      </c>
      <c r="B3086" t="s">
        <v>5509</v>
      </c>
      <c r="C3086" t="s">
        <v>29</v>
      </c>
      <c r="D3086" t="s">
        <v>21</v>
      </c>
      <c r="E3086">
        <v>21230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43159</v>
      </c>
      <c r="L3086" t="s">
        <v>26</v>
      </c>
      <c r="N3086" t="s">
        <v>24</v>
      </c>
    </row>
    <row r="3087" spans="1:14" x14ac:dyDescent="0.25">
      <c r="A3087" t="s">
        <v>5510</v>
      </c>
      <c r="B3087" t="s">
        <v>5511</v>
      </c>
      <c r="C3087" t="s">
        <v>29</v>
      </c>
      <c r="D3087" t="s">
        <v>21</v>
      </c>
      <c r="E3087">
        <v>21236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43158</v>
      </c>
      <c r="L3087" t="s">
        <v>26</v>
      </c>
      <c r="N3087" t="s">
        <v>24</v>
      </c>
    </row>
    <row r="3088" spans="1:14" x14ac:dyDescent="0.25">
      <c r="A3088" t="s">
        <v>5512</v>
      </c>
      <c r="B3088" t="s">
        <v>5513</v>
      </c>
      <c r="C3088" t="s">
        <v>432</v>
      </c>
      <c r="D3088" t="s">
        <v>21</v>
      </c>
      <c r="E3088">
        <v>21502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43158</v>
      </c>
      <c r="L3088" t="s">
        <v>26</v>
      </c>
      <c r="N3088" t="s">
        <v>24</v>
      </c>
    </row>
    <row r="3089" spans="1:14" x14ac:dyDescent="0.25">
      <c r="A3089" t="s">
        <v>5516</v>
      </c>
      <c r="B3089" t="s">
        <v>5517</v>
      </c>
      <c r="C3089" t="s">
        <v>5518</v>
      </c>
      <c r="D3089" t="s">
        <v>21</v>
      </c>
      <c r="E3089">
        <v>21562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43158</v>
      </c>
      <c r="L3089" t="s">
        <v>26</v>
      </c>
      <c r="N3089" t="s">
        <v>24</v>
      </c>
    </row>
    <row r="3090" spans="1:14" x14ac:dyDescent="0.25">
      <c r="A3090" t="s">
        <v>93</v>
      </c>
      <c r="B3090" t="s">
        <v>5519</v>
      </c>
      <c r="C3090" t="s">
        <v>154</v>
      </c>
      <c r="D3090" t="s">
        <v>21</v>
      </c>
      <c r="E3090">
        <v>20707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43158</v>
      </c>
      <c r="L3090" t="s">
        <v>26</v>
      </c>
      <c r="N3090" t="s">
        <v>24</v>
      </c>
    </row>
    <row r="3091" spans="1:14" x14ac:dyDescent="0.25">
      <c r="A3091" t="s">
        <v>5520</v>
      </c>
      <c r="B3091" t="s">
        <v>5521</v>
      </c>
      <c r="C3091" t="s">
        <v>2214</v>
      </c>
      <c r="D3091" t="s">
        <v>21</v>
      </c>
      <c r="E3091">
        <v>21532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43157</v>
      </c>
      <c r="L3091" t="s">
        <v>26</v>
      </c>
      <c r="N3091" t="s">
        <v>24</v>
      </c>
    </row>
    <row r="3092" spans="1:14" x14ac:dyDescent="0.25">
      <c r="A3092" t="s">
        <v>1199</v>
      </c>
      <c r="B3092" t="s">
        <v>1200</v>
      </c>
      <c r="C3092" t="s">
        <v>29</v>
      </c>
      <c r="D3092" t="s">
        <v>21</v>
      </c>
      <c r="E3092">
        <v>21215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43157</v>
      </c>
      <c r="L3092" t="s">
        <v>26</v>
      </c>
      <c r="N3092" t="s">
        <v>24</v>
      </c>
    </row>
    <row r="3093" spans="1:14" x14ac:dyDescent="0.25">
      <c r="A3093" t="s">
        <v>5522</v>
      </c>
      <c r="B3093" t="s">
        <v>5523</v>
      </c>
      <c r="C3093" t="s">
        <v>29</v>
      </c>
      <c r="D3093" t="s">
        <v>21</v>
      </c>
      <c r="E3093">
        <v>21220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43157</v>
      </c>
      <c r="L3093" t="s">
        <v>26</v>
      </c>
      <c r="N3093" t="s">
        <v>24</v>
      </c>
    </row>
    <row r="3094" spans="1:14" x14ac:dyDescent="0.25">
      <c r="A3094" t="s">
        <v>5524</v>
      </c>
      <c r="B3094" t="s">
        <v>5525</v>
      </c>
      <c r="C3094" t="s">
        <v>5196</v>
      </c>
      <c r="D3094" t="s">
        <v>21</v>
      </c>
      <c r="E3094">
        <v>21539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43157</v>
      </c>
      <c r="L3094" t="s">
        <v>26</v>
      </c>
      <c r="N3094" t="s">
        <v>24</v>
      </c>
    </row>
    <row r="3095" spans="1:14" x14ac:dyDescent="0.25">
      <c r="A3095" t="s">
        <v>5526</v>
      </c>
      <c r="B3095" t="s">
        <v>5527</v>
      </c>
      <c r="C3095" t="s">
        <v>432</v>
      </c>
      <c r="D3095" t="s">
        <v>21</v>
      </c>
      <c r="E3095">
        <v>21502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43157</v>
      </c>
      <c r="L3095" t="s">
        <v>26</v>
      </c>
      <c r="N3095" t="s">
        <v>24</v>
      </c>
    </row>
    <row r="3096" spans="1:14" x14ac:dyDescent="0.25">
      <c r="A3096" t="s">
        <v>336</v>
      </c>
      <c r="B3096" t="s">
        <v>5528</v>
      </c>
      <c r="C3096" t="s">
        <v>2214</v>
      </c>
      <c r="D3096" t="s">
        <v>21</v>
      </c>
      <c r="E3096">
        <v>21532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43157</v>
      </c>
      <c r="L3096" t="s">
        <v>26</v>
      </c>
      <c r="N3096" t="s">
        <v>24</v>
      </c>
    </row>
    <row r="3097" spans="1:14" x14ac:dyDescent="0.25">
      <c r="A3097" t="s">
        <v>5529</v>
      </c>
      <c r="B3097" t="s">
        <v>5530</v>
      </c>
      <c r="C3097" t="s">
        <v>833</v>
      </c>
      <c r="D3097" t="s">
        <v>21</v>
      </c>
      <c r="E3097">
        <v>20720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43154</v>
      </c>
      <c r="L3097" t="s">
        <v>26</v>
      </c>
      <c r="N3097" t="s">
        <v>24</v>
      </c>
    </row>
    <row r="3098" spans="1:14" x14ac:dyDescent="0.25">
      <c r="A3098" t="s">
        <v>5531</v>
      </c>
      <c r="B3098" t="s">
        <v>5532</v>
      </c>
      <c r="C3098" t="s">
        <v>5025</v>
      </c>
      <c r="D3098" t="s">
        <v>21</v>
      </c>
      <c r="E3098">
        <v>21502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43154</v>
      </c>
      <c r="L3098" t="s">
        <v>26</v>
      </c>
      <c r="N3098" t="s">
        <v>24</v>
      </c>
    </row>
    <row r="3099" spans="1:14" x14ac:dyDescent="0.25">
      <c r="A3099" t="s">
        <v>93</v>
      </c>
      <c r="B3099" t="s">
        <v>5533</v>
      </c>
      <c r="C3099" t="s">
        <v>5025</v>
      </c>
      <c r="D3099" t="s">
        <v>21</v>
      </c>
      <c r="E3099">
        <v>21502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43154</v>
      </c>
      <c r="L3099" t="s">
        <v>26</v>
      </c>
      <c r="N3099" t="s">
        <v>24</v>
      </c>
    </row>
    <row r="3100" spans="1:14" x14ac:dyDescent="0.25">
      <c r="A3100" t="s">
        <v>5534</v>
      </c>
      <c r="B3100" t="s">
        <v>5535</v>
      </c>
      <c r="C3100" t="s">
        <v>29</v>
      </c>
      <c r="D3100" t="s">
        <v>21</v>
      </c>
      <c r="E3100">
        <v>21220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43153</v>
      </c>
      <c r="L3100" t="s">
        <v>26</v>
      </c>
      <c r="N3100" t="s">
        <v>24</v>
      </c>
    </row>
    <row r="3101" spans="1:14" x14ac:dyDescent="0.25">
      <c r="A3101" t="s">
        <v>5537</v>
      </c>
      <c r="B3101" t="s">
        <v>5538</v>
      </c>
      <c r="C3101" t="s">
        <v>369</v>
      </c>
      <c r="D3101" t="s">
        <v>21</v>
      </c>
      <c r="E3101">
        <v>21040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43153</v>
      </c>
      <c r="L3101" t="s">
        <v>26</v>
      </c>
      <c r="N3101" t="s">
        <v>24</v>
      </c>
    </row>
    <row r="3102" spans="1:14" x14ac:dyDescent="0.25">
      <c r="A3102" t="s">
        <v>5539</v>
      </c>
      <c r="B3102" t="s">
        <v>5540</v>
      </c>
      <c r="C3102" t="s">
        <v>29</v>
      </c>
      <c r="D3102" t="s">
        <v>21</v>
      </c>
      <c r="E3102">
        <v>21220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43153</v>
      </c>
      <c r="L3102" t="s">
        <v>26</v>
      </c>
      <c r="N3102" t="s">
        <v>24</v>
      </c>
    </row>
    <row r="3103" spans="1:14" x14ac:dyDescent="0.25">
      <c r="A3103" t="s">
        <v>484</v>
      </c>
      <c r="B3103" t="s">
        <v>5541</v>
      </c>
      <c r="C3103" t="s">
        <v>29</v>
      </c>
      <c r="D3103" t="s">
        <v>21</v>
      </c>
      <c r="E3103">
        <v>21220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43153</v>
      </c>
      <c r="L3103" t="s">
        <v>26</v>
      </c>
      <c r="N3103" t="s">
        <v>24</v>
      </c>
    </row>
    <row r="3104" spans="1:14" x14ac:dyDescent="0.25">
      <c r="A3104" t="s">
        <v>2711</v>
      </c>
      <c r="B3104" t="s">
        <v>2712</v>
      </c>
      <c r="C3104" t="s">
        <v>190</v>
      </c>
      <c r="D3104" t="s">
        <v>21</v>
      </c>
      <c r="E3104">
        <v>20850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43152</v>
      </c>
      <c r="L3104" t="s">
        <v>26</v>
      </c>
      <c r="N3104" t="s">
        <v>24</v>
      </c>
    </row>
    <row r="3105" spans="1:14" x14ac:dyDescent="0.25">
      <c r="A3105" t="s">
        <v>155</v>
      </c>
      <c r="B3105" t="s">
        <v>2749</v>
      </c>
      <c r="C3105" t="s">
        <v>190</v>
      </c>
      <c r="D3105" t="s">
        <v>21</v>
      </c>
      <c r="E3105">
        <v>20850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43152</v>
      </c>
      <c r="L3105" t="s">
        <v>26</v>
      </c>
      <c r="N3105" t="s">
        <v>24</v>
      </c>
    </row>
    <row r="3106" spans="1:14" x14ac:dyDescent="0.25">
      <c r="A3106" t="s">
        <v>155</v>
      </c>
      <c r="B3106" t="s">
        <v>5544</v>
      </c>
      <c r="C3106" t="s">
        <v>190</v>
      </c>
      <c r="D3106" t="s">
        <v>21</v>
      </c>
      <c r="E3106">
        <v>20850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43152</v>
      </c>
      <c r="L3106" t="s">
        <v>26</v>
      </c>
      <c r="N3106" t="s">
        <v>24</v>
      </c>
    </row>
    <row r="3107" spans="1:14" x14ac:dyDescent="0.25">
      <c r="A3107" t="s">
        <v>5545</v>
      </c>
      <c r="B3107" t="s">
        <v>5546</v>
      </c>
      <c r="C3107" t="s">
        <v>36</v>
      </c>
      <c r="D3107" t="s">
        <v>21</v>
      </c>
      <c r="E3107">
        <v>21009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43152</v>
      </c>
      <c r="L3107" t="s">
        <v>26</v>
      </c>
      <c r="N3107" t="s">
        <v>24</v>
      </c>
    </row>
    <row r="3108" spans="1:14" x14ac:dyDescent="0.25">
      <c r="A3108" t="s">
        <v>5547</v>
      </c>
      <c r="B3108" t="s">
        <v>458</v>
      </c>
      <c r="C3108" t="s">
        <v>29</v>
      </c>
      <c r="D3108" t="s">
        <v>21</v>
      </c>
      <c r="E3108">
        <v>21220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43152</v>
      </c>
      <c r="L3108" t="s">
        <v>26</v>
      </c>
      <c r="N3108" t="s">
        <v>24</v>
      </c>
    </row>
    <row r="3109" spans="1:14" x14ac:dyDescent="0.25">
      <c r="A3109" t="s">
        <v>5548</v>
      </c>
      <c r="B3109" t="s">
        <v>5549</v>
      </c>
      <c r="C3109" t="s">
        <v>36</v>
      </c>
      <c r="D3109" t="s">
        <v>21</v>
      </c>
      <c r="E3109">
        <v>21009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43152</v>
      </c>
      <c r="L3109" t="s">
        <v>26</v>
      </c>
      <c r="N3109" t="s">
        <v>24</v>
      </c>
    </row>
    <row r="3110" spans="1:14" x14ac:dyDescent="0.25">
      <c r="A3110" t="s">
        <v>471</v>
      </c>
      <c r="B3110" t="s">
        <v>472</v>
      </c>
      <c r="C3110" t="s">
        <v>29</v>
      </c>
      <c r="D3110" t="s">
        <v>21</v>
      </c>
      <c r="E3110">
        <v>21220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43152</v>
      </c>
      <c r="L3110" t="s">
        <v>26</v>
      </c>
      <c r="N3110" t="s">
        <v>24</v>
      </c>
    </row>
    <row r="3111" spans="1:14" x14ac:dyDescent="0.25">
      <c r="A3111" t="s">
        <v>5550</v>
      </c>
      <c r="B3111" t="s">
        <v>5551</v>
      </c>
      <c r="C3111" t="s">
        <v>775</v>
      </c>
      <c r="D3111" t="s">
        <v>21</v>
      </c>
      <c r="E3111">
        <v>21015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43152</v>
      </c>
      <c r="L3111" t="s">
        <v>26</v>
      </c>
      <c r="N3111" t="s">
        <v>24</v>
      </c>
    </row>
    <row r="3112" spans="1:14" x14ac:dyDescent="0.25">
      <c r="A3112" t="s">
        <v>5552</v>
      </c>
      <c r="B3112" t="s">
        <v>5553</v>
      </c>
      <c r="C3112" t="s">
        <v>29</v>
      </c>
      <c r="D3112" t="s">
        <v>21</v>
      </c>
      <c r="E3112">
        <v>21220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43151</v>
      </c>
      <c r="L3112" t="s">
        <v>26</v>
      </c>
      <c r="N3112" t="s">
        <v>24</v>
      </c>
    </row>
    <row r="3113" spans="1:14" x14ac:dyDescent="0.25">
      <c r="A3113" t="s">
        <v>2719</v>
      </c>
      <c r="B3113" t="s">
        <v>2720</v>
      </c>
      <c r="C3113" t="s">
        <v>190</v>
      </c>
      <c r="D3113" t="s">
        <v>21</v>
      </c>
      <c r="E3113">
        <v>20850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43151</v>
      </c>
      <c r="L3113" t="s">
        <v>26</v>
      </c>
      <c r="N3113" t="s">
        <v>24</v>
      </c>
    </row>
    <row r="3114" spans="1:14" x14ac:dyDescent="0.25">
      <c r="A3114" t="s">
        <v>5554</v>
      </c>
      <c r="B3114" t="s">
        <v>5555</v>
      </c>
      <c r="C3114" t="s">
        <v>29</v>
      </c>
      <c r="D3114" t="s">
        <v>21</v>
      </c>
      <c r="E3114">
        <v>21220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43151</v>
      </c>
      <c r="L3114" t="s">
        <v>26</v>
      </c>
      <c r="N3114" t="s">
        <v>24</v>
      </c>
    </row>
    <row r="3115" spans="1:14" x14ac:dyDescent="0.25">
      <c r="A3115" t="s">
        <v>370</v>
      </c>
      <c r="B3115" t="s">
        <v>371</v>
      </c>
      <c r="C3115" t="s">
        <v>29</v>
      </c>
      <c r="D3115" t="s">
        <v>21</v>
      </c>
      <c r="E3115">
        <v>21220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43151</v>
      </c>
      <c r="L3115" t="s">
        <v>26</v>
      </c>
      <c r="N3115" t="s">
        <v>24</v>
      </c>
    </row>
    <row r="3116" spans="1:14" x14ac:dyDescent="0.25">
      <c r="A3116" t="s">
        <v>5556</v>
      </c>
      <c r="B3116" t="s">
        <v>5557</v>
      </c>
      <c r="C3116" t="s">
        <v>29</v>
      </c>
      <c r="D3116" t="s">
        <v>21</v>
      </c>
      <c r="E3116">
        <v>21220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43151</v>
      </c>
      <c r="L3116" t="s">
        <v>26</v>
      </c>
      <c r="N3116" t="s">
        <v>24</v>
      </c>
    </row>
    <row r="3117" spans="1:14" x14ac:dyDescent="0.25">
      <c r="A3117" t="s">
        <v>250</v>
      </c>
      <c r="B3117" t="s">
        <v>2729</v>
      </c>
      <c r="C3117" t="s">
        <v>190</v>
      </c>
      <c r="D3117" t="s">
        <v>21</v>
      </c>
      <c r="E3117">
        <v>20850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43151</v>
      </c>
      <c r="L3117" t="s">
        <v>26</v>
      </c>
      <c r="N3117" t="s">
        <v>24</v>
      </c>
    </row>
    <row r="3118" spans="1:14" x14ac:dyDescent="0.25">
      <c r="A3118" t="s">
        <v>93</v>
      </c>
      <c r="B3118" t="s">
        <v>2369</v>
      </c>
      <c r="C3118" t="s">
        <v>190</v>
      </c>
      <c r="D3118" t="s">
        <v>21</v>
      </c>
      <c r="E3118">
        <v>20850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43151</v>
      </c>
      <c r="L3118" t="s">
        <v>26</v>
      </c>
      <c r="N3118" t="s">
        <v>24</v>
      </c>
    </row>
    <row r="3119" spans="1:14" x14ac:dyDescent="0.25">
      <c r="A3119" t="s">
        <v>995</v>
      </c>
      <c r="B3119" t="s">
        <v>5558</v>
      </c>
      <c r="C3119" t="s">
        <v>29</v>
      </c>
      <c r="D3119" t="s">
        <v>21</v>
      </c>
      <c r="E3119">
        <v>21224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43147</v>
      </c>
      <c r="L3119" t="s">
        <v>26</v>
      </c>
      <c r="N3119" t="s">
        <v>24</v>
      </c>
    </row>
    <row r="3120" spans="1:14" x14ac:dyDescent="0.25">
      <c r="A3120" t="s">
        <v>5559</v>
      </c>
      <c r="B3120" t="s">
        <v>5560</v>
      </c>
      <c r="C3120" t="s">
        <v>29</v>
      </c>
      <c r="D3120" t="s">
        <v>21</v>
      </c>
      <c r="E3120">
        <v>21224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43147</v>
      </c>
      <c r="L3120" t="s">
        <v>26</v>
      </c>
      <c r="N3120" t="s">
        <v>24</v>
      </c>
    </row>
    <row r="3121" spans="1:14" x14ac:dyDescent="0.25">
      <c r="A3121" t="s">
        <v>5561</v>
      </c>
      <c r="B3121" t="s">
        <v>5562</v>
      </c>
      <c r="C3121" t="s">
        <v>29</v>
      </c>
      <c r="D3121" t="s">
        <v>21</v>
      </c>
      <c r="E3121">
        <v>21224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43147</v>
      </c>
      <c r="L3121" t="s">
        <v>26</v>
      </c>
      <c r="N3121" t="s">
        <v>24</v>
      </c>
    </row>
    <row r="3122" spans="1:14" x14ac:dyDescent="0.25">
      <c r="A3122" t="s">
        <v>1330</v>
      </c>
      <c r="B3122" t="s">
        <v>5563</v>
      </c>
      <c r="C3122" t="s">
        <v>29</v>
      </c>
      <c r="D3122" t="s">
        <v>21</v>
      </c>
      <c r="E3122">
        <v>21224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43147</v>
      </c>
      <c r="L3122" t="s">
        <v>26</v>
      </c>
      <c r="N3122" t="s">
        <v>24</v>
      </c>
    </row>
    <row r="3123" spans="1:14" x14ac:dyDescent="0.25">
      <c r="A3123" t="s">
        <v>155</v>
      </c>
      <c r="B3123" t="s">
        <v>5564</v>
      </c>
      <c r="C3123" t="s">
        <v>179</v>
      </c>
      <c r="D3123" t="s">
        <v>21</v>
      </c>
      <c r="E3123">
        <v>20877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43146</v>
      </c>
      <c r="L3123" t="s">
        <v>26</v>
      </c>
      <c r="N3123" t="s">
        <v>24</v>
      </c>
    </row>
    <row r="3124" spans="1:14" x14ac:dyDescent="0.25">
      <c r="A3124" t="s">
        <v>5565</v>
      </c>
      <c r="B3124" t="s">
        <v>5566</v>
      </c>
      <c r="C3124" t="s">
        <v>179</v>
      </c>
      <c r="D3124" t="s">
        <v>21</v>
      </c>
      <c r="E3124">
        <v>20877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43146</v>
      </c>
      <c r="L3124" t="s">
        <v>26</v>
      </c>
      <c r="N3124" t="s">
        <v>24</v>
      </c>
    </row>
    <row r="3125" spans="1:14" x14ac:dyDescent="0.25">
      <c r="A3125" t="s">
        <v>2717</v>
      </c>
      <c r="B3125" t="s">
        <v>5567</v>
      </c>
      <c r="C3125" t="s">
        <v>179</v>
      </c>
      <c r="D3125" t="s">
        <v>21</v>
      </c>
      <c r="E3125">
        <v>20877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43146</v>
      </c>
      <c r="L3125" t="s">
        <v>26</v>
      </c>
      <c r="N3125" t="s">
        <v>24</v>
      </c>
    </row>
    <row r="3126" spans="1:14" x14ac:dyDescent="0.25">
      <c r="A3126" t="s">
        <v>212</v>
      </c>
      <c r="B3126" t="s">
        <v>5568</v>
      </c>
      <c r="C3126" t="s">
        <v>179</v>
      </c>
      <c r="D3126" t="s">
        <v>21</v>
      </c>
      <c r="E3126">
        <v>20877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43146</v>
      </c>
      <c r="L3126" t="s">
        <v>26</v>
      </c>
      <c r="N3126" t="s">
        <v>24</v>
      </c>
    </row>
    <row r="3127" spans="1:14" x14ac:dyDescent="0.25">
      <c r="A3127" t="s">
        <v>5569</v>
      </c>
      <c r="B3127" t="s">
        <v>5570</v>
      </c>
      <c r="C3127" t="s">
        <v>304</v>
      </c>
      <c r="D3127" t="s">
        <v>21</v>
      </c>
      <c r="E3127">
        <v>20832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43145</v>
      </c>
      <c r="L3127" t="s">
        <v>26</v>
      </c>
      <c r="N3127" t="s">
        <v>24</v>
      </c>
    </row>
    <row r="3128" spans="1:14" x14ac:dyDescent="0.25">
      <c r="A3128" t="s">
        <v>5571</v>
      </c>
      <c r="B3128" t="s">
        <v>5572</v>
      </c>
      <c r="C3128" t="s">
        <v>304</v>
      </c>
      <c r="D3128" t="s">
        <v>21</v>
      </c>
      <c r="E3128">
        <v>20832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43145</v>
      </c>
      <c r="L3128" t="s">
        <v>26</v>
      </c>
      <c r="N3128" t="s">
        <v>24</v>
      </c>
    </row>
    <row r="3129" spans="1:14" x14ac:dyDescent="0.25">
      <c r="A3129" t="s">
        <v>5573</v>
      </c>
      <c r="B3129" t="s">
        <v>5574</v>
      </c>
      <c r="C3129" t="s">
        <v>176</v>
      </c>
      <c r="D3129" t="s">
        <v>21</v>
      </c>
      <c r="E3129">
        <v>21740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43145</v>
      </c>
      <c r="L3129" t="s">
        <v>26</v>
      </c>
      <c r="N3129" t="s">
        <v>24</v>
      </c>
    </row>
    <row r="3130" spans="1:14" x14ac:dyDescent="0.25">
      <c r="A3130" t="s">
        <v>1165</v>
      </c>
      <c r="B3130" t="s">
        <v>5575</v>
      </c>
      <c r="C3130" t="s">
        <v>176</v>
      </c>
      <c r="D3130" t="s">
        <v>21</v>
      </c>
      <c r="E3130">
        <v>21740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43145</v>
      </c>
      <c r="L3130" t="s">
        <v>26</v>
      </c>
      <c r="N3130" t="s">
        <v>24</v>
      </c>
    </row>
    <row r="3131" spans="1:14" x14ac:dyDescent="0.25">
      <c r="A3131" t="s">
        <v>5576</v>
      </c>
      <c r="B3131" t="s">
        <v>5577</v>
      </c>
      <c r="C3131" t="s">
        <v>304</v>
      </c>
      <c r="D3131" t="s">
        <v>21</v>
      </c>
      <c r="E3131">
        <v>20832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43145</v>
      </c>
      <c r="L3131" t="s">
        <v>26</v>
      </c>
      <c r="N3131" t="s">
        <v>24</v>
      </c>
    </row>
    <row r="3132" spans="1:14" x14ac:dyDescent="0.25">
      <c r="A3132" t="s">
        <v>5578</v>
      </c>
      <c r="B3132" t="s">
        <v>5579</v>
      </c>
      <c r="C3132" t="s">
        <v>176</v>
      </c>
      <c r="D3132" t="s">
        <v>21</v>
      </c>
      <c r="E3132">
        <v>21740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43144</v>
      </c>
      <c r="L3132" t="s">
        <v>26</v>
      </c>
      <c r="N3132" t="s">
        <v>24</v>
      </c>
    </row>
    <row r="3133" spans="1:14" x14ac:dyDescent="0.25">
      <c r="A3133" t="s">
        <v>5580</v>
      </c>
      <c r="B3133" t="s">
        <v>5581</v>
      </c>
      <c r="C3133" t="s">
        <v>29</v>
      </c>
      <c r="D3133" t="s">
        <v>21</v>
      </c>
      <c r="E3133">
        <v>21218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43144</v>
      </c>
      <c r="L3133" t="s">
        <v>26</v>
      </c>
      <c r="N3133" t="s">
        <v>24</v>
      </c>
    </row>
    <row r="3134" spans="1:14" x14ac:dyDescent="0.25">
      <c r="A3134" t="s">
        <v>155</v>
      </c>
      <c r="B3134" t="s">
        <v>5582</v>
      </c>
      <c r="C3134" t="s">
        <v>29</v>
      </c>
      <c r="D3134" t="s">
        <v>21</v>
      </c>
      <c r="E3134">
        <v>21223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43144</v>
      </c>
      <c r="L3134" t="s">
        <v>26</v>
      </c>
      <c r="N3134" t="s">
        <v>24</v>
      </c>
    </row>
    <row r="3135" spans="1:14" x14ac:dyDescent="0.25">
      <c r="A3135" t="s">
        <v>5583</v>
      </c>
      <c r="B3135" t="s">
        <v>5584</v>
      </c>
      <c r="C3135" t="s">
        <v>5585</v>
      </c>
      <c r="D3135" t="s">
        <v>21</v>
      </c>
      <c r="E3135">
        <v>21919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43144</v>
      </c>
      <c r="L3135" t="s">
        <v>26</v>
      </c>
      <c r="N3135" t="s">
        <v>24</v>
      </c>
    </row>
    <row r="3136" spans="1:14" x14ac:dyDescent="0.25">
      <c r="A3136" t="s">
        <v>3804</v>
      </c>
      <c r="B3136" t="s">
        <v>3805</v>
      </c>
      <c r="C3136" t="s">
        <v>3806</v>
      </c>
      <c r="D3136" t="s">
        <v>21</v>
      </c>
      <c r="E3136">
        <v>21921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43144</v>
      </c>
      <c r="L3136" t="s">
        <v>26</v>
      </c>
      <c r="N3136" t="s">
        <v>24</v>
      </c>
    </row>
    <row r="3137" spans="1:14" x14ac:dyDescent="0.25">
      <c r="A3137" t="s">
        <v>87</v>
      </c>
      <c r="B3137" t="s">
        <v>3810</v>
      </c>
      <c r="C3137" t="s">
        <v>755</v>
      </c>
      <c r="D3137" t="s">
        <v>21</v>
      </c>
      <c r="E3137">
        <v>21901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43144</v>
      </c>
      <c r="L3137" t="s">
        <v>26</v>
      </c>
      <c r="N3137" t="s">
        <v>24</v>
      </c>
    </row>
    <row r="3138" spans="1:14" x14ac:dyDescent="0.25">
      <c r="A3138" t="s">
        <v>4489</v>
      </c>
      <c r="B3138" t="s">
        <v>4490</v>
      </c>
      <c r="C3138" t="s">
        <v>29</v>
      </c>
      <c r="D3138" t="s">
        <v>21</v>
      </c>
      <c r="E3138">
        <v>21217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43144</v>
      </c>
      <c r="L3138" t="s">
        <v>26</v>
      </c>
      <c r="N3138" t="s">
        <v>24</v>
      </c>
    </row>
    <row r="3139" spans="1:14" x14ac:dyDescent="0.25">
      <c r="A3139" t="s">
        <v>3960</v>
      </c>
      <c r="B3139" t="s">
        <v>3961</v>
      </c>
      <c r="C3139" t="s">
        <v>29</v>
      </c>
      <c r="D3139" t="s">
        <v>21</v>
      </c>
      <c r="E3139">
        <v>21206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43144</v>
      </c>
      <c r="L3139" t="s">
        <v>26</v>
      </c>
      <c r="N3139" t="s">
        <v>24</v>
      </c>
    </row>
    <row r="3140" spans="1:14" x14ac:dyDescent="0.25">
      <c r="A3140" t="s">
        <v>5586</v>
      </c>
      <c r="B3140" t="s">
        <v>5587</v>
      </c>
      <c r="C3140" t="s">
        <v>176</v>
      </c>
      <c r="D3140" t="s">
        <v>21</v>
      </c>
      <c r="E3140">
        <v>21742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43144</v>
      </c>
      <c r="L3140" t="s">
        <v>26</v>
      </c>
      <c r="N3140" t="s">
        <v>24</v>
      </c>
    </row>
    <row r="3141" spans="1:14" x14ac:dyDescent="0.25">
      <c r="A3141" t="s">
        <v>2842</v>
      </c>
      <c r="B3141" t="s">
        <v>5588</v>
      </c>
      <c r="C3141" t="s">
        <v>755</v>
      </c>
      <c r="D3141" t="s">
        <v>21</v>
      </c>
      <c r="E3141">
        <v>21901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43144</v>
      </c>
      <c r="L3141" t="s">
        <v>26</v>
      </c>
      <c r="N3141" t="s">
        <v>24</v>
      </c>
    </row>
    <row r="3142" spans="1:14" x14ac:dyDescent="0.25">
      <c r="A3142" t="s">
        <v>5589</v>
      </c>
      <c r="B3142" t="s">
        <v>5590</v>
      </c>
      <c r="C3142" t="s">
        <v>755</v>
      </c>
      <c r="D3142" t="s">
        <v>21</v>
      </c>
      <c r="E3142">
        <v>21901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43144</v>
      </c>
      <c r="L3142" t="s">
        <v>26</v>
      </c>
      <c r="N3142" t="s">
        <v>24</v>
      </c>
    </row>
    <row r="3143" spans="1:14" x14ac:dyDescent="0.25">
      <c r="A3143" t="s">
        <v>5591</v>
      </c>
      <c r="B3143" t="s">
        <v>5592</v>
      </c>
      <c r="C3143" t="s">
        <v>2147</v>
      </c>
      <c r="D3143" t="s">
        <v>21</v>
      </c>
      <c r="E3143">
        <v>21227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43143</v>
      </c>
      <c r="L3143" t="s">
        <v>26</v>
      </c>
      <c r="N3143" t="s">
        <v>24</v>
      </c>
    </row>
    <row r="3144" spans="1:14" x14ac:dyDescent="0.25">
      <c r="A3144" t="s">
        <v>1801</v>
      </c>
      <c r="B3144" t="s">
        <v>1802</v>
      </c>
      <c r="C3144" t="s">
        <v>291</v>
      </c>
      <c r="D3144" t="s">
        <v>21</v>
      </c>
      <c r="E3144">
        <v>21701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43143</v>
      </c>
      <c r="L3144" t="s">
        <v>26</v>
      </c>
      <c r="N3144" t="s">
        <v>24</v>
      </c>
    </row>
    <row r="3145" spans="1:14" x14ac:dyDescent="0.25">
      <c r="A3145" t="s">
        <v>5593</v>
      </c>
      <c r="B3145" t="s">
        <v>5594</v>
      </c>
      <c r="C3145" t="s">
        <v>176</v>
      </c>
      <c r="D3145" t="s">
        <v>21</v>
      </c>
      <c r="E3145">
        <v>21740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43143</v>
      </c>
      <c r="L3145" t="s">
        <v>26</v>
      </c>
      <c r="N3145" t="s">
        <v>24</v>
      </c>
    </row>
    <row r="3146" spans="1:14" x14ac:dyDescent="0.25">
      <c r="A3146" t="s">
        <v>5595</v>
      </c>
      <c r="B3146" t="s">
        <v>5596</v>
      </c>
      <c r="C3146" t="s">
        <v>5025</v>
      </c>
      <c r="D3146" t="s">
        <v>21</v>
      </c>
      <c r="E3146">
        <v>21502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43143</v>
      </c>
      <c r="L3146" t="s">
        <v>26</v>
      </c>
      <c r="N3146" t="s">
        <v>24</v>
      </c>
    </row>
    <row r="3147" spans="1:14" x14ac:dyDescent="0.25">
      <c r="A3147" t="s">
        <v>1048</v>
      </c>
      <c r="B3147" t="s">
        <v>1049</v>
      </c>
      <c r="C3147" t="s">
        <v>1040</v>
      </c>
      <c r="D3147" t="s">
        <v>21</v>
      </c>
      <c r="E3147">
        <v>21793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43143</v>
      </c>
      <c r="L3147" t="s">
        <v>26</v>
      </c>
      <c r="N3147" t="s">
        <v>24</v>
      </c>
    </row>
    <row r="3148" spans="1:14" x14ac:dyDescent="0.25">
      <c r="A3148" t="s">
        <v>4325</v>
      </c>
      <c r="B3148" t="s">
        <v>5597</v>
      </c>
      <c r="C3148" t="s">
        <v>29</v>
      </c>
      <c r="D3148" t="s">
        <v>21</v>
      </c>
      <c r="E3148">
        <v>21244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43143</v>
      </c>
      <c r="L3148" t="s">
        <v>26</v>
      </c>
      <c r="N3148" t="s">
        <v>24</v>
      </c>
    </row>
    <row r="3149" spans="1:14" x14ac:dyDescent="0.25">
      <c r="A3149" t="s">
        <v>336</v>
      </c>
      <c r="B3149" t="s">
        <v>5598</v>
      </c>
      <c r="C3149" t="s">
        <v>5025</v>
      </c>
      <c r="D3149" t="s">
        <v>21</v>
      </c>
      <c r="E3149">
        <v>21502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43143</v>
      </c>
      <c r="L3149" t="s">
        <v>26</v>
      </c>
      <c r="N3149" t="s">
        <v>24</v>
      </c>
    </row>
    <row r="3150" spans="1:14" x14ac:dyDescent="0.25">
      <c r="A3150" t="s">
        <v>5599</v>
      </c>
      <c r="B3150" t="s">
        <v>5600</v>
      </c>
      <c r="C3150" t="s">
        <v>176</v>
      </c>
      <c r="D3150" t="s">
        <v>21</v>
      </c>
      <c r="E3150">
        <v>21740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43143</v>
      </c>
      <c r="L3150" t="s">
        <v>26</v>
      </c>
      <c r="N3150" t="s">
        <v>24</v>
      </c>
    </row>
    <row r="3151" spans="1:14" x14ac:dyDescent="0.25">
      <c r="A3151" t="s">
        <v>5601</v>
      </c>
      <c r="B3151" t="s">
        <v>5602</v>
      </c>
      <c r="C3151" t="s">
        <v>176</v>
      </c>
      <c r="D3151" t="s">
        <v>21</v>
      </c>
      <c r="E3151">
        <v>21740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43143</v>
      </c>
      <c r="L3151" t="s">
        <v>26</v>
      </c>
      <c r="N3151" t="s">
        <v>24</v>
      </c>
    </row>
    <row r="3152" spans="1:14" x14ac:dyDescent="0.25">
      <c r="A3152" t="s">
        <v>5603</v>
      </c>
      <c r="B3152" t="s">
        <v>1118</v>
      </c>
      <c r="C3152" t="s">
        <v>198</v>
      </c>
      <c r="D3152" t="s">
        <v>21</v>
      </c>
      <c r="E3152">
        <v>20746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43140</v>
      </c>
      <c r="L3152" t="s">
        <v>26</v>
      </c>
      <c r="N3152" t="s">
        <v>24</v>
      </c>
    </row>
    <row r="3153" spans="1:14" x14ac:dyDescent="0.25">
      <c r="A3153" t="s">
        <v>5604</v>
      </c>
      <c r="B3153" t="s">
        <v>5605</v>
      </c>
      <c r="C3153" t="s">
        <v>29</v>
      </c>
      <c r="D3153" t="s">
        <v>21</v>
      </c>
      <c r="E3153">
        <v>21208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43139</v>
      </c>
      <c r="L3153" t="s">
        <v>26</v>
      </c>
      <c r="N3153" t="s">
        <v>24</v>
      </c>
    </row>
    <row r="3154" spans="1:14" x14ac:dyDescent="0.25">
      <c r="A3154" t="s">
        <v>5606</v>
      </c>
      <c r="B3154" t="s">
        <v>5607</v>
      </c>
      <c r="C3154" t="s">
        <v>176</v>
      </c>
      <c r="D3154" t="s">
        <v>21</v>
      </c>
      <c r="E3154">
        <v>21740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43139</v>
      </c>
      <c r="L3154" t="s">
        <v>26</v>
      </c>
      <c r="N3154" t="s">
        <v>24</v>
      </c>
    </row>
    <row r="3155" spans="1:14" x14ac:dyDescent="0.25">
      <c r="A3155" t="s">
        <v>155</v>
      </c>
      <c r="B3155" t="s">
        <v>5608</v>
      </c>
      <c r="C3155" t="s">
        <v>2132</v>
      </c>
      <c r="D3155" t="s">
        <v>21</v>
      </c>
      <c r="E3155">
        <v>21208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43139</v>
      </c>
      <c r="L3155" t="s">
        <v>26</v>
      </c>
      <c r="N3155" t="s">
        <v>24</v>
      </c>
    </row>
    <row r="3156" spans="1:14" x14ac:dyDescent="0.25">
      <c r="A3156" t="s">
        <v>5609</v>
      </c>
      <c r="B3156" t="s">
        <v>5610</v>
      </c>
      <c r="C3156" t="s">
        <v>29</v>
      </c>
      <c r="D3156" t="s">
        <v>21</v>
      </c>
      <c r="E3156">
        <v>21207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43139</v>
      </c>
      <c r="L3156" t="s">
        <v>26</v>
      </c>
      <c r="N3156" t="s">
        <v>24</v>
      </c>
    </row>
    <row r="3157" spans="1:14" x14ac:dyDescent="0.25">
      <c r="A3157" t="s">
        <v>5612</v>
      </c>
      <c r="B3157" t="s">
        <v>5613</v>
      </c>
      <c r="C3157" t="s">
        <v>29</v>
      </c>
      <c r="D3157" t="s">
        <v>21</v>
      </c>
      <c r="E3157">
        <v>21207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43139</v>
      </c>
      <c r="L3157" t="s">
        <v>26</v>
      </c>
      <c r="N3157" t="s">
        <v>24</v>
      </c>
    </row>
    <row r="3158" spans="1:14" x14ac:dyDescent="0.25">
      <c r="A3158" t="s">
        <v>5614</v>
      </c>
      <c r="B3158" t="s">
        <v>5615</v>
      </c>
      <c r="C3158" t="s">
        <v>29</v>
      </c>
      <c r="D3158" t="s">
        <v>21</v>
      </c>
      <c r="E3158">
        <v>21207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43139</v>
      </c>
      <c r="L3158" t="s">
        <v>26</v>
      </c>
      <c r="N3158" t="s">
        <v>24</v>
      </c>
    </row>
    <row r="3159" spans="1:14" x14ac:dyDescent="0.25">
      <c r="A3159" t="s">
        <v>913</v>
      </c>
      <c r="B3159" t="s">
        <v>2084</v>
      </c>
      <c r="C3159" t="s">
        <v>176</v>
      </c>
      <c r="D3159" t="s">
        <v>21</v>
      </c>
      <c r="E3159">
        <v>21740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43139</v>
      </c>
      <c r="L3159" t="s">
        <v>26</v>
      </c>
      <c r="N3159" t="s">
        <v>24</v>
      </c>
    </row>
    <row r="3160" spans="1:14" x14ac:dyDescent="0.25">
      <c r="A3160" t="s">
        <v>5616</v>
      </c>
      <c r="B3160" t="s">
        <v>5617</v>
      </c>
      <c r="C3160" t="s">
        <v>29</v>
      </c>
      <c r="D3160" t="s">
        <v>21</v>
      </c>
      <c r="E3160">
        <v>21217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43139</v>
      </c>
      <c r="L3160" t="s">
        <v>26</v>
      </c>
      <c r="N3160" t="s">
        <v>24</v>
      </c>
    </row>
    <row r="3161" spans="1:14" x14ac:dyDescent="0.25">
      <c r="A3161" t="s">
        <v>5619</v>
      </c>
      <c r="B3161" t="s">
        <v>5620</v>
      </c>
      <c r="C3161" t="s">
        <v>2728</v>
      </c>
      <c r="D3161" t="s">
        <v>21</v>
      </c>
      <c r="E3161">
        <v>21502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43138</v>
      </c>
      <c r="L3161" t="s">
        <v>26</v>
      </c>
      <c r="N3161" t="s">
        <v>24</v>
      </c>
    </row>
    <row r="3162" spans="1:14" x14ac:dyDescent="0.25">
      <c r="A3162" t="s">
        <v>5621</v>
      </c>
      <c r="B3162" t="s">
        <v>5622</v>
      </c>
      <c r="C3162" t="s">
        <v>193</v>
      </c>
      <c r="D3162" t="s">
        <v>21</v>
      </c>
      <c r="E3162">
        <v>20748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43138</v>
      </c>
      <c r="L3162" t="s">
        <v>26</v>
      </c>
      <c r="N3162" t="s">
        <v>24</v>
      </c>
    </row>
    <row r="3163" spans="1:14" x14ac:dyDescent="0.25">
      <c r="A3163" t="s">
        <v>2819</v>
      </c>
      <c r="B3163" t="s">
        <v>5623</v>
      </c>
      <c r="C3163" t="s">
        <v>67</v>
      </c>
      <c r="D3163" t="s">
        <v>21</v>
      </c>
      <c r="E3163">
        <v>20902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43138</v>
      </c>
      <c r="L3163" t="s">
        <v>26</v>
      </c>
      <c r="N3163" t="s">
        <v>24</v>
      </c>
    </row>
    <row r="3164" spans="1:14" x14ac:dyDescent="0.25">
      <c r="A3164" t="s">
        <v>5624</v>
      </c>
      <c r="B3164" t="s">
        <v>5625</v>
      </c>
      <c r="C3164" t="s">
        <v>114</v>
      </c>
      <c r="D3164" t="s">
        <v>21</v>
      </c>
      <c r="E3164">
        <v>21228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43138</v>
      </c>
      <c r="L3164" t="s">
        <v>26</v>
      </c>
      <c r="N3164" t="s">
        <v>24</v>
      </c>
    </row>
    <row r="3165" spans="1:14" x14ac:dyDescent="0.25">
      <c r="A3165" t="s">
        <v>5626</v>
      </c>
      <c r="B3165" t="s">
        <v>5627</v>
      </c>
      <c r="C3165" t="s">
        <v>432</v>
      </c>
      <c r="D3165" t="s">
        <v>21</v>
      </c>
      <c r="E3165">
        <v>21502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43138</v>
      </c>
      <c r="L3165" t="s">
        <v>26</v>
      </c>
      <c r="N3165" t="s">
        <v>24</v>
      </c>
    </row>
    <row r="3166" spans="1:14" x14ac:dyDescent="0.25">
      <c r="A3166" t="s">
        <v>716</v>
      </c>
      <c r="B3166" t="s">
        <v>2839</v>
      </c>
      <c r="C3166" t="s">
        <v>190</v>
      </c>
      <c r="D3166" t="s">
        <v>21</v>
      </c>
      <c r="E3166">
        <v>20853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43138</v>
      </c>
      <c r="L3166" t="s">
        <v>26</v>
      </c>
      <c r="N3166" t="s">
        <v>24</v>
      </c>
    </row>
    <row r="3167" spans="1:14" x14ac:dyDescent="0.25">
      <c r="A3167" t="s">
        <v>3692</v>
      </c>
      <c r="B3167" t="s">
        <v>5628</v>
      </c>
      <c r="C3167" t="s">
        <v>67</v>
      </c>
      <c r="D3167" t="s">
        <v>21</v>
      </c>
      <c r="E3167">
        <v>20902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43138</v>
      </c>
      <c r="L3167" t="s">
        <v>26</v>
      </c>
      <c r="N3167" t="s">
        <v>24</v>
      </c>
    </row>
    <row r="3168" spans="1:14" x14ac:dyDescent="0.25">
      <c r="A3168" t="s">
        <v>1623</v>
      </c>
      <c r="B3168" t="s">
        <v>5629</v>
      </c>
      <c r="C3168" t="s">
        <v>29</v>
      </c>
      <c r="D3168" t="s">
        <v>21</v>
      </c>
      <c r="E3168">
        <v>21244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43138</v>
      </c>
      <c r="L3168" t="s">
        <v>26</v>
      </c>
      <c r="N3168" t="s">
        <v>24</v>
      </c>
    </row>
    <row r="3169" spans="1:14" x14ac:dyDescent="0.25">
      <c r="A3169" t="s">
        <v>5630</v>
      </c>
      <c r="B3169" t="s">
        <v>3371</v>
      </c>
      <c r="C3169" t="s">
        <v>29</v>
      </c>
      <c r="D3169" t="s">
        <v>21</v>
      </c>
      <c r="E3169">
        <v>21207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43137</v>
      </c>
      <c r="L3169" t="s">
        <v>26</v>
      </c>
      <c r="N3169" t="s">
        <v>24</v>
      </c>
    </row>
    <row r="3170" spans="1:14" x14ac:dyDescent="0.25">
      <c r="A3170" t="s">
        <v>2741</v>
      </c>
      <c r="B3170" t="s">
        <v>2742</v>
      </c>
      <c r="C3170" t="s">
        <v>67</v>
      </c>
      <c r="D3170" t="s">
        <v>21</v>
      </c>
      <c r="E3170">
        <v>20903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43137</v>
      </c>
      <c r="L3170" t="s">
        <v>26</v>
      </c>
      <c r="N3170" t="s">
        <v>24</v>
      </c>
    </row>
    <row r="3171" spans="1:14" x14ac:dyDescent="0.25">
      <c r="A3171" t="s">
        <v>1808</v>
      </c>
      <c r="B3171" t="s">
        <v>1809</v>
      </c>
      <c r="C3171" t="s">
        <v>29</v>
      </c>
      <c r="D3171" t="s">
        <v>21</v>
      </c>
      <c r="E3171">
        <v>21244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43137</v>
      </c>
      <c r="L3171" t="s">
        <v>26</v>
      </c>
      <c r="N3171" t="s">
        <v>24</v>
      </c>
    </row>
    <row r="3172" spans="1:14" x14ac:dyDescent="0.25">
      <c r="A3172" t="s">
        <v>5631</v>
      </c>
      <c r="B3172" t="s">
        <v>5632</v>
      </c>
      <c r="C3172" t="s">
        <v>67</v>
      </c>
      <c r="D3172" t="s">
        <v>21</v>
      </c>
      <c r="E3172">
        <v>20901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43137</v>
      </c>
      <c r="L3172" t="s">
        <v>26</v>
      </c>
      <c r="N3172" t="s">
        <v>24</v>
      </c>
    </row>
    <row r="3173" spans="1:14" x14ac:dyDescent="0.25">
      <c r="A3173" t="s">
        <v>5633</v>
      </c>
      <c r="B3173" t="s">
        <v>1988</v>
      </c>
      <c r="C3173" t="s">
        <v>29</v>
      </c>
      <c r="D3173" t="s">
        <v>21</v>
      </c>
      <c r="E3173">
        <v>21216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43137</v>
      </c>
      <c r="L3173" t="s">
        <v>26</v>
      </c>
      <c r="N3173" t="s">
        <v>24</v>
      </c>
    </row>
    <row r="3174" spans="1:14" x14ac:dyDescent="0.25">
      <c r="A3174" t="s">
        <v>5634</v>
      </c>
      <c r="B3174" t="s">
        <v>5635</v>
      </c>
      <c r="C3174" t="s">
        <v>29</v>
      </c>
      <c r="D3174" t="s">
        <v>21</v>
      </c>
      <c r="E3174">
        <v>21207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43137</v>
      </c>
      <c r="L3174" t="s">
        <v>26</v>
      </c>
      <c r="N3174" t="s">
        <v>24</v>
      </c>
    </row>
    <row r="3175" spans="1:14" x14ac:dyDescent="0.25">
      <c r="A3175" t="s">
        <v>4302</v>
      </c>
      <c r="B3175" t="s">
        <v>4303</v>
      </c>
      <c r="C3175" t="s">
        <v>29</v>
      </c>
      <c r="D3175" t="s">
        <v>21</v>
      </c>
      <c r="E3175">
        <v>21216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43137</v>
      </c>
      <c r="L3175" t="s">
        <v>26</v>
      </c>
      <c r="N3175" t="s">
        <v>24</v>
      </c>
    </row>
    <row r="3176" spans="1:14" x14ac:dyDescent="0.25">
      <c r="A3176" t="s">
        <v>201</v>
      </c>
      <c r="B3176" t="s">
        <v>5636</v>
      </c>
      <c r="C3176" t="s">
        <v>67</v>
      </c>
      <c r="D3176" t="s">
        <v>21</v>
      </c>
      <c r="E3176">
        <v>20901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43137</v>
      </c>
      <c r="L3176" t="s">
        <v>26</v>
      </c>
      <c r="N3176" t="s">
        <v>24</v>
      </c>
    </row>
    <row r="3177" spans="1:14" x14ac:dyDescent="0.25">
      <c r="A3177" t="s">
        <v>5637</v>
      </c>
      <c r="B3177" t="s">
        <v>5638</v>
      </c>
      <c r="C3177" t="s">
        <v>193</v>
      </c>
      <c r="D3177" t="s">
        <v>21</v>
      </c>
      <c r="E3177">
        <v>20748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43136</v>
      </c>
      <c r="L3177" t="s">
        <v>26</v>
      </c>
      <c r="N3177" t="s">
        <v>24</v>
      </c>
    </row>
    <row r="3178" spans="1:14" x14ac:dyDescent="0.25">
      <c r="A3178" t="s">
        <v>2733</v>
      </c>
      <c r="B3178" t="s">
        <v>2734</v>
      </c>
      <c r="C3178" t="s">
        <v>67</v>
      </c>
      <c r="D3178" t="s">
        <v>21</v>
      </c>
      <c r="E3178">
        <v>20903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43136</v>
      </c>
      <c r="L3178" t="s">
        <v>26</v>
      </c>
      <c r="N3178" t="s">
        <v>24</v>
      </c>
    </row>
    <row r="3179" spans="1:14" x14ac:dyDescent="0.25">
      <c r="A3179" t="s">
        <v>196</v>
      </c>
      <c r="B3179" t="s">
        <v>5639</v>
      </c>
      <c r="C3179" t="s">
        <v>833</v>
      </c>
      <c r="D3179" t="s">
        <v>21</v>
      </c>
      <c r="E3179">
        <v>20716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43136</v>
      </c>
      <c r="L3179" t="s">
        <v>26</v>
      </c>
      <c r="N3179" t="s">
        <v>24</v>
      </c>
    </row>
    <row r="3180" spans="1:14" x14ac:dyDescent="0.25">
      <c r="A3180" t="s">
        <v>5641</v>
      </c>
      <c r="B3180" t="s">
        <v>5642</v>
      </c>
      <c r="C3180" t="s">
        <v>5643</v>
      </c>
      <c r="D3180" t="s">
        <v>21</v>
      </c>
      <c r="E3180">
        <v>20748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43136</v>
      </c>
      <c r="L3180" t="s">
        <v>26</v>
      </c>
      <c r="N3180" t="s">
        <v>24</v>
      </c>
    </row>
    <row r="3181" spans="1:14" x14ac:dyDescent="0.25">
      <c r="A3181" t="s">
        <v>4400</v>
      </c>
      <c r="B3181" t="s">
        <v>4401</v>
      </c>
      <c r="C3181" t="s">
        <v>154</v>
      </c>
      <c r="D3181" t="s">
        <v>21</v>
      </c>
      <c r="E3181">
        <v>20707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43133</v>
      </c>
      <c r="L3181" t="s">
        <v>26</v>
      </c>
      <c r="N3181" t="s">
        <v>24</v>
      </c>
    </row>
    <row r="3182" spans="1:14" x14ac:dyDescent="0.25">
      <c r="A3182" t="s">
        <v>5644</v>
      </c>
      <c r="B3182" t="s">
        <v>5645</v>
      </c>
      <c r="C3182" t="s">
        <v>154</v>
      </c>
      <c r="D3182" t="s">
        <v>21</v>
      </c>
      <c r="E3182">
        <v>20707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43133</v>
      </c>
      <c r="L3182" t="s">
        <v>26</v>
      </c>
      <c r="N3182" t="s">
        <v>24</v>
      </c>
    </row>
    <row r="3183" spans="1:14" x14ac:dyDescent="0.25">
      <c r="A3183" t="s">
        <v>5646</v>
      </c>
      <c r="B3183" t="s">
        <v>5647</v>
      </c>
      <c r="C3183" t="s">
        <v>2616</v>
      </c>
      <c r="D3183" t="s">
        <v>21</v>
      </c>
      <c r="E3183">
        <v>20774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43133</v>
      </c>
      <c r="L3183" t="s">
        <v>26</v>
      </c>
      <c r="N3183" t="s">
        <v>24</v>
      </c>
    </row>
    <row r="3184" spans="1:14" x14ac:dyDescent="0.25">
      <c r="A3184" t="s">
        <v>5648</v>
      </c>
      <c r="B3184" t="s">
        <v>5649</v>
      </c>
      <c r="C3184" t="s">
        <v>2616</v>
      </c>
      <c r="D3184" t="s">
        <v>21</v>
      </c>
      <c r="E3184">
        <v>20774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43133</v>
      </c>
      <c r="L3184" t="s">
        <v>26</v>
      </c>
      <c r="N3184" t="s">
        <v>24</v>
      </c>
    </row>
    <row r="3185" spans="1:14" x14ac:dyDescent="0.25">
      <c r="A3185" t="s">
        <v>5650</v>
      </c>
      <c r="B3185" t="s">
        <v>5651</v>
      </c>
      <c r="C3185" t="s">
        <v>833</v>
      </c>
      <c r="D3185" t="s">
        <v>21</v>
      </c>
      <c r="E3185">
        <v>20720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43133</v>
      </c>
      <c r="L3185" t="s">
        <v>26</v>
      </c>
      <c r="N3185" t="s">
        <v>24</v>
      </c>
    </row>
    <row r="3186" spans="1:14" x14ac:dyDescent="0.25">
      <c r="A3186" t="s">
        <v>188</v>
      </c>
      <c r="B3186" t="s">
        <v>5652</v>
      </c>
      <c r="C3186" t="s">
        <v>833</v>
      </c>
      <c r="D3186" t="s">
        <v>21</v>
      </c>
      <c r="E3186">
        <v>20715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43133</v>
      </c>
      <c r="L3186" t="s">
        <v>26</v>
      </c>
      <c r="N3186" t="s">
        <v>24</v>
      </c>
    </row>
    <row r="3187" spans="1:14" x14ac:dyDescent="0.25">
      <c r="A3187" t="s">
        <v>2731</v>
      </c>
      <c r="B3187" t="s">
        <v>2732</v>
      </c>
      <c r="C3187" t="s">
        <v>67</v>
      </c>
      <c r="D3187" t="s">
        <v>21</v>
      </c>
      <c r="E3187">
        <v>20910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43132</v>
      </c>
      <c r="L3187" t="s">
        <v>26</v>
      </c>
      <c r="N3187" t="s">
        <v>24</v>
      </c>
    </row>
    <row r="3188" spans="1:14" x14ac:dyDescent="0.25">
      <c r="A3188" t="s">
        <v>588</v>
      </c>
      <c r="B3188" t="s">
        <v>5653</v>
      </c>
      <c r="C3188" t="s">
        <v>67</v>
      </c>
      <c r="D3188" t="s">
        <v>21</v>
      </c>
      <c r="E3188">
        <v>20910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43132</v>
      </c>
      <c r="L3188" t="s">
        <v>26</v>
      </c>
      <c r="N3188" t="s">
        <v>24</v>
      </c>
    </row>
    <row r="3189" spans="1:14" x14ac:dyDescent="0.25">
      <c r="A3189" t="s">
        <v>5654</v>
      </c>
      <c r="B3189" t="s">
        <v>5655</v>
      </c>
      <c r="C3189" t="s">
        <v>179</v>
      </c>
      <c r="D3189" t="s">
        <v>21</v>
      </c>
      <c r="E3189">
        <v>20877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43132</v>
      </c>
      <c r="L3189" t="s">
        <v>26</v>
      </c>
      <c r="N3189" t="s">
        <v>24</v>
      </c>
    </row>
    <row r="3190" spans="1:14" x14ac:dyDescent="0.25">
      <c r="A3190" t="s">
        <v>5658</v>
      </c>
      <c r="B3190" t="s">
        <v>5659</v>
      </c>
      <c r="C3190" t="s">
        <v>179</v>
      </c>
      <c r="D3190" t="s">
        <v>21</v>
      </c>
      <c r="E3190">
        <v>20877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43132</v>
      </c>
      <c r="L3190" t="s">
        <v>26</v>
      </c>
      <c r="N3190" t="s">
        <v>24</v>
      </c>
    </row>
    <row r="3191" spans="1:14" x14ac:dyDescent="0.25">
      <c r="A3191" t="s">
        <v>2737</v>
      </c>
      <c r="B3191" t="s">
        <v>2738</v>
      </c>
      <c r="C3191" t="s">
        <v>67</v>
      </c>
      <c r="D3191" t="s">
        <v>21</v>
      </c>
      <c r="E3191">
        <v>20902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43132</v>
      </c>
      <c r="L3191" t="s">
        <v>26</v>
      </c>
      <c r="N3191" t="s">
        <v>24</v>
      </c>
    </row>
    <row r="3192" spans="1:14" x14ac:dyDescent="0.25">
      <c r="A3192" t="s">
        <v>2691</v>
      </c>
      <c r="B3192" t="s">
        <v>2692</v>
      </c>
      <c r="C3192" t="s">
        <v>67</v>
      </c>
      <c r="D3192" t="s">
        <v>21</v>
      </c>
      <c r="E3192">
        <v>20903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43132</v>
      </c>
      <c r="L3192" t="s">
        <v>26</v>
      </c>
      <c r="N3192" t="s">
        <v>24</v>
      </c>
    </row>
    <row r="3193" spans="1:14" x14ac:dyDescent="0.25">
      <c r="A3193" t="s">
        <v>4726</v>
      </c>
      <c r="B3193" t="s">
        <v>3171</v>
      </c>
      <c r="C3193" t="s">
        <v>67</v>
      </c>
      <c r="D3193" t="s">
        <v>21</v>
      </c>
      <c r="E3193">
        <v>20902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43132</v>
      </c>
      <c r="L3193" t="s">
        <v>26</v>
      </c>
      <c r="N3193" t="s">
        <v>24</v>
      </c>
    </row>
    <row r="3194" spans="1:14" x14ac:dyDescent="0.25">
      <c r="A3194" t="s">
        <v>869</v>
      </c>
      <c r="B3194" t="s">
        <v>3280</v>
      </c>
      <c r="C3194" t="s">
        <v>190</v>
      </c>
      <c r="D3194" t="s">
        <v>21</v>
      </c>
      <c r="E3194">
        <v>20851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43132</v>
      </c>
      <c r="L3194" t="s">
        <v>26</v>
      </c>
      <c r="N3194" t="s">
        <v>24</v>
      </c>
    </row>
    <row r="3195" spans="1:14" x14ac:dyDescent="0.25">
      <c r="A3195" t="s">
        <v>5660</v>
      </c>
      <c r="B3195" t="s">
        <v>5661</v>
      </c>
      <c r="C3195" t="s">
        <v>190</v>
      </c>
      <c r="D3195" t="s">
        <v>21</v>
      </c>
      <c r="E3195">
        <v>20853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43132</v>
      </c>
      <c r="L3195" t="s">
        <v>26</v>
      </c>
      <c r="N3195" t="s">
        <v>24</v>
      </c>
    </row>
    <row r="3196" spans="1:14" x14ac:dyDescent="0.25">
      <c r="A3196" t="s">
        <v>2391</v>
      </c>
      <c r="B3196" t="s">
        <v>2392</v>
      </c>
      <c r="C3196" t="s">
        <v>67</v>
      </c>
      <c r="D3196" t="s">
        <v>21</v>
      </c>
      <c r="E3196">
        <v>20910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43131</v>
      </c>
      <c r="L3196" t="s">
        <v>26</v>
      </c>
      <c r="N3196" t="s">
        <v>24</v>
      </c>
    </row>
    <row r="3197" spans="1:14" x14ac:dyDescent="0.25">
      <c r="A3197" t="s">
        <v>155</v>
      </c>
      <c r="B3197" t="s">
        <v>441</v>
      </c>
      <c r="C3197" t="s">
        <v>70</v>
      </c>
      <c r="D3197" t="s">
        <v>21</v>
      </c>
      <c r="E3197">
        <v>21403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43131</v>
      </c>
      <c r="L3197" t="s">
        <v>26</v>
      </c>
      <c r="N3197" t="s">
        <v>24</v>
      </c>
    </row>
    <row r="3198" spans="1:14" x14ac:dyDescent="0.25">
      <c r="A3198" t="s">
        <v>5662</v>
      </c>
      <c r="B3198" t="s">
        <v>5663</v>
      </c>
      <c r="C3198" t="s">
        <v>29</v>
      </c>
      <c r="D3198" t="s">
        <v>21</v>
      </c>
      <c r="E3198">
        <v>21218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43131</v>
      </c>
      <c r="L3198" t="s">
        <v>26</v>
      </c>
      <c r="N3198" t="s">
        <v>24</v>
      </c>
    </row>
    <row r="3199" spans="1:14" x14ac:dyDescent="0.25">
      <c r="A3199" t="s">
        <v>4402</v>
      </c>
      <c r="B3199" t="s">
        <v>4403</v>
      </c>
      <c r="C3199" t="s">
        <v>4404</v>
      </c>
      <c r="D3199" t="s">
        <v>21</v>
      </c>
      <c r="E3199">
        <v>20743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43130</v>
      </c>
      <c r="L3199" t="s">
        <v>26</v>
      </c>
      <c r="N3199" t="s">
        <v>24</v>
      </c>
    </row>
    <row r="3200" spans="1:14" x14ac:dyDescent="0.25">
      <c r="A3200" t="s">
        <v>4384</v>
      </c>
      <c r="B3200" t="s">
        <v>4385</v>
      </c>
      <c r="C3200" t="s">
        <v>317</v>
      </c>
      <c r="D3200" t="s">
        <v>21</v>
      </c>
      <c r="E3200">
        <v>20735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43130</v>
      </c>
      <c r="L3200" t="s">
        <v>26</v>
      </c>
      <c r="N3200" t="s">
        <v>24</v>
      </c>
    </row>
    <row r="3201" spans="1:14" x14ac:dyDescent="0.25">
      <c r="A3201" t="s">
        <v>4407</v>
      </c>
      <c r="B3201" t="s">
        <v>4408</v>
      </c>
      <c r="C3201" t="s">
        <v>487</v>
      </c>
      <c r="D3201" t="s">
        <v>21</v>
      </c>
      <c r="E3201">
        <v>20782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43130</v>
      </c>
      <c r="L3201" t="s">
        <v>26</v>
      </c>
      <c r="N3201" t="s">
        <v>24</v>
      </c>
    </row>
    <row r="3202" spans="1:14" x14ac:dyDescent="0.25">
      <c r="A3202" t="s">
        <v>2819</v>
      </c>
      <c r="B3202" t="s">
        <v>5664</v>
      </c>
      <c r="C3202" t="s">
        <v>179</v>
      </c>
      <c r="D3202" t="s">
        <v>21</v>
      </c>
      <c r="E3202">
        <v>20879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43130</v>
      </c>
      <c r="L3202" t="s">
        <v>26</v>
      </c>
      <c r="N3202" t="s">
        <v>24</v>
      </c>
    </row>
    <row r="3203" spans="1:14" x14ac:dyDescent="0.25">
      <c r="A3203" t="s">
        <v>4413</v>
      </c>
      <c r="B3203" t="s">
        <v>4414</v>
      </c>
      <c r="C3203" t="s">
        <v>652</v>
      </c>
      <c r="D3203" t="s">
        <v>21</v>
      </c>
      <c r="E3203">
        <v>20743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43130</v>
      </c>
      <c r="L3203" t="s">
        <v>26</v>
      </c>
      <c r="N3203" t="s">
        <v>24</v>
      </c>
    </row>
    <row r="3204" spans="1:14" x14ac:dyDescent="0.25">
      <c r="A3204" t="s">
        <v>336</v>
      </c>
      <c r="B3204" t="s">
        <v>5665</v>
      </c>
      <c r="C3204" t="s">
        <v>432</v>
      </c>
      <c r="D3204" t="s">
        <v>21</v>
      </c>
      <c r="E3204">
        <v>21502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43130</v>
      </c>
      <c r="L3204" t="s">
        <v>26</v>
      </c>
      <c r="N3204" t="s">
        <v>24</v>
      </c>
    </row>
    <row r="3205" spans="1:14" x14ac:dyDescent="0.25">
      <c r="A3205" t="s">
        <v>1619</v>
      </c>
      <c r="B3205" t="s">
        <v>5666</v>
      </c>
      <c r="C3205" t="s">
        <v>179</v>
      </c>
      <c r="D3205" t="s">
        <v>21</v>
      </c>
      <c r="E3205">
        <v>20877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43130</v>
      </c>
      <c r="L3205" t="s">
        <v>26</v>
      </c>
      <c r="N3205" t="s">
        <v>24</v>
      </c>
    </row>
    <row r="3206" spans="1:14" x14ac:dyDescent="0.25">
      <c r="A3206" t="s">
        <v>5667</v>
      </c>
      <c r="B3206" t="s">
        <v>5668</v>
      </c>
      <c r="C3206" t="s">
        <v>179</v>
      </c>
      <c r="D3206" t="s">
        <v>21</v>
      </c>
      <c r="E3206">
        <v>20877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43130</v>
      </c>
      <c r="L3206" t="s">
        <v>26</v>
      </c>
      <c r="N3206" t="s">
        <v>24</v>
      </c>
    </row>
    <row r="3207" spans="1:14" x14ac:dyDescent="0.25">
      <c r="A3207" t="s">
        <v>5669</v>
      </c>
      <c r="B3207" t="s">
        <v>5670</v>
      </c>
      <c r="C3207" t="s">
        <v>1413</v>
      </c>
      <c r="D3207" t="s">
        <v>21</v>
      </c>
      <c r="E3207">
        <v>21146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43130</v>
      </c>
      <c r="L3207" t="s">
        <v>26</v>
      </c>
      <c r="N3207" t="s">
        <v>24</v>
      </c>
    </row>
    <row r="3208" spans="1:14" x14ac:dyDescent="0.25">
      <c r="A3208" t="s">
        <v>5671</v>
      </c>
      <c r="B3208" t="s">
        <v>5672</v>
      </c>
      <c r="C3208" t="s">
        <v>5673</v>
      </c>
      <c r="D3208" t="s">
        <v>21</v>
      </c>
      <c r="E3208">
        <v>20764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43130</v>
      </c>
      <c r="L3208" t="s">
        <v>26</v>
      </c>
      <c r="N3208" t="s">
        <v>24</v>
      </c>
    </row>
    <row r="3209" spans="1:14" x14ac:dyDescent="0.25">
      <c r="A3209" t="s">
        <v>5674</v>
      </c>
      <c r="B3209" t="s">
        <v>5675</v>
      </c>
      <c r="C3209" t="s">
        <v>179</v>
      </c>
      <c r="D3209" t="s">
        <v>21</v>
      </c>
      <c r="E3209">
        <v>20879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43129</v>
      </c>
      <c r="L3209" t="s">
        <v>26</v>
      </c>
      <c r="N3209" t="s">
        <v>24</v>
      </c>
    </row>
    <row r="3210" spans="1:14" x14ac:dyDescent="0.25">
      <c r="A3210" t="s">
        <v>5676</v>
      </c>
      <c r="B3210" t="s">
        <v>5677</v>
      </c>
      <c r="C3210" t="s">
        <v>179</v>
      </c>
      <c r="D3210" t="s">
        <v>21</v>
      </c>
      <c r="E3210">
        <v>20886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43129</v>
      </c>
      <c r="L3210" t="s">
        <v>26</v>
      </c>
      <c r="N3210" t="s">
        <v>24</v>
      </c>
    </row>
    <row r="3211" spans="1:14" x14ac:dyDescent="0.25">
      <c r="A3211" t="s">
        <v>5678</v>
      </c>
      <c r="B3211" t="s">
        <v>5679</v>
      </c>
      <c r="C3211" t="s">
        <v>39</v>
      </c>
      <c r="D3211" t="s">
        <v>21</v>
      </c>
      <c r="E3211">
        <v>21044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43129</v>
      </c>
      <c r="L3211" t="s">
        <v>26</v>
      </c>
      <c r="N3211" t="s">
        <v>24</v>
      </c>
    </row>
    <row r="3212" spans="1:14" x14ac:dyDescent="0.25">
      <c r="A3212" t="s">
        <v>5680</v>
      </c>
      <c r="B3212" t="s">
        <v>5681</v>
      </c>
      <c r="C3212" t="s">
        <v>29</v>
      </c>
      <c r="D3212" t="s">
        <v>21</v>
      </c>
      <c r="E3212">
        <v>21224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43126</v>
      </c>
      <c r="L3212" t="s">
        <v>26</v>
      </c>
      <c r="N3212" t="s">
        <v>24</v>
      </c>
    </row>
    <row r="3213" spans="1:14" x14ac:dyDescent="0.25">
      <c r="A3213" t="s">
        <v>5682</v>
      </c>
      <c r="B3213" t="s">
        <v>5683</v>
      </c>
      <c r="C3213" t="s">
        <v>29</v>
      </c>
      <c r="D3213" t="s">
        <v>21</v>
      </c>
      <c r="E3213">
        <v>21230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43126</v>
      </c>
      <c r="L3213" t="s">
        <v>26</v>
      </c>
      <c r="N3213" t="s">
        <v>24</v>
      </c>
    </row>
    <row r="3214" spans="1:14" x14ac:dyDescent="0.25">
      <c r="A3214" t="s">
        <v>5684</v>
      </c>
      <c r="B3214" t="s">
        <v>5685</v>
      </c>
      <c r="C3214" t="s">
        <v>29</v>
      </c>
      <c r="D3214" t="s">
        <v>21</v>
      </c>
      <c r="E3214">
        <v>21224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43126</v>
      </c>
      <c r="L3214" t="s">
        <v>26</v>
      </c>
      <c r="N3214" t="s">
        <v>24</v>
      </c>
    </row>
    <row r="3215" spans="1:14" x14ac:dyDescent="0.25">
      <c r="A3215" t="s">
        <v>5686</v>
      </c>
      <c r="B3215" t="s">
        <v>5687</v>
      </c>
      <c r="C3215" t="s">
        <v>29</v>
      </c>
      <c r="D3215" t="s">
        <v>21</v>
      </c>
      <c r="E3215">
        <v>21230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43126</v>
      </c>
      <c r="L3215" t="s">
        <v>26</v>
      </c>
      <c r="N3215" t="s">
        <v>24</v>
      </c>
    </row>
    <row r="3216" spans="1:14" x14ac:dyDescent="0.25">
      <c r="A3216" t="s">
        <v>155</v>
      </c>
      <c r="B3216" t="s">
        <v>2750</v>
      </c>
      <c r="C3216" t="s">
        <v>179</v>
      </c>
      <c r="D3216" t="s">
        <v>21</v>
      </c>
      <c r="E3216">
        <v>20886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43125</v>
      </c>
      <c r="L3216" t="s">
        <v>26</v>
      </c>
      <c r="N3216" t="s">
        <v>24</v>
      </c>
    </row>
    <row r="3217" spans="1:14" x14ac:dyDescent="0.25">
      <c r="A3217" t="s">
        <v>2717</v>
      </c>
      <c r="B3217" t="s">
        <v>2755</v>
      </c>
      <c r="C3217" t="s">
        <v>179</v>
      </c>
      <c r="D3217" t="s">
        <v>21</v>
      </c>
      <c r="E3217">
        <v>20878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43125</v>
      </c>
      <c r="L3217" t="s">
        <v>26</v>
      </c>
      <c r="N3217" t="s">
        <v>24</v>
      </c>
    </row>
    <row r="3218" spans="1:14" x14ac:dyDescent="0.25">
      <c r="A3218" t="s">
        <v>5689</v>
      </c>
      <c r="B3218" t="s">
        <v>5690</v>
      </c>
      <c r="C3218" t="s">
        <v>179</v>
      </c>
      <c r="D3218" t="s">
        <v>21</v>
      </c>
      <c r="E3218">
        <v>20877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43125</v>
      </c>
      <c r="L3218" t="s">
        <v>26</v>
      </c>
      <c r="N3218" t="s">
        <v>24</v>
      </c>
    </row>
    <row r="3219" spans="1:14" x14ac:dyDescent="0.25">
      <c r="A3219" t="s">
        <v>2763</v>
      </c>
      <c r="B3219" t="s">
        <v>2764</v>
      </c>
      <c r="C3219" t="s">
        <v>179</v>
      </c>
      <c r="D3219" t="s">
        <v>21</v>
      </c>
      <c r="E3219">
        <v>20877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43125</v>
      </c>
      <c r="L3219" t="s">
        <v>26</v>
      </c>
      <c r="N3219" t="s">
        <v>24</v>
      </c>
    </row>
    <row r="3220" spans="1:14" x14ac:dyDescent="0.25">
      <c r="A3220" t="s">
        <v>5691</v>
      </c>
      <c r="B3220" t="s">
        <v>5692</v>
      </c>
      <c r="C3220" t="s">
        <v>29</v>
      </c>
      <c r="D3220" t="s">
        <v>21</v>
      </c>
      <c r="E3220">
        <v>21218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43125</v>
      </c>
      <c r="L3220" t="s">
        <v>26</v>
      </c>
      <c r="N3220" t="s">
        <v>24</v>
      </c>
    </row>
    <row r="3221" spans="1:14" x14ac:dyDescent="0.25">
      <c r="A3221" t="s">
        <v>2772</v>
      </c>
      <c r="B3221" t="s">
        <v>2773</v>
      </c>
      <c r="C3221" t="s">
        <v>179</v>
      </c>
      <c r="D3221" t="s">
        <v>21</v>
      </c>
      <c r="E3221">
        <v>20877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43125</v>
      </c>
      <c r="L3221" t="s">
        <v>26</v>
      </c>
      <c r="N3221" t="s">
        <v>24</v>
      </c>
    </row>
    <row r="3222" spans="1:14" x14ac:dyDescent="0.25">
      <c r="A3222" t="s">
        <v>155</v>
      </c>
      <c r="B3222" t="s">
        <v>4579</v>
      </c>
      <c r="C3222" t="s">
        <v>1171</v>
      </c>
      <c r="D3222" t="s">
        <v>21</v>
      </c>
      <c r="E3222">
        <v>20705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43124</v>
      </c>
      <c r="L3222" t="s">
        <v>26</v>
      </c>
      <c r="N3222" t="s">
        <v>24</v>
      </c>
    </row>
    <row r="3223" spans="1:14" x14ac:dyDescent="0.25">
      <c r="A3223" t="s">
        <v>4386</v>
      </c>
      <c r="B3223" t="s">
        <v>4387</v>
      </c>
      <c r="C3223" t="s">
        <v>652</v>
      </c>
      <c r="D3223" t="s">
        <v>21</v>
      </c>
      <c r="E3223">
        <v>20743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43124</v>
      </c>
      <c r="L3223" t="s">
        <v>26</v>
      </c>
      <c r="N3223" t="s">
        <v>24</v>
      </c>
    </row>
    <row r="3224" spans="1:14" x14ac:dyDescent="0.25">
      <c r="A3224" t="s">
        <v>2753</v>
      </c>
      <c r="B3224" t="s">
        <v>2754</v>
      </c>
      <c r="C3224" t="s">
        <v>179</v>
      </c>
      <c r="D3224" t="s">
        <v>21</v>
      </c>
      <c r="E3224">
        <v>20877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43124</v>
      </c>
      <c r="L3224" t="s">
        <v>26</v>
      </c>
      <c r="N3224" t="s">
        <v>24</v>
      </c>
    </row>
    <row r="3225" spans="1:14" x14ac:dyDescent="0.25">
      <c r="A3225" t="s">
        <v>4364</v>
      </c>
      <c r="B3225" t="s">
        <v>4365</v>
      </c>
      <c r="C3225" t="s">
        <v>249</v>
      </c>
      <c r="D3225" t="s">
        <v>21</v>
      </c>
      <c r="E3225">
        <v>20744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43124</v>
      </c>
      <c r="L3225" t="s">
        <v>26</v>
      </c>
      <c r="N3225" t="s">
        <v>24</v>
      </c>
    </row>
    <row r="3226" spans="1:14" x14ac:dyDescent="0.25">
      <c r="A3226" t="s">
        <v>5694</v>
      </c>
      <c r="B3226" t="s">
        <v>5695</v>
      </c>
      <c r="C3226" t="s">
        <v>1125</v>
      </c>
      <c r="D3226" t="s">
        <v>21</v>
      </c>
      <c r="E3226">
        <v>21221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43124</v>
      </c>
      <c r="L3226" t="s">
        <v>26</v>
      </c>
      <c r="N3226" t="s">
        <v>24</v>
      </c>
    </row>
    <row r="3227" spans="1:14" x14ac:dyDescent="0.25">
      <c r="A3227" t="s">
        <v>676</v>
      </c>
      <c r="B3227" t="s">
        <v>677</v>
      </c>
      <c r="C3227" t="s">
        <v>664</v>
      </c>
      <c r="D3227" t="s">
        <v>21</v>
      </c>
      <c r="E3227">
        <v>21758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43124</v>
      </c>
      <c r="L3227" t="s">
        <v>26</v>
      </c>
      <c r="N3227" t="s">
        <v>24</v>
      </c>
    </row>
    <row r="3228" spans="1:14" x14ac:dyDescent="0.25">
      <c r="A3228" t="s">
        <v>5696</v>
      </c>
      <c r="B3228" t="s">
        <v>5697</v>
      </c>
      <c r="C3228" t="s">
        <v>29</v>
      </c>
      <c r="D3228" t="s">
        <v>21</v>
      </c>
      <c r="E3228">
        <v>21224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43124</v>
      </c>
      <c r="L3228" t="s">
        <v>26</v>
      </c>
      <c r="N3228" t="s">
        <v>24</v>
      </c>
    </row>
    <row r="3229" spans="1:14" x14ac:dyDescent="0.25">
      <c r="A3229" t="s">
        <v>5698</v>
      </c>
      <c r="B3229" t="s">
        <v>682</v>
      </c>
      <c r="C3229" t="s">
        <v>664</v>
      </c>
      <c r="D3229" t="s">
        <v>21</v>
      </c>
      <c r="E3229">
        <v>21758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43123</v>
      </c>
      <c r="L3229" t="s">
        <v>26</v>
      </c>
      <c r="N3229" t="s">
        <v>24</v>
      </c>
    </row>
    <row r="3230" spans="1:14" x14ac:dyDescent="0.25">
      <c r="A3230" t="s">
        <v>260</v>
      </c>
      <c r="B3230" t="s">
        <v>5699</v>
      </c>
      <c r="C3230" t="s">
        <v>1750</v>
      </c>
      <c r="D3230" t="s">
        <v>21</v>
      </c>
      <c r="E3230">
        <v>21771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43123</v>
      </c>
      <c r="L3230" t="s">
        <v>26</v>
      </c>
      <c r="N3230" t="s">
        <v>24</v>
      </c>
    </row>
    <row r="3231" spans="1:14" x14ac:dyDescent="0.25">
      <c r="A3231" t="s">
        <v>5700</v>
      </c>
      <c r="B3231" t="s">
        <v>5701</v>
      </c>
      <c r="C3231" t="s">
        <v>179</v>
      </c>
      <c r="D3231" t="s">
        <v>21</v>
      </c>
      <c r="E3231">
        <v>20879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43122</v>
      </c>
      <c r="L3231" t="s">
        <v>26</v>
      </c>
      <c r="N3231" t="s">
        <v>24</v>
      </c>
    </row>
    <row r="3232" spans="1:14" x14ac:dyDescent="0.25">
      <c r="A3232" t="s">
        <v>155</v>
      </c>
      <c r="B3232" t="s">
        <v>5702</v>
      </c>
      <c r="C3232" t="s">
        <v>702</v>
      </c>
      <c r="D3232" t="s">
        <v>21</v>
      </c>
      <c r="E3232">
        <v>20876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43122</v>
      </c>
      <c r="L3232" t="s">
        <v>26</v>
      </c>
      <c r="N3232" t="s">
        <v>24</v>
      </c>
    </row>
    <row r="3233" spans="1:14" x14ac:dyDescent="0.25">
      <c r="A3233" t="s">
        <v>5703</v>
      </c>
      <c r="B3233" t="s">
        <v>5704</v>
      </c>
      <c r="C3233" t="s">
        <v>179</v>
      </c>
      <c r="D3233" t="s">
        <v>21</v>
      </c>
      <c r="E3233">
        <v>20878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43122</v>
      </c>
      <c r="L3233" t="s">
        <v>26</v>
      </c>
      <c r="N3233" t="s">
        <v>24</v>
      </c>
    </row>
    <row r="3234" spans="1:14" x14ac:dyDescent="0.25">
      <c r="A3234" t="s">
        <v>4580</v>
      </c>
      <c r="B3234" t="s">
        <v>4581</v>
      </c>
      <c r="C3234" t="s">
        <v>67</v>
      </c>
      <c r="D3234" t="s">
        <v>21</v>
      </c>
      <c r="E3234">
        <v>20904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43122</v>
      </c>
      <c r="L3234" t="s">
        <v>26</v>
      </c>
      <c r="N3234" t="s">
        <v>24</v>
      </c>
    </row>
    <row r="3235" spans="1:14" x14ac:dyDescent="0.25">
      <c r="A3235" t="s">
        <v>5705</v>
      </c>
      <c r="B3235" t="s">
        <v>5706</v>
      </c>
      <c r="C3235" t="s">
        <v>5707</v>
      </c>
      <c r="D3235" t="s">
        <v>21</v>
      </c>
      <c r="E3235">
        <v>21756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43122</v>
      </c>
      <c r="L3235" t="s">
        <v>26</v>
      </c>
      <c r="N3235" t="s">
        <v>24</v>
      </c>
    </row>
    <row r="3236" spans="1:14" x14ac:dyDescent="0.25">
      <c r="A3236" t="s">
        <v>5708</v>
      </c>
      <c r="B3236" t="s">
        <v>5709</v>
      </c>
      <c r="C3236" t="s">
        <v>1341</v>
      </c>
      <c r="D3236" t="s">
        <v>21</v>
      </c>
      <c r="E3236">
        <v>21774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43122</v>
      </c>
      <c r="L3236" t="s">
        <v>26</v>
      </c>
      <c r="N3236" t="s">
        <v>24</v>
      </c>
    </row>
    <row r="3237" spans="1:14" x14ac:dyDescent="0.25">
      <c r="A3237" t="s">
        <v>221</v>
      </c>
      <c r="B3237" t="s">
        <v>5710</v>
      </c>
      <c r="C3237" t="s">
        <v>190</v>
      </c>
      <c r="D3237" t="s">
        <v>21</v>
      </c>
      <c r="E3237">
        <v>20853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43122</v>
      </c>
      <c r="L3237" t="s">
        <v>26</v>
      </c>
      <c r="N3237" t="s">
        <v>24</v>
      </c>
    </row>
    <row r="3238" spans="1:14" x14ac:dyDescent="0.25">
      <c r="A3238" t="s">
        <v>5711</v>
      </c>
      <c r="B3238" t="s">
        <v>5712</v>
      </c>
      <c r="C3238" t="s">
        <v>29</v>
      </c>
      <c r="D3238" t="s">
        <v>21</v>
      </c>
      <c r="E3238">
        <v>21212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43119</v>
      </c>
      <c r="L3238" t="s">
        <v>26</v>
      </c>
      <c r="N3238" t="s">
        <v>24</v>
      </c>
    </row>
    <row r="3239" spans="1:14" x14ac:dyDescent="0.25">
      <c r="A3239" t="s">
        <v>5713</v>
      </c>
      <c r="B3239" t="s">
        <v>5714</v>
      </c>
      <c r="C3239" t="s">
        <v>432</v>
      </c>
      <c r="D3239" t="s">
        <v>21</v>
      </c>
      <c r="E3239">
        <v>21502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43119</v>
      </c>
      <c r="L3239" t="s">
        <v>26</v>
      </c>
      <c r="N3239" t="s">
        <v>24</v>
      </c>
    </row>
    <row r="3240" spans="1:14" x14ac:dyDescent="0.25">
      <c r="A3240" t="s">
        <v>5715</v>
      </c>
      <c r="B3240" t="s">
        <v>5716</v>
      </c>
      <c r="C3240" t="s">
        <v>1633</v>
      </c>
      <c r="D3240" t="s">
        <v>21</v>
      </c>
      <c r="E3240">
        <v>21078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43119</v>
      </c>
      <c r="L3240" t="s">
        <v>26</v>
      </c>
      <c r="N3240" t="s">
        <v>24</v>
      </c>
    </row>
    <row r="3241" spans="1:14" x14ac:dyDescent="0.25">
      <c r="A3241" t="s">
        <v>5717</v>
      </c>
      <c r="B3241" t="s">
        <v>5718</v>
      </c>
      <c r="C3241" t="s">
        <v>29</v>
      </c>
      <c r="D3241" t="s">
        <v>21</v>
      </c>
      <c r="E3241">
        <v>21223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43119</v>
      </c>
      <c r="L3241" t="s">
        <v>26</v>
      </c>
      <c r="N3241" t="s">
        <v>24</v>
      </c>
    </row>
    <row r="3242" spans="1:14" x14ac:dyDescent="0.25">
      <c r="A3242" t="s">
        <v>995</v>
      </c>
      <c r="B3242" t="s">
        <v>5719</v>
      </c>
      <c r="C3242" t="s">
        <v>390</v>
      </c>
      <c r="D3242" t="s">
        <v>21</v>
      </c>
      <c r="E3242">
        <v>21613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43118</v>
      </c>
      <c r="L3242" t="s">
        <v>26</v>
      </c>
      <c r="N3242" t="s">
        <v>24</v>
      </c>
    </row>
    <row r="3243" spans="1:14" x14ac:dyDescent="0.25">
      <c r="A3243" t="s">
        <v>5720</v>
      </c>
      <c r="B3243" t="s">
        <v>5721</v>
      </c>
      <c r="C3243" t="s">
        <v>390</v>
      </c>
      <c r="D3243" t="s">
        <v>21</v>
      </c>
      <c r="E3243">
        <v>21613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43118</v>
      </c>
      <c r="L3243" t="s">
        <v>26</v>
      </c>
      <c r="N3243" t="s">
        <v>24</v>
      </c>
    </row>
    <row r="3244" spans="1:14" x14ac:dyDescent="0.25">
      <c r="A3244" t="s">
        <v>139</v>
      </c>
      <c r="B3244" t="s">
        <v>5725</v>
      </c>
      <c r="C3244" t="s">
        <v>390</v>
      </c>
      <c r="D3244" t="s">
        <v>21</v>
      </c>
      <c r="E3244">
        <v>21613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43118</v>
      </c>
      <c r="L3244" t="s">
        <v>26</v>
      </c>
      <c r="N3244" t="s">
        <v>24</v>
      </c>
    </row>
    <row r="3245" spans="1:14" x14ac:dyDescent="0.25">
      <c r="A3245" t="s">
        <v>4075</v>
      </c>
      <c r="B3245" t="s">
        <v>4076</v>
      </c>
      <c r="C3245" t="s">
        <v>390</v>
      </c>
      <c r="D3245" t="s">
        <v>21</v>
      </c>
      <c r="E3245">
        <v>21613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43118</v>
      </c>
      <c r="L3245" t="s">
        <v>26</v>
      </c>
      <c r="N3245" t="s">
        <v>24</v>
      </c>
    </row>
    <row r="3246" spans="1:14" x14ac:dyDescent="0.25">
      <c r="A3246" t="s">
        <v>5726</v>
      </c>
      <c r="B3246" t="s">
        <v>5727</v>
      </c>
      <c r="C3246" t="s">
        <v>432</v>
      </c>
      <c r="D3246" t="s">
        <v>21</v>
      </c>
      <c r="E3246">
        <v>21502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43117</v>
      </c>
      <c r="L3246" t="s">
        <v>26</v>
      </c>
      <c r="N3246" t="s">
        <v>24</v>
      </c>
    </row>
    <row r="3247" spans="1:14" x14ac:dyDescent="0.25">
      <c r="A3247" t="s">
        <v>336</v>
      </c>
      <c r="B3247" t="s">
        <v>5728</v>
      </c>
      <c r="C3247" t="s">
        <v>5518</v>
      </c>
      <c r="D3247" t="s">
        <v>21</v>
      </c>
      <c r="E3247">
        <v>21562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43117</v>
      </c>
      <c r="L3247" t="s">
        <v>26</v>
      </c>
      <c r="N3247" t="s">
        <v>24</v>
      </c>
    </row>
    <row r="3248" spans="1:14" x14ac:dyDescent="0.25">
      <c r="A3248" t="s">
        <v>708</v>
      </c>
      <c r="B3248" t="s">
        <v>5729</v>
      </c>
      <c r="C3248" t="s">
        <v>432</v>
      </c>
      <c r="D3248" t="s">
        <v>21</v>
      </c>
      <c r="E3248">
        <v>21502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43117</v>
      </c>
      <c r="L3248" t="s">
        <v>26</v>
      </c>
      <c r="N3248" t="s">
        <v>24</v>
      </c>
    </row>
    <row r="3249" spans="1:14" x14ac:dyDescent="0.25">
      <c r="A3249" t="s">
        <v>196</v>
      </c>
      <c r="B3249" t="s">
        <v>214</v>
      </c>
      <c r="C3249" t="s">
        <v>29</v>
      </c>
      <c r="D3249" t="s">
        <v>21</v>
      </c>
      <c r="E3249">
        <v>21224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43117</v>
      </c>
      <c r="L3249" t="s">
        <v>26</v>
      </c>
      <c r="N3249" t="s">
        <v>24</v>
      </c>
    </row>
    <row r="3250" spans="1:14" x14ac:dyDescent="0.25">
      <c r="A3250" t="s">
        <v>5730</v>
      </c>
      <c r="B3250" t="s">
        <v>5731</v>
      </c>
      <c r="C3250" t="s">
        <v>5732</v>
      </c>
      <c r="D3250" t="s">
        <v>21</v>
      </c>
      <c r="E3250">
        <v>21529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43117</v>
      </c>
      <c r="L3250" t="s">
        <v>26</v>
      </c>
      <c r="N3250" t="s">
        <v>24</v>
      </c>
    </row>
    <row r="3251" spans="1:14" x14ac:dyDescent="0.25">
      <c r="A3251" t="s">
        <v>5733</v>
      </c>
      <c r="B3251" t="s">
        <v>5734</v>
      </c>
      <c r="C3251" t="s">
        <v>432</v>
      </c>
      <c r="D3251" t="s">
        <v>21</v>
      </c>
      <c r="E3251">
        <v>21502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43116</v>
      </c>
      <c r="L3251" t="s">
        <v>26</v>
      </c>
      <c r="N3251" t="s">
        <v>24</v>
      </c>
    </row>
    <row r="3252" spans="1:14" x14ac:dyDescent="0.25">
      <c r="A3252" t="s">
        <v>5735</v>
      </c>
      <c r="B3252" t="s">
        <v>5736</v>
      </c>
      <c r="C3252" t="s">
        <v>432</v>
      </c>
      <c r="D3252" t="s">
        <v>21</v>
      </c>
      <c r="E3252">
        <v>21502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43116</v>
      </c>
      <c r="L3252" t="s">
        <v>26</v>
      </c>
      <c r="N3252" t="s">
        <v>24</v>
      </c>
    </row>
    <row r="3253" spans="1:14" x14ac:dyDescent="0.25">
      <c r="A3253" t="s">
        <v>5737</v>
      </c>
      <c r="B3253" t="s">
        <v>5738</v>
      </c>
      <c r="C3253" t="s">
        <v>432</v>
      </c>
      <c r="D3253" t="s">
        <v>21</v>
      </c>
      <c r="E3253">
        <v>21502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43116</v>
      </c>
      <c r="L3253" t="s">
        <v>26</v>
      </c>
      <c r="N3253" t="s">
        <v>24</v>
      </c>
    </row>
    <row r="3254" spans="1:14" x14ac:dyDescent="0.25">
      <c r="A3254" t="s">
        <v>215</v>
      </c>
      <c r="B3254" t="s">
        <v>216</v>
      </c>
      <c r="C3254" t="s">
        <v>29</v>
      </c>
      <c r="D3254" t="s">
        <v>21</v>
      </c>
      <c r="E3254">
        <v>21224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43116</v>
      </c>
      <c r="L3254" t="s">
        <v>26</v>
      </c>
      <c r="N3254" t="s">
        <v>24</v>
      </c>
    </row>
    <row r="3255" spans="1:14" x14ac:dyDescent="0.25">
      <c r="A3255" t="s">
        <v>139</v>
      </c>
      <c r="B3255" t="s">
        <v>5741</v>
      </c>
      <c r="C3255" t="s">
        <v>29</v>
      </c>
      <c r="D3255" t="s">
        <v>21</v>
      </c>
      <c r="E3255">
        <v>21224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43116</v>
      </c>
      <c r="L3255" t="s">
        <v>26</v>
      </c>
      <c r="N3255" t="s">
        <v>24</v>
      </c>
    </row>
    <row r="3256" spans="1:14" x14ac:dyDescent="0.25">
      <c r="A3256" t="s">
        <v>221</v>
      </c>
      <c r="B3256" t="s">
        <v>222</v>
      </c>
      <c r="C3256" t="s">
        <v>29</v>
      </c>
      <c r="D3256" t="s">
        <v>21</v>
      </c>
      <c r="E3256">
        <v>21224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43116</v>
      </c>
      <c r="L3256" t="s">
        <v>26</v>
      </c>
      <c r="N3256" t="s">
        <v>24</v>
      </c>
    </row>
    <row r="3257" spans="1:14" x14ac:dyDescent="0.25">
      <c r="A3257" t="s">
        <v>5742</v>
      </c>
      <c r="B3257" t="s">
        <v>5743</v>
      </c>
      <c r="C3257" t="s">
        <v>179</v>
      </c>
      <c r="D3257" t="s">
        <v>21</v>
      </c>
      <c r="E3257">
        <v>20879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43112</v>
      </c>
      <c r="L3257" t="s">
        <v>26</v>
      </c>
      <c r="N3257" t="s">
        <v>24</v>
      </c>
    </row>
    <row r="3258" spans="1:14" x14ac:dyDescent="0.25">
      <c r="A3258" t="s">
        <v>93</v>
      </c>
      <c r="B3258" t="s">
        <v>5744</v>
      </c>
      <c r="C3258" t="s">
        <v>190</v>
      </c>
      <c r="D3258" t="s">
        <v>21</v>
      </c>
      <c r="E3258">
        <v>20851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43112</v>
      </c>
      <c r="L3258" t="s">
        <v>26</v>
      </c>
      <c r="N3258" t="s">
        <v>24</v>
      </c>
    </row>
    <row r="3259" spans="1:14" x14ac:dyDescent="0.25">
      <c r="A3259" t="s">
        <v>887</v>
      </c>
      <c r="B3259" t="s">
        <v>888</v>
      </c>
      <c r="C3259" t="s">
        <v>432</v>
      </c>
      <c r="D3259" t="s">
        <v>21</v>
      </c>
      <c r="E3259">
        <v>21502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43111</v>
      </c>
      <c r="L3259" t="s">
        <v>26</v>
      </c>
      <c r="N3259" t="s">
        <v>24</v>
      </c>
    </row>
    <row r="3260" spans="1:14" x14ac:dyDescent="0.25">
      <c r="A3260" t="s">
        <v>5745</v>
      </c>
      <c r="B3260" t="s">
        <v>5746</v>
      </c>
      <c r="C3260" t="s">
        <v>432</v>
      </c>
      <c r="D3260" t="s">
        <v>21</v>
      </c>
      <c r="E3260">
        <v>21502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43111</v>
      </c>
      <c r="L3260" t="s">
        <v>26</v>
      </c>
      <c r="N3260" t="s">
        <v>24</v>
      </c>
    </row>
    <row r="3261" spans="1:14" x14ac:dyDescent="0.25">
      <c r="A3261" t="s">
        <v>430</v>
      </c>
      <c r="B3261" t="s">
        <v>5747</v>
      </c>
      <c r="C3261" t="s">
        <v>790</v>
      </c>
      <c r="D3261" t="s">
        <v>21</v>
      </c>
      <c r="E3261">
        <v>21550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43111</v>
      </c>
      <c r="L3261" t="s">
        <v>26</v>
      </c>
      <c r="N3261" t="s">
        <v>24</v>
      </c>
    </row>
    <row r="3262" spans="1:14" x14ac:dyDescent="0.25">
      <c r="A3262" t="s">
        <v>594</v>
      </c>
      <c r="B3262" t="s">
        <v>595</v>
      </c>
      <c r="C3262" t="s">
        <v>29</v>
      </c>
      <c r="D3262" t="s">
        <v>21</v>
      </c>
      <c r="E3262">
        <v>21230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43109</v>
      </c>
      <c r="L3262" t="s">
        <v>26</v>
      </c>
      <c r="N3262" t="s">
        <v>24</v>
      </c>
    </row>
    <row r="3263" spans="1:14" x14ac:dyDescent="0.25">
      <c r="A3263" t="s">
        <v>5748</v>
      </c>
      <c r="B3263" t="s">
        <v>607</v>
      </c>
      <c r="C3263" t="s">
        <v>29</v>
      </c>
      <c r="D3263" t="s">
        <v>21</v>
      </c>
      <c r="E3263">
        <v>21230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43109</v>
      </c>
      <c r="L3263" t="s">
        <v>26</v>
      </c>
      <c r="N3263" t="s">
        <v>24</v>
      </c>
    </row>
    <row r="3264" spans="1:14" x14ac:dyDescent="0.25">
      <c r="A3264" t="s">
        <v>5749</v>
      </c>
      <c r="B3264" t="s">
        <v>5750</v>
      </c>
      <c r="C3264" t="s">
        <v>29</v>
      </c>
      <c r="D3264" t="s">
        <v>21</v>
      </c>
      <c r="E3264">
        <v>21230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43109</v>
      </c>
      <c r="L3264" t="s">
        <v>26</v>
      </c>
      <c r="N3264" t="s">
        <v>24</v>
      </c>
    </row>
    <row r="3265" spans="1:14" x14ac:dyDescent="0.25">
      <c r="A3265" t="s">
        <v>395</v>
      </c>
      <c r="B3265" t="s">
        <v>5751</v>
      </c>
      <c r="C3265" t="s">
        <v>29</v>
      </c>
      <c r="D3265" t="s">
        <v>21</v>
      </c>
      <c r="E3265">
        <v>21230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43109</v>
      </c>
      <c r="L3265" t="s">
        <v>26</v>
      </c>
      <c r="N3265" t="s">
        <v>24</v>
      </c>
    </row>
    <row r="3266" spans="1:14" x14ac:dyDescent="0.25">
      <c r="A3266" t="s">
        <v>405</v>
      </c>
      <c r="B3266" t="s">
        <v>406</v>
      </c>
      <c r="C3266" t="s">
        <v>29</v>
      </c>
      <c r="D3266" t="s">
        <v>21</v>
      </c>
      <c r="E3266">
        <v>21230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43109</v>
      </c>
      <c r="L3266" t="s">
        <v>26</v>
      </c>
      <c r="N3266" t="s">
        <v>24</v>
      </c>
    </row>
    <row r="3267" spans="1:14" x14ac:dyDescent="0.25">
      <c r="A3267" t="s">
        <v>5752</v>
      </c>
      <c r="B3267" t="s">
        <v>5753</v>
      </c>
      <c r="C3267" t="s">
        <v>1413</v>
      </c>
      <c r="D3267" t="s">
        <v>21</v>
      </c>
      <c r="E3267">
        <v>21146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43108</v>
      </c>
      <c r="L3267" t="s">
        <v>26</v>
      </c>
      <c r="N3267" t="s">
        <v>24</v>
      </c>
    </row>
    <row r="3268" spans="1:14" x14ac:dyDescent="0.25">
      <c r="A3268" t="s">
        <v>5754</v>
      </c>
      <c r="B3268" t="s">
        <v>589</v>
      </c>
      <c r="C3268" t="s">
        <v>29</v>
      </c>
      <c r="D3268" t="s">
        <v>21</v>
      </c>
      <c r="E3268">
        <v>21230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43108</v>
      </c>
      <c r="L3268" t="s">
        <v>26</v>
      </c>
      <c r="N3268" t="s">
        <v>24</v>
      </c>
    </row>
    <row r="3269" spans="1:14" x14ac:dyDescent="0.25">
      <c r="A3269" t="s">
        <v>5755</v>
      </c>
      <c r="B3269" t="s">
        <v>5756</v>
      </c>
      <c r="C3269" t="s">
        <v>29</v>
      </c>
      <c r="D3269" t="s">
        <v>21</v>
      </c>
      <c r="E3269">
        <v>21230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43108</v>
      </c>
      <c r="L3269" t="s">
        <v>26</v>
      </c>
      <c r="N3269" t="s">
        <v>24</v>
      </c>
    </row>
    <row r="3270" spans="1:14" x14ac:dyDescent="0.25">
      <c r="A3270" t="s">
        <v>5757</v>
      </c>
      <c r="B3270" t="s">
        <v>614</v>
      </c>
      <c r="C3270" t="s">
        <v>29</v>
      </c>
      <c r="D3270" t="s">
        <v>21</v>
      </c>
      <c r="E3270">
        <v>21230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43108</v>
      </c>
      <c r="L3270" t="s">
        <v>26</v>
      </c>
      <c r="N3270" t="s">
        <v>24</v>
      </c>
    </row>
    <row r="3271" spans="1:14" x14ac:dyDescent="0.25">
      <c r="A3271" t="s">
        <v>5758</v>
      </c>
      <c r="B3271" t="s">
        <v>5759</v>
      </c>
      <c r="C3271" t="s">
        <v>29</v>
      </c>
      <c r="D3271" t="s">
        <v>21</v>
      </c>
      <c r="E3271">
        <v>21230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43108</v>
      </c>
      <c r="L3271" t="s">
        <v>26</v>
      </c>
      <c r="N3271" t="s">
        <v>24</v>
      </c>
    </row>
    <row r="3272" spans="1:14" x14ac:dyDescent="0.25">
      <c r="A3272" t="s">
        <v>87</v>
      </c>
      <c r="B3272" t="s">
        <v>5760</v>
      </c>
      <c r="C3272" t="s">
        <v>29</v>
      </c>
      <c r="D3272" t="s">
        <v>21</v>
      </c>
      <c r="E3272">
        <v>21230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43108</v>
      </c>
      <c r="L3272" t="s">
        <v>26</v>
      </c>
      <c r="N3272" t="s">
        <v>24</v>
      </c>
    </row>
    <row r="3273" spans="1:14" x14ac:dyDescent="0.25">
      <c r="A3273" t="s">
        <v>5763</v>
      </c>
      <c r="B3273" t="s">
        <v>5764</v>
      </c>
      <c r="C3273" t="s">
        <v>29</v>
      </c>
      <c r="D3273" t="s">
        <v>21</v>
      </c>
      <c r="E3273">
        <v>21224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43108</v>
      </c>
      <c r="L3273" t="s">
        <v>26</v>
      </c>
      <c r="N3273" t="s">
        <v>24</v>
      </c>
    </row>
    <row r="3274" spans="1:14" x14ac:dyDescent="0.25">
      <c r="A3274" t="s">
        <v>5765</v>
      </c>
      <c r="B3274" t="s">
        <v>5766</v>
      </c>
      <c r="C3274" t="s">
        <v>29</v>
      </c>
      <c r="D3274" t="s">
        <v>21</v>
      </c>
      <c r="E3274">
        <v>21224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43106</v>
      </c>
      <c r="L3274" t="s">
        <v>26</v>
      </c>
      <c r="N3274" t="s">
        <v>24</v>
      </c>
    </row>
    <row r="3275" spans="1:14" x14ac:dyDescent="0.25">
      <c r="A3275" t="s">
        <v>5767</v>
      </c>
      <c r="B3275" t="s">
        <v>5768</v>
      </c>
      <c r="C3275" t="s">
        <v>29</v>
      </c>
      <c r="D3275" t="s">
        <v>21</v>
      </c>
      <c r="E3275">
        <v>21230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43106</v>
      </c>
      <c r="L3275" t="s">
        <v>26</v>
      </c>
      <c r="N3275" t="s">
        <v>24</v>
      </c>
    </row>
    <row r="3276" spans="1:14" x14ac:dyDescent="0.25">
      <c r="A3276" t="s">
        <v>5769</v>
      </c>
      <c r="B3276" t="s">
        <v>5770</v>
      </c>
      <c r="C3276" t="s">
        <v>29</v>
      </c>
      <c r="D3276" t="s">
        <v>21</v>
      </c>
      <c r="E3276">
        <v>21224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43106</v>
      </c>
      <c r="L3276" t="s">
        <v>26</v>
      </c>
      <c r="N3276" t="s">
        <v>24</v>
      </c>
    </row>
    <row r="3277" spans="1:14" x14ac:dyDescent="0.25">
      <c r="A3277" t="s">
        <v>5771</v>
      </c>
      <c r="B3277" t="s">
        <v>5772</v>
      </c>
      <c r="C3277" t="s">
        <v>29</v>
      </c>
      <c r="D3277" t="s">
        <v>21</v>
      </c>
      <c r="E3277">
        <v>21224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43106</v>
      </c>
      <c r="L3277" t="s">
        <v>26</v>
      </c>
      <c r="N3277" t="s">
        <v>24</v>
      </c>
    </row>
    <row r="3278" spans="1:14" x14ac:dyDescent="0.25">
      <c r="A3278" t="s">
        <v>87</v>
      </c>
      <c r="B3278" t="s">
        <v>5773</v>
      </c>
      <c r="C3278" t="s">
        <v>29</v>
      </c>
      <c r="D3278" t="s">
        <v>21</v>
      </c>
      <c r="E3278">
        <v>21224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43106</v>
      </c>
      <c r="L3278" t="s">
        <v>26</v>
      </c>
      <c r="N3278" t="s">
        <v>24</v>
      </c>
    </row>
    <row r="3279" spans="1:14" x14ac:dyDescent="0.25">
      <c r="A3279" t="s">
        <v>87</v>
      </c>
      <c r="B3279" t="s">
        <v>5774</v>
      </c>
      <c r="C3279" t="s">
        <v>29</v>
      </c>
      <c r="D3279" t="s">
        <v>21</v>
      </c>
      <c r="E3279">
        <v>21224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43106</v>
      </c>
      <c r="L3279" t="s">
        <v>26</v>
      </c>
      <c r="N3279" t="s">
        <v>24</v>
      </c>
    </row>
    <row r="3280" spans="1:14" x14ac:dyDescent="0.25">
      <c r="A3280" t="s">
        <v>5775</v>
      </c>
      <c r="B3280" t="s">
        <v>5776</v>
      </c>
      <c r="C3280" t="s">
        <v>29</v>
      </c>
      <c r="D3280" t="s">
        <v>21</v>
      </c>
      <c r="E3280">
        <v>21230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43106</v>
      </c>
      <c r="L3280" t="s">
        <v>26</v>
      </c>
      <c r="N3280" t="s">
        <v>24</v>
      </c>
    </row>
    <row r="3281" spans="1:14" x14ac:dyDescent="0.25">
      <c r="A3281" t="s">
        <v>5777</v>
      </c>
      <c r="B3281" t="s">
        <v>5778</v>
      </c>
      <c r="C3281" t="s">
        <v>2858</v>
      </c>
      <c r="D3281" t="s">
        <v>21</v>
      </c>
      <c r="E3281">
        <v>20751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43103</v>
      </c>
      <c r="L3281" t="s">
        <v>26</v>
      </c>
      <c r="N3281" t="s">
        <v>24</v>
      </c>
    </row>
    <row r="3282" spans="1:14" x14ac:dyDescent="0.25">
      <c r="A3282" t="s">
        <v>5779</v>
      </c>
      <c r="B3282" t="s">
        <v>5780</v>
      </c>
      <c r="C3282" t="s">
        <v>2858</v>
      </c>
      <c r="D3282" t="s">
        <v>21</v>
      </c>
      <c r="E3282">
        <v>20751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43103</v>
      </c>
      <c r="L3282" t="s">
        <v>26</v>
      </c>
      <c r="N3282" t="s">
        <v>24</v>
      </c>
    </row>
    <row r="3283" spans="1:14" x14ac:dyDescent="0.25">
      <c r="A3283" t="s">
        <v>99</v>
      </c>
      <c r="B3283" t="s">
        <v>100</v>
      </c>
      <c r="C3283" t="s">
        <v>70</v>
      </c>
      <c r="D3283" t="s">
        <v>21</v>
      </c>
      <c r="E3283">
        <v>21403</v>
      </c>
      <c r="F3283" t="s">
        <v>22</v>
      </c>
      <c r="G3283" t="s">
        <v>22</v>
      </c>
      <c r="H3283" t="s">
        <v>101</v>
      </c>
      <c r="I3283" t="s">
        <v>102</v>
      </c>
      <c r="J3283" s="1">
        <v>43718</v>
      </c>
      <c r="K3283" s="1">
        <v>43734</v>
      </c>
      <c r="L3283" t="s">
        <v>103</v>
      </c>
      <c r="N3283" t="s">
        <v>104</v>
      </c>
    </row>
    <row r="3284" spans="1:14" x14ac:dyDescent="0.25">
      <c r="A3284" t="s">
        <v>107</v>
      </c>
      <c r="B3284" t="s">
        <v>108</v>
      </c>
      <c r="C3284" t="s">
        <v>109</v>
      </c>
      <c r="D3284" t="s">
        <v>21</v>
      </c>
      <c r="E3284">
        <v>21048</v>
      </c>
      <c r="F3284" t="s">
        <v>22</v>
      </c>
      <c r="G3284" t="s">
        <v>22</v>
      </c>
      <c r="H3284" t="s">
        <v>110</v>
      </c>
      <c r="I3284" t="s">
        <v>111</v>
      </c>
      <c r="J3284" s="1">
        <v>43654</v>
      </c>
      <c r="K3284" s="1">
        <v>43734</v>
      </c>
      <c r="L3284" t="s">
        <v>103</v>
      </c>
      <c r="N3284" t="s">
        <v>104</v>
      </c>
    </row>
    <row r="3285" spans="1:14" x14ac:dyDescent="0.25">
      <c r="A3285" t="s">
        <v>115</v>
      </c>
      <c r="B3285" t="s">
        <v>116</v>
      </c>
      <c r="C3285" t="s">
        <v>117</v>
      </c>
      <c r="D3285" t="s">
        <v>21</v>
      </c>
      <c r="E3285">
        <v>21773</v>
      </c>
      <c r="F3285" t="s">
        <v>22</v>
      </c>
      <c r="G3285" t="s">
        <v>22</v>
      </c>
      <c r="H3285" t="s">
        <v>110</v>
      </c>
      <c r="I3285" t="s">
        <v>111</v>
      </c>
      <c r="J3285" s="1">
        <v>43720</v>
      </c>
      <c r="K3285" s="1">
        <v>43734</v>
      </c>
      <c r="L3285" t="s">
        <v>103</v>
      </c>
      <c r="N3285" t="s">
        <v>104</v>
      </c>
    </row>
    <row r="3286" spans="1:14" x14ac:dyDescent="0.25">
      <c r="A3286" t="s">
        <v>126</v>
      </c>
      <c r="B3286" t="s">
        <v>128</v>
      </c>
      <c r="C3286" t="s">
        <v>29</v>
      </c>
      <c r="D3286" t="s">
        <v>21</v>
      </c>
      <c r="E3286">
        <v>21218</v>
      </c>
      <c r="F3286" t="s">
        <v>22</v>
      </c>
      <c r="G3286" t="s">
        <v>22</v>
      </c>
      <c r="H3286" t="s">
        <v>110</v>
      </c>
      <c r="I3286" t="s">
        <v>129</v>
      </c>
      <c r="J3286" s="1">
        <v>43706</v>
      </c>
      <c r="K3286" s="1">
        <v>43734</v>
      </c>
      <c r="L3286" t="s">
        <v>103</v>
      </c>
      <c r="N3286" t="s">
        <v>104</v>
      </c>
    </row>
    <row r="3287" spans="1:14" x14ac:dyDescent="0.25">
      <c r="A3287" t="s">
        <v>130</v>
      </c>
      <c r="B3287" t="s">
        <v>131</v>
      </c>
      <c r="C3287" t="s">
        <v>29</v>
      </c>
      <c r="D3287" t="s">
        <v>21</v>
      </c>
      <c r="E3287">
        <v>21230</v>
      </c>
      <c r="F3287" t="s">
        <v>22</v>
      </c>
      <c r="G3287" t="s">
        <v>22</v>
      </c>
      <c r="H3287" t="s">
        <v>110</v>
      </c>
      <c r="I3287" t="s">
        <v>132</v>
      </c>
      <c r="J3287" s="1">
        <v>43705</v>
      </c>
      <c r="K3287" s="1">
        <v>43734</v>
      </c>
      <c r="L3287" t="s">
        <v>103</v>
      </c>
      <c r="N3287" t="s">
        <v>104</v>
      </c>
    </row>
    <row r="3288" spans="1:14" x14ac:dyDescent="0.25">
      <c r="A3288" t="s">
        <v>30</v>
      </c>
      <c r="B3288" t="s">
        <v>137</v>
      </c>
      <c r="C3288" t="s">
        <v>138</v>
      </c>
      <c r="D3288" t="s">
        <v>21</v>
      </c>
      <c r="E3288">
        <v>21220</v>
      </c>
      <c r="F3288" t="s">
        <v>22</v>
      </c>
      <c r="G3288" t="s">
        <v>22</v>
      </c>
      <c r="H3288" t="s">
        <v>110</v>
      </c>
      <c r="I3288" t="s">
        <v>111</v>
      </c>
      <c r="J3288" s="1">
        <v>43720</v>
      </c>
      <c r="K3288" s="1">
        <v>43734</v>
      </c>
      <c r="L3288" t="s">
        <v>103</v>
      </c>
      <c r="N3288" t="s">
        <v>104</v>
      </c>
    </row>
    <row r="3289" spans="1:14" x14ac:dyDescent="0.25">
      <c r="A3289" t="s">
        <v>141</v>
      </c>
      <c r="B3289" t="s">
        <v>142</v>
      </c>
      <c r="C3289" t="s">
        <v>143</v>
      </c>
      <c r="D3289" t="s">
        <v>21</v>
      </c>
      <c r="E3289">
        <v>20695</v>
      </c>
      <c r="F3289" t="s">
        <v>22</v>
      </c>
      <c r="G3289" t="s">
        <v>22</v>
      </c>
      <c r="H3289" t="s">
        <v>110</v>
      </c>
      <c r="I3289" t="s">
        <v>111</v>
      </c>
      <c r="J3289" s="1">
        <v>43718</v>
      </c>
      <c r="K3289" s="1">
        <v>43734</v>
      </c>
      <c r="L3289" t="s">
        <v>103</v>
      </c>
      <c r="N3289" t="s">
        <v>104</v>
      </c>
    </row>
    <row r="3290" spans="1:14" x14ac:dyDescent="0.25">
      <c r="A3290" t="s">
        <v>205</v>
      </c>
      <c r="B3290" t="s">
        <v>206</v>
      </c>
      <c r="C3290" t="s">
        <v>207</v>
      </c>
      <c r="D3290" t="s">
        <v>21</v>
      </c>
      <c r="E3290">
        <v>20712</v>
      </c>
      <c r="F3290" t="s">
        <v>22</v>
      </c>
      <c r="G3290" t="s">
        <v>22</v>
      </c>
      <c r="H3290" t="s">
        <v>208</v>
      </c>
      <c r="I3290" t="s">
        <v>209</v>
      </c>
      <c r="J3290" t="s">
        <v>210</v>
      </c>
      <c r="K3290" s="1">
        <v>43728</v>
      </c>
      <c r="L3290" t="s">
        <v>211</v>
      </c>
      <c r="M3290" t="str">
        <f>HYPERLINK("https://www.regulations.gov/docket?D=FDA-2019-H-4354")</f>
        <v>https://www.regulations.gov/docket?D=FDA-2019-H-4354</v>
      </c>
      <c r="N3290" t="s">
        <v>210</v>
      </c>
    </row>
    <row r="3291" spans="1:14" x14ac:dyDescent="0.25">
      <c r="A3291" t="s">
        <v>223</v>
      </c>
      <c r="B3291" t="s">
        <v>224</v>
      </c>
      <c r="C3291" t="s">
        <v>29</v>
      </c>
      <c r="D3291" t="s">
        <v>21</v>
      </c>
      <c r="E3291">
        <v>21230</v>
      </c>
      <c r="F3291" t="s">
        <v>22</v>
      </c>
      <c r="G3291" t="s">
        <v>22</v>
      </c>
      <c r="H3291" t="s">
        <v>110</v>
      </c>
      <c r="I3291" t="s">
        <v>111</v>
      </c>
      <c r="J3291" s="1">
        <v>43705</v>
      </c>
      <c r="K3291" s="1">
        <v>43727</v>
      </c>
      <c r="L3291" t="s">
        <v>103</v>
      </c>
      <c r="N3291" t="s">
        <v>104</v>
      </c>
    </row>
    <row r="3292" spans="1:14" x14ac:dyDescent="0.25">
      <c r="A3292" t="s">
        <v>227</v>
      </c>
      <c r="B3292" t="s">
        <v>228</v>
      </c>
      <c r="C3292" t="s">
        <v>229</v>
      </c>
      <c r="D3292" t="s">
        <v>21</v>
      </c>
      <c r="E3292">
        <v>21037</v>
      </c>
      <c r="F3292" t="s">
        <v>22</v>
      </c>
      <c r="G3292" t="s">
        <v>22</v>
      </c>
      <c r="H3292" t="s">
        <v>101</v>
      </c>
      <c r="I3292" t="s">
        <v>102</v>
      </c>
      <c r="J3292" s="1">
        <v>43705</v>
      </c>
      <c r="K3292" s="1">
        <v>43727</v>
      </c>
      <c r="L3292" t="s">
        <v>103</v>
      </c>
      <c r="N3292" t="s">
        <v>104</v>
      </c>
    </row>
    <row r="3293" spans="1:14" x14ac:dyDescent="0.25">
      <c r="A3293" t="s">
        <v>230</v>
      </c>
      <c r="B3293" t="s">
        <v>231</v>
      </c>
      <c r="C3293" t="s">
        <v>70</v>
      </c>
      <c r="D3293" t="s">
        <v>21</v>
      </c>
      <c r="E3293">
        <v>21403</v>
      </c>
      <c r="F3293" t="s">
        <v>22</v>
      </c>
      <c r="G3293" t="s">
        <v>22</v>
      </c>
      <c r="H3293" t="s">
        <v>101</v>
      </c>
      <c r="I3293" t="s">
        <v>102</v>
      </c>
      <c r="J3293" s="1">
        <v>43718</v>
      </c>
      <c r="K3293" s="1">
        <v>43727</v>
      </c>
      <c r="L3293" t="s">
        <v>103</v>
      </c>
      <c r="N3293" t="s">
        <v>104</v>
      </c>
    </row>
    <row r="3294" spans="1:14" x14ac:dyDescent="0.25">
      <c r="A3294" t="s">
        <v>234</v>
      </c>
      <c r="B3294" t="s">
        <v>235</v>
      </c>
      <c r="C3294" t="s">
        <v>29</v>
      </c>
      <c r="D3294" t="s">
        <v>21</v>
      </c>
      <c r="E3294">
        <v>21202</v>
      </c>
      <c r="F3294" t="s">
        <v>22</v>
      </c>
      <c r="G3294" t="s">
        <v>22</v>
      </c>
      <c r="H3294" t="s">
        <v>208</v>
      </c>
      <c r="I3294" t="s">
        <v>209</v>
      </c>
      <c r="J3294" s="1">
        <v>43706</v>
      </c>
      <c r="K3294" s="1">
        <v>43727</v>
      </c>
      <c r="L3294" t="s">
        <v>103</v>
      </c>
      <c r="N3294" t="s">
        <v>104</v>
      </c>
    </row>
    <row r="3295" spans="1:14" x14ac:dyDescent="0.25">
      <c r="A3295" t="s">
        <v>76</v>
      </c>
      <c r="B3295" t="s">
        <v>236</v>
      </c>
      <c r="C3295" t="s">
        <v>154</v>
      </c>
      <c r="D3295" t="s">
        <v>21</v>
      </c>
      <c r="E3295">
        <v>20724</v>
      </c>
      <c r="F3295" t="s">
        <v>22</v>
      </c>
      <c r="G3295" t="s">
        <v>22</v>
      </c>
      <c r="H3295" t="s">
        <v>101</v>
      </c>
      <c r="I3295" t="s">
        <v>102</v>
      </c>
      <c r="J3295" s="1">
        <v>43706</v>
      </c>
      <c r="K3295" s="1">
        <v>43727</v>
      </c>
      <c r="L3295" t="s">
        <v>103</v>
      </c>
      <c r="N3295" t="s">
        <v>104</v>
      </c>
    </row>
    <row r="3296" spans="1:14" x14ac:dyDescent="0.25">
      <c r="A3296" t="s">
        <v>237</v>
      </c>
      <c r="B3296" t="s">
        <v>238</v>
      </c>
      <c r="C3296" t="s">
        <v>29</v>
      </c>
      <c r="D3296" t="s">
        <v>21</v>
      </c>
      <c r="E3296">
        <v>21218</v>
      </c>
      <c r="F3296" t="s">
        <v>22</v>
      </c>
      <c r="G3296" t="s">
        <v>22</v>
      </c>
      <c r="H3296" t="s">
        <v>208</v>
      </c>
      <c r="I3296" t="s">
        <v>209</v>
      </c>
      <c r="J3296" s="1">
        <v>43706</v>
      </c>
      <c r="K3296" s="1">
        <v>43727</v>
      </c>
      <c r="L3296" t="s">
        <v>103</v>
      </c>
      <c r="N3296" t="s">
        <v>104</v>
      </c>
    </row>
    <row r="3297" spans="1:14" x14ac:dyDescent="0.25">
      <c r="A3297" t="s">
        <v>239</v>
      </c>
      <c r="B3297" t="s">
        <v>240</v>
      </c>
      <c r="C3297" t="s">
        <v>29</v>
      </c>
      <c r="D3297" t="s">
        <v>21</v>
      </c>
      <c r="E3297">
        <v>21229</v>
      </c>
      <c r="F3297" t="s">
        <v>22</v>
      </c>
      <c r="G3297" t="s">
        <v>22</v>
      </c>
      <c r="H3297" t="s">
        <v>101</v>
      </c>
      <c r="I3297" t="s">
        <v>241</v>
      </c>
      <c r="J3297" s="1">
        <v>43713</v>
      </c>
      <c r="K3297" s="1">
        <v>43727</v>
      </c>
      <c r="L3297" t="s">
        <v>103</v>
      </c>
      <c r="N3297" t="s">
        <v>104</v>
      </c>
    </row>
    <row r="3298" spans="1:14" x14ac:dyDescent="0.25">
      <c r="A3298" t="s">
        <v>242</v>
      </c>
      <c r="B3298" t="s">
        <v>243</v>
      </c>
      <c r="C3298" t="s">
        <v>29</v>
      </c>
      <c r="D3298" t="s">
        <v>21</v>
      </c>
      <c r="E3298">
        <v>21215</v>
      </c>
      <c r="F3298" t="s">
        <v>22</v>
      </c>
      <c r="G3298" t="s">
        <v>22</v>
      </c>
      <c r="H3298" t="s">
        <v>208</v>
      </c>
      <c r="I3298" t="s">
        <v>209</v>
      </c>
      <c r="J3298" s="1">
        <v>43699</v>
      </c>
      <c r="K3298" s="1">
        <v>43727</v>
      </c>
      <c r="L3298" t="s">
        <v>103</v>
      </c>
      <c r="N3298" t="s">
        <v>104</v>
      </c>
    </row>
    <row r="3299" spans="1:14" x14ac:dyDescent="0.25">
      <c r="A3299" t="s">
        <v>30</v>
      </c>
      <c r="B3299" t="s">
        <v>246</v>
      </c>
      <c r="C3299" t="s">
        <v>29</v>
      </c>
      <c r="D3299" t="s">
        <v>21</v>
      </c>
      <c r="E3299">
        <v>21201</v>
      </c>
      <c r="F3299" t="s">
        <v>22</v>
      </c>
      <c r="G3299" t="s">
        <v>22</v>
      </c>
      <c r="H3299" t="s">
        <v>208</v>
      </c>
      <c r="I3299" t="s">
        <v>209</v>
      </c>
      <c r="J3299" s="1">
        <v>43706</v>
      </c>
      <c r="K3299" s="1">
        <v>43727</v>
      </c>
      <c r="L3299" t="s">
        <v>103</v>
      </c>
      <c r="N3299" t="s">
        <v>104</v>
      </c>
    </row>
    <row r="3300" spans="1:14" x14ac:dyDescent="0.25">
      <c r="A3300" t="s">
        <v>247</v>
      </c>
      <c r="B3300" t="s">
        <v>248</v>
      </c>
      <c r="C3300" t="s">
        <v>249</v>
      </c>
      <c r="D3300" t="s">
        <v>21</v>
      </c>
      <c r="E3300">
        <v>20744</v>
      </c>
      <c r="F3300" t="s">
        <v>22</v>
      </c>
      <c r="G3300" t="s">
        <v>22</v>
      </c>
      <c r="H3300" t="s">
        <v>101</v>
      </c>
      <c r="I3300" t="s">
        <v>241</v>
      </c>
      <c r="J3300" t="s">
        <v>210</v>
      </c>
      <c r="K3300" s="1">
        <v>43727</v>
      </c>
      <c r="L3300" t="s">
        <v>211</v>
      </c>
      <c r="M3300" t="str">
        <f>HYPERLINK("https://www.regulations.gov/docket?D=FDA-2019-H-4331")</f>
        <v>https://www.regulations.gov/docket?D=FDA-2019-H-4331</v>
      </c>
      <c r="N3300" t="s">
        <v>210</v>
      </c>
    </row>
    <row r="3301" spans="1:14" x14ac:dyDescent="0.25">
      <c r="A3301" t="s">
        <v>252</v>
      </c>
      <c r="B3301" t="s">
        <v>253</v>
      </c>
      <c r="C3301" t="s">
        <v>254</v>
      </c>
      <c r="D3301" t="s">
        <v>21</v>
      </c>
      <c r="E3301">
        <v>21286</v>
      </c>
      <c r="F3301" t="s">
        <v>22</v>
      </c>
      <c r="G3301" t="s">
        <v>22</v>
      </c>
      <c r="H3301" t="s">
        <v>110</v>
      </c>
      <c r="I3301" t="s">
        <v>111</v>
      </c>
      <c r="J3301" s="1">
        <v>43644</v>
      </c>
      <c r="K3301" s="1">
        <v>43727</v>
      </c>
      <c r="L3301" t="s">
        <v>103</v>
      </c>
      <c r="N3301" t="s">
        <v>104</v>
      </c>
    </row>
    <row r="3302" spans="1:14" x14ac:dyDescent="0.25">
      <c r="A3302" t="s">
        <v>255</v>
      </c>
      <c r="B3302" t="s">
        <v>256</v>
      </c>
      <c r="C3302" t="s">
        <v>29</v>
      </c>
      <c r="D3302" t="s">
        <v>21</v>
      </c>
      <c r="E3302">
        <v>21229</v>
      </c>
      <c r="F3302" t="s">
        <v>22</v>
      </c>
      <c r="G3302" t="s">
        <v>22</v>
      </c>
      <c r="H3302" t="s">
        <v>101</v>
      </c>
      <c r="I3302" t="s">
        <v>241</v>
      </c>
      <c r="J3302" s="1">
        <v>43713</v>
      </c>
      <c r="K3302" s="1">
        <v>43727</v>
      </c>
      <c r="L3302" t="s">
        <v>103</v>
      </c>
      <c r="N3302" t="s">
        <v>104</v>
      </c>
    </row>
    <row r="3303" spans="1:14" x14ac:dyDescent="0.25">
      <c r="A3303" t="s">
        <v>257</v>
      </c>
      <c r="B3303" t="s">
        <v>258</v>
      </c>
      <c r="C3303" t="s">
        <v>29</v>
      </c>
      <c r="D3303" t="s">
        <v>21</v>
      </c>
      <c r="E3303">
        <v>21215</v>
      </c>
      <c r="F3303" t="s">
        <v>22</v>
      </c>
      <c r="G3303" t="s">
        <v>22</v>
      </c>
      <c r="H3303" t="s">
        <v>208</v>
      </c>
      <c r="I3303" t="s">
        <v>209</v>
      </c>
      <c r="J3303" s="1">
        <v>43699</v>
      </c>
      <c r="K3303" s="1">
        <v>43727</v>
      </c>
      <c r="L3303" t="s">
        <v>103</v>
      </c>
      <c r="N3303" t="s">
        <v>104</v>
      </c>
    </row>
    <row r="3304" spans="1:14" x14ac:dyDescent="0.25">
      <c r="A3304" t="s">
        <v>146</v>
      </c>
      <c r="B3304" t="s">
        <v>259</v>
      </c>
      <c r="C3304" t="s">
        <v>29</v>
      </c>
      <c r="D3304" t="s">
        <v>21</v>
      </c>
      <c r="E3304">
        <v>21202</v>
      </c>
      <c r="F3304" t="s">
        <v>22</v>
      </c>
      <c r="G3304" t="s">
        <v>22</v>
      </c>
      <c r="H3304" t="s">
        <v>208</v>
      </c>
      <c r="I3304" t="s">
        <v>209</v>
      </c>
      <c r="J3304" s="1">
        <v>43706</v>
      </c>
      <c r="K3304" s="1">
        <v>43727</v>
      </c>
      <c r="L3304" t="s">
        <v>103</v>
      </c>
      <c r="N3304" t="s">
        <v>104</v>
      </c>
    </row>
    <row r="3305" spans="1:14" x14ac:dyDescent="0.25">
      <c r="A3305" t="s">
        <v>262</v>
      </c>
      <c r="B3305" t="s">
        <v>263</v>
      </c>
      <c r="C3305" t="s">
        <v>29</v>
      </c>
      <c r="D3305" t="s">
        <v>21</v>
      </c>
      <c r="E3305">
        <v>21201</v>
      </c>
      <c r="F3305" t="s">
        <v>22</v>
      </c>
      <c r="G3305" t="s">
        <v>22</v>
      </c>
      <c r="H3305" t="s">
        <v>101</v>
      </c>
      <c r="I3305" t="s">
        <v>102</v>
      </c>
      <c r="J3305" s="1">
        <v>43706</v>
      </c>
      <c r="K3305" s="1">
        <v>43727</v>
      </c>
      <c r="L3305" t="s">
        <v>103</v>
      </c>
      <c r="N3305" t="s">
        <v>104</v>
      </c>
    </row>
    <row r="3306" spans="1:14" x14ac:dyDescent="0.25">
      <c r="A3306" t="s">
        <v>350</v>
      </c>
      <c r="B3306" t="s">
        <v>351</v>
      </c>
      <c r="C3306" t="s">
        <v>29</v>
      </c>
      <c r="D3306" t="s">
        <v>21</v>
      </c>
      <c r="E3306">
        <v>21211</v>
      </c>
      <c r="F3306" t="s">
        <v>22</v>
      </c>
      <c r="G3306" t="s">
        <v>22</v>
      </c>
      <c r="H3306" t="s">
        <v>208</v>
      </c>
      <c r="I3306" t="s">
        <v>209</v>
      </c>
      <c r="J3306" t="s">
        <v>210</v>
      </c>
      <c r="K3306" s="1">
        <v>43721</v>
      </c>
      <c r="L3306" t="s">
        <v>211</v>
      </c>
      <c r="M3306" t="str">
        <f>HYPERLINK("https://www.regulations.gov/docket?D=FDA-2019-H-4251")</f>
        <v>https://www.regulations.gov/docket?D=FDA-2019-H-4251</v>
      </c>
      <c r="N3306" t="s">
        <v>210</v>
      </c>
    </row>
    <row r="3307" spans="1:14" x14ac:dyDescent="0.25">
      <c r="A3307" t="s">
        <v>357</v>
      </c>
      <c r="B3307" t="s">
        <v>358</v>
      </c>
      <c r="C3307" t="s">
        <v>29</v>
      </c>
      <c r="D3307" t="s">
        <v>21</v>
      </c>
      <c r="E3307">
        <v>21231</v>
      </c>
      <c r="F3307" t="s">
        <v>22</v>
      </c>
      <c r="G3307" t="s">
        <v>22</v>
      </c>
      <c r="H3307" t="s">
        <v>110</v>
      </c>
      <c r="I3307" t="s">
        <v>111</v>
      </c>
      <c r="J3307" s="1">
        <v>43699</v>
      </c>
      <c r="K3307" s="1">
        <v>43720</v>
      </c>
      <c r="L3307" t="s">
        <v>103</v>
      </c>
      <c r="N3307" t="s">
        <v>104</v>
      </c>
    </row>
    <row r="3308" spans="1:14" x14ac:dyDescent="0.25">
      <c r="A3308" t="s">
        <v>361</v>
      </c>
      <c r="B3308" t="s">
        <v>362</v>
      </c>
      <c r="C3308" t="s">
        <v>29</v>
      </c>
      <c r="D3308" t="s">
        <v>21</v>
      </c>
      <c r="E3308">
        <v>21215</v>
      </c>
      <c r="F3308" t="s">
        <v>22</v>
      </c>
      <c r="G3308" t="s">
        <v>22</v>
      </c>
      <c r="H3308" t="s">
        <v>208</v>
      </c>
      <c r="I3308" t="s">
        <v>209</v>
      </c>
      <c r="J3308" s="1">
        <v>43699</v>
      </c>
      <c r="K3308" s="1">
        <v>43720</v>
      </c>
      <c r="L3308" t="s">
        <v>103</v>
      </c>
      <c r="N3308" t="s">
        <v>104</v>
      </c>
    </row>
    <row r="3309" spans="1:14" x14ac:dyDescent="0.25">
      <c r="A3309" t="s">
        <v>76</v>
      </c>
      <c r="B3309" t="s">
        <v>365</v>
      </c>
      <c r="C3309" t="s">
        <v>366</v>
      </c>
      <c r="D3309" t="s">
        <v>21</v>
      </c>
      <c r="E3309">
        <v>20711</v>
      </c>
      <c r="F3309" t="s">
        <v>22</v>
      </c>
      <c r="G3309" t="s">
        <v>22</v>
      </c>
      <c r="H3309" t="s">
        <v>101</v>
      </c>
      <c r="I3309" t="s">
        <v>102</v>
      </c>
      <c r="J3309" s="1">
        <v>43705</v>
      </c>
      <c r="K3309" s="1">
        <v>43720</v>
      </c>
      <c r="L3309" t="s">
        <v>103</v>
      </c>
      <c r="N3309" t="s">
        <v>104</v>
      </c>
    </row>
    <row r="3310" spans="1:14" x14ac:dyDescent="0.25">
      <c r="A3310" t="s">
        <v>367</v>
      </c>
      <c r="B3310" t="s">
        <v>368</v>
      </c>
      <c r="C3310" t="s">
        <v>369</v>
      </c>
      <c r="D3310" t="s">
        <v>21</v>
      </c>
      <c r="E3310">
        <v>21040</v>
      </c>
      <c r="F3310" t="s">
        <v>22</v>
      </c>
      <c r="G3310" t="s">
        <v>22</v>
      </c>
      <c r="H3310" t="s">
        <v>208</v>
      </c>
      <c r="I3310" t="s">
        <v>209</v>
      </c>
      <c r="J3310" s="1">
        <v>43700</v>
      </c>
      <c r="K3310" s="1">
        <v>43720</v>
      </c>
      <c r="L3310" t="s">
        <v>103</v>
      </c>
      <c r="N3310" t="s">
        <v>104</v>
      </c>
    </row>
    <row r="3311" spans="1:14" x14ac:dyDescent="0.25">
      <c r="A3311" t="s">
        <v>372</v>
      </c>
      <c r="B3311" t="s">
        <v>373</v>
      </c>
      <c r="C3311" t="s">
        <v>29</v>
      </c>
      <c r="D3311" t="s">
        <v>21</v>
      </c>
      <c r="E3311">
        <v>21231</v>
      </c>
      <c r="F3311" t="s">
        <v>22</v>
      </c>
      <c r="G3311" t="s">
        <v>22</v>
      </c>
      <c r="H3311" t="s">
        <v>208</v>
      </c>
      <c r="I3311" t="s">
        <v>209</v>
      </c>
      <c r="J3311" s="1">
        <v>43705</v>
      </c>
      <c r="K3311" s="1">
        <v>43720</v>
      </c>
      <c r="L3311" t="s">
        <v>103</v>
      </c>
      <c r="N3311" t="s">
        <v>104</v>
      </c>
    </row>
    <row r="3312" spans="1:14" x14ac:dyDescent="0.25">
      <c r="A3312" t="s">
        <v>374</v>
      </c>
      <c r="B3312" t="s">
        <v>375</v>
      </c>
      <c r="C3312" t="s">
        <v>366</v>
      </c>
      <c r="D3312" t="s">
        <v>21</v>
      </c>
      <c r="E3312">
        <v>20711</v>
      </c>
      <c r="F3312" t="s">
        <v>22</v>
      </c>
      <c r="G3312" t="s">
        <v>22</v>
      </c>
      <c r="H3312" t="s">
        <v>101</v>
      </c>
      <c r="I3312" t="s">
        <v>102</v>
      </c>
      <c r="J3312" s="1">
        <v>43705</v>
      </c>
      <c r="K3312" s="1">
        <v>43720</v>
      </c>
      <c r="L3312" t="s">
        <v>103</v>
      </c>
      <c r="N3312" t="s">
        <v>104</v>
      </c>
    </row>
    <row r="3313" spans="1:14" x14ac:dyDescent="0.25">
      <c r="A3313" t="s">
        <v>376</v>
      </c>
      <c r="B3313" t="s">
        <v>377</v>
      </c>
      <c r="C3313" t="s">
        <v>378</v>
      </c>
      <c r="D3313" t="s">
        <v>21</v>
      </c>
      <c r="E3313">
        <v>21536</v>
      </c>
      <c r="F3313" t="s">
        <v>22</v>
      </c>
      <c r="G3313" t="s">
        <v>22</v>
      </c>
      <c r="H3313" t="s">
        <v>101</v>
      </c>
      <c r="I3313" t="s">
        <v>129</v>
      </c>
      <c r="J3313" s="1">
        <v>43698</v>
      </c>
      <c r="K3313" s="1">
        <v>43720</v>
      </c>
      <c r="L3313" t="s">
        <v>103</v>
      </c>
      <c r="N3313" t="s">
        <v>104</v>
      </c>
    </row>
    <row r="3314" spans="1:14" x14ac:dyDescent="0.25">
      <c r="A3314" t="s">
        <v>379</v>
      </c>
      <c r="B3314" t="s">
        <v>380</v>
      </c>
      <c r="C3314" t="s">
        <v>254</v>
      </c>
      <c r="D3314" t="s">
        <v>21</v>
      </c>
      <c r="E3314">
        <v>21204</v>
      </c>
      <c r="F3314" t="s">
        <v>22</v>
      </c>
      <c r="G3314" t="s">
        <v>22</v>
      </c>
      <c r="H3314" t="s">
        <v>110</v>
      </c>
      <c r="I3314" t="s">
        <v>111</v>
      </c>
      <c r="J3314" s="1">
        <v>43697</v>
      </c>
      <c r="K3314" s="1">
        <v>43720</v>
      </c>
      <c r="L3314" t="s">
        <v>103</v>
      </c>
      <c r="N3314" t="s">
        <v>104</v>
      </c>
    </row>
    <row r="3315" spans="1:14" x14ac:dyDescent="0.25">
      <c r="A3315" t="s">
        <v>385</v>
      </c>
      <c r="B3315" t="s">
        <v>386</v>
      </c>
      <c r="C3315" t="s">
        <v>29</v>
      </c>
      <c r="D3315" t="s">
        <v>21</v>
      </c>
      <c r="E3315">
        <v>21222</v>
      </c>
      <c r="F3315" t="s">
        <v>22</v>
      </c>
      <c r="G3315" t="s">
        <v>22</v>
      </c>
      <c r="H3315" t="s">
        <v>101</v>
      </c>
      <c r="I3315" t="s">
        <v>102</v>
      </c>
      <c r="J3315" s="1">
        <v>43704</v>
      </c>
      <c r="K3315" s="1">
        <v>43720</v>
      </c>
      <c r="L3315" t="s">
        <v>103</v>
      </c>
      <c r="N3315" t="s">
        <v>104</v>
      </c>
    </row>
    <row r="3316" spans="1:14" x14ac:dyDescent="0.25">
      <c r="A3316" t="s">
        <v>387</v>
      </c>
      <c r="B3316" t="s">
        <v>388</v>
      </c>
      <c r="C3316" t="s">
        <v>254</v>
      </c>
      <c r="D3316" t="s">
        <v>21</v>
      </c>
      <c r="E3316">
        <v>21204</v>
      </c>
      <c r="F3316" t="s">
        <v>22</v>
      </c>
      <c r="G3316" t="s">
        <v>22</v>
      </c>
      <c r="H3316" t="s">
        <v>208</v>
      </c>
      <c r="I3316" t="s">
        <v>129</v>
      </c>
      <c r="J3316" s="1">
        <v>43697</v>
      </c>
      <c r="K3316" s="1">
        <v>43720</v>
      </c>
      <c r="L3316" t="s">
        <v>103</v>
      </c>
      <c r="N3316" t="s">
        <v>104</v>
      </c>
    </row>
    <row r="3317" spans="1:14" x14ac:dyDescent="0.25">
      <c r="A3317" t="s">
        <v>196</v>
      </c>
      <c r="B3317" t="s">
        <v>389</v>
      </c>
      <c r="C3317" t="s">
        <v>390</v>
      </c>
      <c r="D3317" t="s">
        <v>21</v>
      </c>
      <c r="E3317">
        <v>21613</v>
      </c>
      <c r="F3317" t="s">
        <v>22</v>
      </c>
      <c r="G3317" t="s">
        <v>22</v>
      </c>
      <c r="H3317" t="s">
        <v>101</v>
      </c>
      <c r="I3317" t="s">
        <v>241</v>
      </c>
      <c r="J3317" s="1">
        <v>43684</v>
      </c>
      <c r="K3317" s="1">
        <v>43720</v>
      </c>
      <c r="L3317" t="s">
        <v>103</v>
      </c>
      <c r="N3317" t="s">
        <v>104</v>
      </c>
    </row>
    <row r="3318" spans="1:14" x14ac:dyDescent="0.25">
      <c r="A3318" t="s">
        <v>196</v>
      </c>
      <c r="B3318" t="s">
        <v>391</v>
      </c>
      <c r="C3318" t="s">
        <v>392</v>
      </c>
      <c r="D3318" t="s">
        <v>21</v>
      </c>
      <c r="E3318">
        <v>21903</v>
      </c>
      <c r="F3318" t="s">
        <v>22</v>
      </c>
      <c r="G3318" t="s">
        <v>22</v>
      </c>
      <c r="H3318" t="s">
        <v>110</v>
      </c>
      <c r="I3318" t="s">
        <v>111</v>
      </c>
      <c r="J3318" s="1">
        <v>43700</v>
      </c>
      <c r="K3318" s="1">
        <v>43720</v>
      </c>
      <c r="L3318" t="s">
        <v>103</v>
      </c>
      <c r="N3318" t="s">
        <v>104</v>
      </c>
    </row>
    <row r="3319" spans="1:14" x14ac:dyDescent="0.25">
      <c r="A3319" t="s">
        <v>196</v>
      </c>
      <c r="B3319" t="s">
        <v>394</v>
      </c>
      <c r="C3319" t="s">
        <v>190</v>
      </c>
      <c r="D3319" t="s">
        <v>21</v>
      </c>
      <c r="E3319">
        <v>20852</v>
      </c>
      <c r="F3319" t="s">
        <v>22</v>
      </c>
      <c r="G3319" t="s">
        <v>22</v>
      </c>
      <c r="H3319" t="s">
        <v>110</v>
      </c>
      <c r="I3319" t="s">
        <v>111</v>
      </c>
      <c r="J3319" s="1">
        <v>43697</v>
      </c>
      <c r="K3319" s="1">
        <v>43720</v>
      </c>
      <c r="L3319" t="s">
        <v>103</v>
      </c>
      <c r="N3319" t="s">
        <v>104</v>
      </c>
    </row>
    <row r="3320" spans="1:14" x14ac:dyDescent="0.25">
      <c r="A3320" t="s">
        <v>395</v>
      </c>
      <c r="B3320" t="s">
        <v>396</v>
      </c>
      <c r="C3320" t="s">
        <v>29</v>
      </c>
      <c r="D3320" t="s">
        <v>21</v>
      </c>
      <c r="E3320">
        <v>21230</v>
      </c>
      <c r="F3320" t="s">
        <v>22</v>
      </c>
      <c r="G3320" t="s">
        <v>22</v>
      </c>
      <c r="H3320" t="s">
        <v>101</v>
      </c>
      <c r="I3320" t="s">
        <v>241</v>
      </c>
      <c r="J3320" s="1">
        <v>43705</v>
      </c>
      <c r="K3320" s="1">
        <v>43720</v>
      </c>
      <c r="L3320" t="s">
        <v>103</v>
      </c>
      <c r="N3320" t="s">
        <v>104</v>
      </c>
    </row>
    <row r="3321" spans="1:14" x14ac:dyDescent="0.25">
      <c r="A3321" t="s">
        <v>397</v>
      </c>
      <c r="B3321" t="s">
        <v>398</v>
      </c>
      <c r="C3321" t="s">
        <v>399</v>
      </c>
      <c r="D3321" t="s">
        <v>21</v>
      </c>
      <c r="E3321">
        <v>20676</v>
      </c>
      <c r="F3321" t="s">
        <v>22</v>
      </c>
      <c r="G3321" t="s">
        <v>22</v>
      </c>
      <c r="H3321" t="s">
        <v>101</v>
      </c>
      <c r="I3321" t="s">
        <v>241</v>
      </c>
      <c r="J3321" s="1">
        <v>43705</v>
      </c>
      <c r="K3321" s="1">
        <v>43720</v>
      </c>
      <c r="L3321" t="s">
        <v>103</v>
      </c>
      <c r="N3321" t="s">
        <v>104</v>
      </c>
    </row>
    <row r="3322" spans="1:14" x14ac:dyDescent="0.25">
      <c r="A3322" t="s">
        <v>401</v>
      </c>
      <c r="B3322" t="s">
        <v>402</v>
      </c>
      <c r="C3322" t="s">
        <v>291</v>
      </c>
      <c r="D3322" t="s">
        <v>21</v>
      </c>
      <c r="E3322">
        <v>21702</v>
      </c>
      <c r="F3322" t="s">
        <v>22</v>
      </c>
      <c r="G3322" t="s">
        <v>22</v>
      </c>
      <c r="H3322" t="s">
        <v>110</v>
      </c>
      <c r="I3322" t="s">
        <v>111</v>
      </c>
      <c r="J3322" s="1">
        <v>43691</v>
      </c>
      <c r="K3322" s="1">
        <v>43720</v>
      </c>
      <c r="L3322" t="s">
        <v>103</v>
      </c>
      <c r="N3322" t="s">
        <v>104</v>
      </c>
    </row>
    <row r="3323" spans="1:14" x14ac:dyDescent="0.25">
      <c r="A3323" t="s">
        <v>405</v>
      </c>
      <c r="B3323" t="s">
        <v>406</v>
      </c>
      <c r="C3323" t="s">
        <v>29</v>
      </c>
      <c r="D3323" t="s">
        <v>21</v>
      </c>
      <c r="E3323">
        <v>21230</v>
      </c>
      <c r="F3323" t="s">
        <v>22</v>
      </c>
      <c r="G3323" t="s">
        <v>22</v>
      </c>
      <c r="H3323" t="s">
        <v>110</v>
      </c>
      <c r="I3323" t="s">
        <v>111</v>
      </c>
      <c r="J3323" s="1">
        <v>43705</v>
      </c>
      <c r="K3323" s="1">
        <v>43720</v>
      </c>
      <c r="L3323" t="s">
        <v>103</v>
      </c>
      <c r="N3323" t="s">
        <v>104</v>
      </c>
    </row>
    <row r="3324" spans="1:14" x14ac:dyDescent="0.25">
      <c r="A3324" t="s">
        <v>409</v>
      </c>
      <c r="B3324" t="s">
        <v>410</v>
      </c>
      <c r="C3324" t="s">
        <v>29</v>
      </c>
      <c r="D3324" t="s">
        <v>21</v>
      </c>
      <c r="E3324">
        <v>21239</v>
      </c>
      <c r="F3324" t="s">
        <v>22</v>
      </c>
      <c r="G3324" t="s">
        <v>22</v>
      </c>
      <c r="H3324" t="s">
        <v>208</v>
      </c>
      <c r="I3324" t="s">
        <v>411</v>
      </c>
      <c r="J3324" s="1">
        <v>43703</v>
      </c>
      <c r="K3324" s="1">
        <v>43720</v>
      </c>
      <c r="L3324" t="s">
        <v>103</v>
      </c>
      <c r="N3324" t="s">
        <v>104</v>
      </c>
    </row>
    <row r="3325" spans="1:14" x14ac:dyDescent="0.25">
      <c r="A3325" t="s">
        <v>412</v>
      </c>
      <c r="B3325" t="s">
        <v>413</v>
      </c>
      <c r="C3325" t="s">
        <v>414</v>
      </c>
      <c r="D3325" t="s">
        <v>21</v>
      </c>
      <c r="E3325">
        <v>21222</v>
      </c>
      <c r="F3325" t="s">
        <v>22</v>
      </c>
      <c r="G3325" t="s">
        <v>22</v>
      </c>
      <c r="H3325" t="s">
        <v>101</v>
      </c>
      <c r="I3325" t="s">
        <v>241</v>
      </c>
      <c r="J3325" s="1">
        <v>43697</v>
      </c>
      <c r="K3325" s="1">
        <v>43720</v>
      </c>
      <c r="L3325" t="s">
        <v>103</v>
      </c>
      <c r="N3325" t="s">
        <v>104</v>
      </c>
    </row>
    <row r="3326" spans="1:14" x14ac:dyDescent="0.25">
      <c r="A3326" t="s">
        <v>415</v>
      </c>
      <c r="B3326" t="s">
        <v>416</v>
      </c>
      <c r="C3326" t="s">
        <v>29</v>
      </c>
      <c r="D3326" t="s">
        <v>21</v>
      </c>
      <c r="E3326">
        <v>21215</v>
      </c>
      <c r="F3326" t="s">
        <v>22</v>
      </c>
      <c r="G3326" t="s">
        <v>22</v>
      </c>
      <c r="H3326" t="s">
        <v>208</v>
      </c>
      <c r="I3326" t="s">
        <v>209</v>
      </c>
      <c r="J3326" s="1">
        <v>43699</v>
      </c>
      <c r="K3326" s="1">
        <v>43720</v>
      </c>
      <c r="L3326" t="s">
        <v>103</v>
      </c>
      <c r="N3326" t="s">
        <v>104</v>
      </c>
    </row>
    <row r="3327" spans="1:14" x14ac:dyDescent="0.25">
      <c r="A3327" t="s">
        <v>420</v>
      </c>
      <c r="B3327" t="s">
        <v>421</v>
      </c>
      <c r="C3327" t="s">
        <v>29</v>
      </c>
      <c r="D3327" t="s">
        <v>21</v>
      </c>
      <c r="E3327">
        <v>21215</v>
      </c>
      <c r="F3327" t="s">
        <v>22</v>
      </c>
      <c r="G3327" t="s">
        <v>22</v>
      </c>
      <c r="H3327" t="s">
        <v>208</v>
      </c>
      <c r="I3327" t="s">
        <v>209</v>
      </c>
      <c r="J3327" s="1">
        <v>43699</v>
      </c>
      <c r="K3327" s="1">
        <v>43720</v>
      </c>
      <c r="L3327" t="s">
        <v>103</v>
      </c>
      <c r="N3327" t="s">
        <v>104</v>
      </c>
    </row>
    <row r="3328" spans="1:14" x14ac:dyDescent="0.25">
      <c r="A3328" t="s">
        <v>425</v>
      </c>
      <c r="B3328" t="s">
        <v>426</v>
      </c>
      <c r="C3328" t="s">
        <v>347</v>
      </c>
      <c r="D3328" t="s">
        <v>21</v>
      </c>
      <c r="E3328">
        <v>20657</v>
      </c>
      <c r="F3328" t="s">
        <v>22</v>
      </c>
      <c r="G3328" t="s">
        <v>22</v>
      </c>
      <c r="H3328" t="s">
        <v>110</v>
      </c>
      <c r="I3328" t="s">
        <v>111</v>
      </c>
      <c r="J3328" s="1">
        <v>43705</v>
      </c>
      <c r="K3328" s="1">
        <v>43720</v>
      </c>
      <c r="L3328" t="s">
        <v>103</v>
      </c>
      <c r="N3328" t="s">
        <v>104</v>
      </c>
    </row>
    <row r="3329" spans="1:14" x14ac:dyDescent="0.25">
      <c r="A3329" t="s">
        <v>427</v>
      </c>
      <c r="B3329" t="s">
        <v>428</v>
      </c>
      <c r="C3329" t="s">
        <v>254</v>
      </c>
      <c r="D3329" t="s">
        <v>21</v>
      </c>
      <c r="E3329">
        <v>21204</v>
      </c>
      <c r="F3329" t="s">
        <v>22</v>
      </c>
      <c r="G3329" t="s">
        <v>22</v>
      </c>
      <c r="H3329" t="s">
        <v>110</v>
      </c>
      <c r="I3329" t="s">
        <v>111</v>
      </c>
      <c r="J3329" s="1">
        <v>43697</v>
      </c>
      <c r="K3329" s="1">
        <v>43720</v>
      </c>
      <c r="L3329" t="s">
        <v>103</v>
      </c>
      <c r="N3329" t="s">
        <v>104</v>
      </c>
    </row>
    <row r="3330" spans="1:14" x14ac:dyDescent="0.25">
      <c r="A3330" t="s">
        <v>430</v>
      </c>
      <c r="B3330" t="s">
        <v>431</v>
      </c>
      <c r="C3330" t="s">
        <v>432</v>
      </c>
      <c r="D3330" t="s">
        <v>21</v>
      </c>
      <c r="E3330">
        <v>21502</v>
      </c>
      <c r="F3330" t="s">
        <v>22</v>
      </c>
      <c r="G3330" t="s">
        <v>22</v>
      </c>
      <c r="H3330" t="s">
        <v>110</v>
      </c>
      <c r="I3330" t="s">
        <v>111</v>
      </c>
      <c r="J3330" s="1">
        <v>43692</v>
      </c>
      <c r="K3330" s="1">
        <v>43720</v>
      </c>
      <c r="L3330" t="s">
        <v>103</v>
      </c>
      <c r="N3330" t="s">
        <v>104</v>
      </c>
    </row>
    <row r="3331" spans="1:14" x14ac:dyDescent="0.25">
      <c r="A3331" t="s">
        <v>201</v>
      </c>
      <c r="B3331" t="s">
        <v>433</v>
      </c>
      <c r="C3331" t="s">
        <v>366</v>
      </c>
      <c r="D3331" t="s">
        <v>21</v>
      </c>
      <c r="E3331">
        <v>20711</v>
      </c>
      <c r="F3331" t="s">
        <v>22</v>
      </c>
      <c r="G3331" t="s">
        <v>22</v>
      </c>
      <c r="H3331" t="s">
        <v>208</v>
      </c>
      <c r="I3331" t="s">
        <v>209</v>
      </c>
      <c r="J3331" s="1">
        <v>43705</v>
      </c>
      <c r="K3331" s="1">
        <v>43720</v>
      </c>
      <c r="L3331" t="s">
        <v>103</v>
      </c>
      <c r="N3331" t="s">
        <v>104</v>
      </c>
    </row>
    <row r="3332" spans="1:14" x14ac:dyDescent="0.25">
      <c r="A3332" t="s">
        <v>477</v>
      </c>
      <c r="B3332" t="s">
        <v>478</v>
      </c>
      <c r="C3332" t="s">
        <v>173</v>
      </c>
      <c r="D3332" t="s">
        <v>21</v>
      </c>
      <c r="E3332">
        <v>20745</v>
      </c>
      <c r="F3332" t="s">
        <v>22</v>
      </c>
      <c r="G3332" t="s">
        <v>22</v>
      </c>
      <c r="H3332" t="s">
        <v>101</v>
      </c>
      <c r="I3332" t="s">
        <v>241</v>
      </c>
      <c r="J3332" t="s">
        <v>210</v>
      </c>
      <c r="K3332" s="1">
        <v>43717</v>
      </c>
      <c r="L3332" t="s">
        <v>211</v>
      </c>
      <c r="M3332" t="str">
        <f>HYPERLINK("https://www.regulations.gov/docket?D=FDA-2019-H-4144")</f>
        <v>https://www.regulations.gov/docket?D=FDA-2019-H-4144</v>
      </c>
      <c r="N3332" t="s">
        <v>210</v>
      </c>
    </row>
    <row r="3333" spans="1:14" x14ac:dyDescent="0.25">
      <c r="A3333" t="s">
        <v>367</v>
      </c>
      <c r="B3333" t="s">
        <v>502</v>
      </c>
      <c r="C3333" t="s">
        <v>29</v>
      </c>
      <c r="D3333" t="s">
        <v>21</v>
      </c>
      <c r="E3333">
        <v>21215</v>
      </c>
      <c r="F3333" t="s">
        <v>22</v>
      </c>
      <c r="G3333" t="s">
        <v>22</v>
      </c>
      <c r="H3333" t="s">
        <v>208</v>
      </c>
      <c r="I3333" t="s">
        <v>129</v>
      </c>
      <c r="J3333" s="1">
        <v>43685</v>
      </c>
      <c r="K3333" s="1">
        <v>43713</v>
      </c>
      <c r="L3333" t="s">
        <v>103</v>
      </c>
      <c r="N3333" t="s">
        <v>104</v>
      </c>
    </row>
    <row r="3334" spans="1:14" x14ac:dyDescent="0.25">
      <c r="A3334" t="s">
        <v>517</v>
      </c>
      <c r="B3334" t="s">
        <v>518</v>
      </c>
      <c r="C3334" t="s">
        <v>519</v>
      </c>
      <c r="D3334" t="s">
        <v>21</v>
      </c>
      <c r="E3334">
        <v>21122</v>
      </c>
      <c r="F3334" t="s">
        <v>22</v>
      </c>
      <c r="G3334" t="s">
        <v>22</v>
      </c>
      <c r="H3334" t="s">
        <v>101</v>
      </c>
      <c r="I3334" t="s">
        <v>241</v>
      </c>
      <c r="J3334" s="1">
        <v>43693</v>
      </c>
      <c r="K3334" s="1">
        <v>43713</v>
      </c>
      <c r="L3334" t="s">
        <v>103</v>
      </c>
      <c r="N3334" t="s">
        <v>104</v>
      </c>
    </row>
    <row r="3335" spans="1:14" x14ac:dyDescent="0.25">
      <c r="A3335" t="s">
        <v>539</v>
      </c>
      <c r="B3335" t="s">
        <v>540</v>
      </c>
      <c r="C3335" t="s">
        <v>29</v>
      </c>
      <c r="D3335" t="s">
        <v>21</v>
      </c>
      <c r="E3335">
        <v>21205</v>
      </c>
      <c r="F3335" t="s">
        <v>22</v>
      </c>
      <c r="G3335" t="s">
        <v>22</v>
      </c>
      <c r="H3335" t="s">
        <v>208</v>
      </c>
      <c r="I3335" t="s">
        <v>411</v>
      </c>
      <c r="J3335" t="s">
        <v>210</v>
      </c>
      <c r="K3335" s="1">
        <v>43711</v>
      </c>
      <c r="L3335" t="s">
        <v>211</v>
      </c>
      <c r="M3335" t="str">
        <f>HYPERLINK("https://www.regulations.gov/docket?D=FDA-2019-H-4070")</f>
        <v>https://www.regulations.gov/docket?D=FDA-2019-H-4070</v>
      </c>
      <c r="N3335" t="s">
        <v>210</v>
      </c>
    </row>
    <row r="3336" spans="1:14" x14ac:dyDescent="0.25">
      <c r="A3336" t="s">
        <v>544</v>
      </c>
      <c r="B3336" t="s">
        <v>545</v>
      </c>
      <c r="C3336" t="s">
        <v>546</v>
      </c>
      <c r="D3336" t="s">
        <v>21</v>
      </c>
      <c r="E3336">
        <v>20772</v>
      </c>
      <c r="F3336" t="s">
        <v>22</v>
      </c>
      <c r="G3336" t="s">
        <v>22</v>
      </c>
      <c r="H3336" t="s">
        <v>110</v>
      </c>
      <c r="I3336" t="s">
        <v>111</v>
      </c>
      <c r="J3336" t="s">
        <v>210</v>
      </c>
      <c r="K3336" s="1">
        <v>43711</v>
      </c>
      <c r="L3336" t="s">
        <v>211</v>
      </c>
      <c r="M3336" t="str">
        <f>HYPERLINK("https://www.regulations.gov/docket?D=FDA-2019-H-4071")</f>
        <v>https://www.regulations.gov/docket?D=FDA-2019-H-4071</v>
      </c>
      <c r="N3336" t="s">
        <v>210</v>
      </c>
    </row>
    <row r="3337" spans="1:14" x14ac:dyDescent="0.25">
      <c r="A3337" t="s">
        <v>549</v>
      </c>
      <c r="B3337" t="s">
        <v>550</v>
      </c>
      <c r="C3337" t="s">
        <v>551</v>
      </c>
      <c r="D3337" t="s">
        <v>21</v>
      </c>
      <c r="E3337">
        <v>21801</v>
      </c>
      <c r="F3337" t="s">
        <v>22</v>
      </c>
      <c r="G3337" t="s">
        <v>22</v>
      </c>
      <c r="H3337" t="s">
        <v>110</v>
      </c>
      <c r="I3337" t="s">
        <v>132</v>
      </c>
      <c r="J3337" s="1">
        <v>43682</v>
      </c>
      <c r="K3337" s="1">
        <v>43706</v>
      </c>
      <c r="L3337" t="s">
        <v>103</v>
      </c>
      <c r="N3337" t="s">
        <v>104</v>
      </c>
    </row>
    <row r="3338" spans="1:14" x14ac:dyDescent="0.25">
      <c r="A3338" t="s">
        <v>552</v>
      </c>
      <c r="B3338" t="s">
        <v>553</v>
      </c>
      <c r="C3338" t="s">
        <v>551</v>
      </c>
      <c r="D3338" t="s">
        <v>21</v>
      </c>
      <c r="E3338">
        <v>21801</v>
      </c>
      <c r="F3338" t="s">
        <v>22</v>
      </c>
      <c r="G3338" t="s">
        <v>22</v>
      </c>
      <c r="H3338" t="s">
        <v>110</v>
      </c>
      <c r="I3338" t="s">
        <v>111</v>
      </c>
      <c r="J3338" s="1">
        <v>43682</v>
      </c>
      <c r="K3338" s="1">
        <v>43706</v>
      </c>
      <c r="L3338" t="s">
        <v>103</v>
      </c>
      <c r="N3338" t="s">
        <v>104</v>
      </c>
    </row>
    <row r="3339" spans="1:14" x14ac:dyDescent="0.25">
      <c r="A3339" t="s">
        <v>554</v>
      </c>
      <c r="B3339" t="s">
        <v>555</v>
      </c>
      <c r="C3339" t="s">
        <v>70</v>
      </c>
      <c r="D3339" t="s">
        <v>21</v>
      </c>
      <c r="E3339">
        <v>21403</v>
      </c>
      <c r="F3339" t="s">
        <v>22</v>
      </c>
      <c r="G3339" t="s">
        <v>22</v>
      </c>
      <c r="H3339" t="s">
        <v>101</v>
      </c>
      <c r="I3339" t="s">
        <v>102</v>
      </c>
      <c r="J3339" s="1">
        <v>43683</v>
      </c>
      <c r="K3339" s="1">
        <v>43706</v>
      </c>
      <c r="L3339" t="s">
        <v>103</v>
      </c>
      <c r="N3339" t="s">
        <v>104</v>
      </c>
    </row>
    <row r="3340" spans="1:14" x14ac:dyDescent="0.25">
      <c r="A3340" t="s">
        <v>558</v>
      </c>
      <c r="B3340" t="s">
        <v>559</v>
      </c>
      <c r="C3340" t="s">
        <v>390</v>
      </c>
      <c r="D3340" t="s">
        <v>21</v>
      </c>
      <c r="E3340">
        <v>21613</v>
      </c>
      <c r="F3340" t="s">
        <v>22</v>
      </c>
      <c r="G3340" t="s">
        <v>22</v>
      </c>
      <c r="H3340" t="s">
        <v>101</v>
      </c>
      <c r="I3340" t="s">
        <v>102</v>
      </c>
      <c r="J3340" s="1">
        <v>43684</v>
      </c>
      <c r="K3340" s="1">
        <v>43706</v>
      </c>
      <c r="L3340" t="s">
        <v>103</v>
      </c>
      <c r="N3340" t="s">
        <v>104</v>
      </c>
    </row>
    <row r="3341" spans="1:14" x14ac:dyDescent="0.25">
      <c r="A3341" t="s">
        <v>76</v>
      </c>
      <c r="B3341" t="s">
        <v>561</v>
      </c>
      <c r="C3341" t="s">
        <v>29</v>
      </c>
      <c r="D3341" t="s">
        <v>21</v>
      </c>
      <c r="E3341">
        <v>21212</v>
      </c>
      <c r="F3341" t="s">
        <v>22</v>
      </c>
      <c r="G3341" t="s">
        <v>22</v>
      </c>
      <c r="H3341" t="s">
        <v>110</v>
      </c>
      <c r="I3341" t="s">
        <v>111</v>
      </c>
      <c r="J3341" s="1">
        <v>43676</v>
      </c>
      <c r="K3341" s="1">
        <v>43706</v>
      </c>
      <c r="L3341" t="s">
        <v>103</v>
      </c>
      <c r="N3341" t="s">
        <v>104</v>
      </c>
    </row>
    <row r="3342" spans="1:14" x14ac:dyDescent="0.25">
      <c r="A3342" t="s">
        <v>562</v>
      </c>
      <c r="B3342" t="s">
        <v>563</v>
      </c>
      <c r="C3342" t="s">
        <v>564</v>
      </c>
      <c r="D3342" t="s">
        <v>21</v>
      </c>
      <c r="E3342">
        <v>21629</v>
      </c>
      <c r="F3342" t="s">
        <v>22</v>
      </c>
      <c r="G3342" t="s">
        <v>22</v>
      </c>
      <c r="H3342" t="s">
        <v>101</v>
      </c>
      <c r="I3342" t="s">
        <v>102</v>
      </c>
      <c r="J3342" s="1">
        <v>43684</v>
      </c>
      <c r="K3342" s="1">
        <v>43706</v>
      </c>
      <c r="L3342" t="s">
        <v>103</v>
      </c>
      <c r="N3342" t="s">
        <v>104</v>
      </c>
    </row>
    <row r="3343" spans="1:14" x14ac:dyDescent="0.25">
      <c r="A3343" t="s">
        <v>565</v>
      </c>
      <c r="B3343" t="s">
        <v>566</v>
      </c>
      <c r="C3343" t="s">
        <v>551</v>
      </c>
      <c r="D3343" t="s">
        <v>21</v>
      </c>
      <c r="E3343">
        <v>21801</v>
      </c>
      <c r="F3343" t="s">
        <v>22</v>
      </c>
      <c r="G3343" t="s">
        <v>22</v>
      </c>
      <c r="H3343" t="s">
        <v>208</v>
      </c>
      <c r="I3343" t="s">
        <v>209</v>
      </c>
      <c r="J3343" s="1">
        <v>43682</v>
      </c>
      <c r="K3343" s="1">
        <v>43706</v>
      </c>
      <c r="L3343" t="s">
        <v>103</v>
      </c>
      <c r="N3343" t="s">
        <v>104</v>
      </c>
    </row>
    <row r="3344" spans="1:14" x14ac:dyDescent="0.25">
      <c r="A3344" t="s">
        <v>567</v>
      </c>
      <c r="B3344" t="s">
        <v>568</v>
      </c>
      <c r="C3344" t="s">
        <v>29</v>
      </c>
      <c r="D3344" t="s">
        <v>21</v>
      </c>
      <c r="E3344">
        <v>21218</v>
      </c>
      <c r="F3344" t="s">
        <v>22</v>
      </c>
      <c r="G3344" t="s">
        <v>22</v>
      </c>
      <c r="H3344" t="s">
        <v>208</v>
      </c>
      <c r="I3344" t="s">
        <v>209</v>
      </c>
      <c r="J3344" s="1">
        <v>43613</v>
      </c>
      <c r="K3344" s="1">
        <v>43706</v>
      </c>
      <c r="L3344" t="s">
        <v>103</v>
      </c>
      <c r="N3344" t="s">
        <v>104</v>
      </c>
    </row>
    <row r="3345" spans="1:14" x14ac:dyDescent="0.25">
      <c r="A3345" t="s">
        <v>569</v>
      </c>
      <c r="B3345" t="s">
        <v>570</v>
      </c>
      <c r="C3345" t="s">
        <v>176</v>
      </c>
      <c r="D3345" t="s">
        <v>21</v>
      </c>
      <c r="E3345">
        <v>21740</v>
      </c>
      <c r="F3345" t="s">
        <v>22</v>
      </c>
      <c r="G3345" t="s">
        <v>22</v>
      </c>
      <c r="H3345" t="s">
        <v>101</v>
      </c>
      <c r="I3345" t="s">
        <v>241</v>
      </c>
      <c r="J3345" s="1">
        <v>43677</v>
      </c>
      <c r="K3345" s="1">
        <v>43706</v>
      </c>
      <c r="L3345" t="s">
        <v>103</v>
      </c>
      <c r="N3345" t="s">
        <v>104</v>
      </c>
    </row>
    <row r="3346" spans="1:14" x14ac:dyDescent="0.25">
      <c r="A3346" t="s">
        <v>30</v>
      </c>
      <c r="B3346" t="s">
        <v>573</v>
      </c>
      <c r="C3346" t="s">
        <v>154</v>
      </c>
      <c r="D3346" t="s">
        <v>21</v>
      </c>
      <c r="E3346">
        <v>20707</v>
      </c>
      <c r="F3346" t="s">
        <v>22</v>
      </c>
      <c r="G3346" t="s">
        <v>22</v>
      </c>
      <c r="H3346" t="s">
        <v>110</v>
      </c>
      <c r="I3346" t="s">
        <v>111</v>
      </c>
      <c r="J3346" s="1">
        <v>43682</v>
      </c>
      <c r="K3346" s="1">
        <v>43706</v>
      </c>
      <c r="L3346" t="s">
        <v>103</v>
      </c>
      <c r="N3346" t="s">
        <v>104</v>
      </c>
    </row>
    <row r="3347" spans="1:14" x14ac:dyDescent="0.25">
      <c r="A3347" t="s">
        <v>87</v>
      </c>
      <c r="B3347" t="s">
        <v>575</v>
      </c>
      <c r="C3347" t="s">
        <v>29</v>
      </c>
      <c r="D3347" t="s">
        <v>21</v>
      </c>
      <c r="E3347">
        <v>21212</v>
      </c>
      <c r="F3347" t="s">
        <v>22</v>
      </c>
      <c r="G3347" t="s">
        <v>22</v>
      </c>
      <c r="H3347" t="s">
        <v>110</v>
      </c>
      <c r="I3347" t="s">
        <v>111</v>
      </c>
      <c r="J3347" s="1">
        <v>43676</v>
      </c>
      <c r="K3347" s="1">
        <v>43706</v>
      </c>
      <c r="L3347" t="s">
        <v>103</v>
      </c>
      <c r="N3347" t="s">
        <v>104</v>
      </c>
    </row>
    <row r="3348" spans="1:14" x14ac:dyDescent="0.25">
      <c r="A3348" t="s">
        <v>511</v>
      </c>
      <c r="B3348" t="s">
        <v>579</v>
      </c>
      <c r="C3348" t="s">
        <v>580</v>
      </c>
      <c r="D3348" t="s">
        <v>21</v>
      </c>
      <c r="E3348">
        <v>21783</v>
      </c>
      <c r="F3348" t="s">
        <v>22</v>
      </c>
      <c r="G3348" t="s">
        <v>22</v>
      </c>
      <c r="H3348" t="s">
        <v>110</v>
      </c>
      <c r="I3348" t="s">
        <v>111</v>
      </c>
      <c r="J3348" s="1">
        <v>43685</v>
      </c>
      <c r="K3348" s="1">
        <v>43706</v>
      </c>
      <c r="L3348" t="s">
        <v>103</v>
      </c>
      <c r="N3348" t="s">
        <v>104</v>
      </c>
    </row>
    <row r="3349" spans="1:14" x14ac:dyDescent="0.25">
      <c r="A3349" t="s">
        <v>367</v>
      </c>
      <c r="B3349" t="s">
        <v>651</v>
      </c>
      <c r="C3349" t="s">
        <v>652</v>
      </c>
      <c r="D3349" t="s">
        <v>21</v>
      </c>
      <c r="E3349">
        <v>20743</v>
      </c>
      <c r="F3349" t="s">
        <v>22</v>
      </c>
      <c r="G3349" t="s">
        <v>22</v>
      </c>
      <c r="H3349" t="s">
        <v>208</v>
      </c>
      <c r="I3349" t="s">
        <v>209</v>
      </c>
      <c r="J3349" t="s">
        <v>210</v>
      </c>
      <c r="K3349" s="1">
        <v>43704</v>
      </c>
      <c r="L3349" t="s">
        <v>211</v>
      </c>
      <c r="M3349" t="str">
        <f>HYPERLINK("https://www.regulations.gov/docket?D=FDA-2019-H-4008")</f>
        <v>https://www.regulations.gov/docket?D=FDA-2019-H-4008</v>
      </c>
      <c r="N3349" t="s">
        <v>210</v>
      </c>
    </row>
    <row r="3350" spans="1:14" x14ac:dyDescent="0.25">
      <c r="A3350" t="s">
        <v>692</v>
      </c>
      <c r="B3350" t="s">
        <v>693</v>
      </c>
      <c r="C3350" t="s">
        <v>154</v>
      </c>
      <c r="D3350" t="s">
        <v>21</v>
      </c>
      <c r="E3350">
        <v>20724</v>
      </c>
      <c r="F3350" t="s">
        <v>22</v>
      </c>
      <c r="G3350" t="s">
        <v>22</v>
      </c>
      <c r="H3350" t="s">
        <v>110</v>
      </c>
      <c r="I3350" t="s">
        <v>111</v>
      </c>
      <c r="J3350" t="s">
        <v>210</v>
      </c>
      <c r="K3350" s="1">
        <v>43703</v>
      </c>
      <c r="L3350" t="s">
        <v>211</v>
      </c>
      <c r="M3350" t="str">
        <f>HYPERLINK("https://www.regulations.gov/docket?D=FDA-2019-H-3988")</f>
        <v>https://www.regulations.gov/docket?D=FDA-2019-H-3988</v>
      </c>
      <c r="N3350" t="s">
        <v>210</v>
      </c>
    </row>
    <row r="3351" spans="1:14" x14ac:dyDescent="0.25">
      <c r="A3351" t="s">
        <v>724</v>
      </c>
      <c r="B3351" t="s">
        <v>725</v>
      </c>
      <c r="C3351" t="s">
        <v>154</v>
      </c>
      <c r="D3351" t="s">
        <v>21</v>
      </c>
      <c r="E3351">
        <v>20708</v>
      </c>
      <c r="F3351" t="s">
        <v>22</v>
      </c>
      <c r="G3351" t="s">
        <v>22</v>
      </c>
      <c r="H3351" t="s">
        <v>110</v>
      </c>
      <c r="I3351" t="s">
        <v>132</v>
      </c>
      <c r="J3351" t="s">
        <v>210</v>
      </c>
      <c r="K3351" s="1">
        <v>43700</v>
      </c>
      <c r="L3351" t="s">
        <v>211</v>
      </c>
      <c r="M3351" t="str">
        <f>HYPERLINK("https://www.regulations.gov/docket?D=FDA-2019-H-3973")</f>
        <v>https://www.regulations.gov/docket?D=FDA-2019-H-3973</v>
      </c>
      <c r="N3351" t="s">
        <v>210</v>
      </c>
    </row>
    <row r="3352" spans="1:14" x14ac:dyDescent="0.25">
      <c r="A3352" t="s">
        <v>731</v>
      </c>
      <c r="B3352" t="s">
        <v>732</v>
      </c>
      <c r="C3352" t="s">
        <v>67</v>
      </c>
      <c r="D3352" t="s">
        <v>21</v>
      </c>
      <c r="E3352">
        <v>20904</v>
      </c>
      <c r="F3352" t="s">
        <v>22</v>
      </c>
      <c r="G3352" t="s">
        <v>22</v>
      </c>
      <c r="H3352" t="s">
        <v>101</v>
      </c>
      <c r="I3352" t="s">
        <v>241</v>
      </c>
      <c r="J3352" t="s">
        <v>210</v>
      </c>
      <c r="K3352" s="1">
        <v>43700</v>
      </c>
      <c r="L3352" t="s">
        <v>211</v>
      </c>
      <c r="M3352" t="str">
        <f>HYPERLINK("https://www.regulations.gov/docket?D=FDA-2019-H-3965")</f>
        <v>https://www.regulations.gov/docket?D=FDA-2019-H-3965</v>
      </c>
      <c r="N3352" t="s">
        <v>210</v>
      </c>
    </row>
    <row r="3353" spans="1:14" x14ac:dyDescent="0.25">
      <c r="A3353" t="s">
        <v>746</v>
      </c>
      <c r="B3353" t="s">
        <v>747</v>
      </c>
      <c r="C3353" t="s">
        <v>163</v>
      </c>
      <c r="D3353" t="s">
        <v>21</v>
      </c>
      <c r="E3353">
        <v>20902</v>
      </c>
      <c r="F3353" t="s">
        <v>22</v>
      </c>
      <c r="G3353" t="s">
        <v>22</v>
      </c>
      <c r="H3353" t="s">
        <v>110</v>
      </c>
      <c r="I3353" t="s">
        <v>132</v>
      </c>
      <c r="J3353" t="s">
        <v>210</v>
      </c>
      <c r="K3353" s="1">
        <v>43700</v>
      </c>
      <c r="L3353" t="s">
        <v>211</v>
      </c>
      <c r="M3353" t="str">
        <f>HYPERLINK("https://www.regulations.gov/docket?D=FDA-2019-H-3962")</f>
        <v>https://www.regulations.gov/docket?D=FDA-2019-H-3962</v>
      </c>
      <c r="N3353" t="s">
        <v>210</v>
      </c>
    </row>
    <row r="3354" spans="1:14" x14ac:dyDescent="0.25">
      <c r="A3354" t="s">
        <v>763</v>
      </c>
      <c r="B3354" t="s">
        <v>764</v>
      </c>
      <c r="C3354" t="s">
        <v>765</v>
      </c>
      <c r="D3354" t="s">
        <v>21</v>
      </c>
      <c r="E3354">
        <v>20639</v>
      </c>
      <c r="F3354" t="s">
        <v>22</v>
      </c>
      <c r="G3354" t="s">
        <v>22</v>
      </c>
      <c r="H3354" t="s">
        <v>110</v>
      </c>
      <c r="I3354" t="s">
        <v>111</v>
      </c>
      <c r="J3354" s="1">
        <v>43673</v>
      </c>
      <c r="K3354" s="1">
        <v>43699</v>
      </c>
      <c r="L3354" t="s">
        <v>103</v>
      </c>
      <c r="N3354" t="s">
        <v>104</v>
      </c>
    </row>
    <row r="3355" spans="1:14" x14ac:dyDescent="0.25">
      <c r="A3355" t="s">
        <v>768</v>
      </c>
      <c r="B3355" t="s">
        <v>769</v>
      </c>
      <c r="C3355" t="s">
        <v>770</v>
      </c>
      <c r="D3355" t="s">
        <v>21</v>
      </c>
      <c r="E3355">
        <v>20653</v>
      </c>
      <c r="F3355" t="s">
        <v>22</v>
      </c>
      <c r="G3355" t="s">
        <v>22</v>
      </c>
      <c r="H3355" t="s">
        <v>101</v>
      </c>
      <c r="I3355" t="s">
        <v>241</v>
      </c>
      <c r="J3355" s="1">
        <v>43672</v>
      </c>
      <c r="K3355" s="1">
        <v>43699</v>
      </c>
      <c r="L3355" t="s">
        <v>103</v>
      </c>
      <c r="N3355" t="s">
        <v>104</v>
      </c>
    </row>
    <row r="3356" spans="1:14" x14ac:dyDescent="0.25">
      <c r="A3356" t="s">
        <v>773</v>
      </c>
      <c r="B3356" t="s">
        <v>774</v>
      </c>
      <c r="C3356" t="s">
        <v>775</v>
      </c>
      <c r="D3356" t="s">
        <v>21</v>
      </c>
      <c r="E3356">
        <v>21015</v>
      </c>
      <c r="F3356" t="s">
        <v>22</v>
      </c>
      <c r="G3356" t="s">
        <v>22</v>
      </c>
      <c r="H3356" t="s">
        <v>101</v>
      </c>
      <c r="I3356" t="s">
        <v>102</v>
      </c>
      <c r="J3356" s="1">
        <v>43676</v>
      </c>
      <c r="K3356" s="1">
        <v>43699</v>
      </c>
      <c r="L3356" t="s">
        <v>103</v>
      </c>
      <c r="N3356" t="s">
        <v>104</v>
      </c>
    </row>
    <row r="3357" spans="1:14" x14ac:dyDescent="0.25">
      <c r="A3357" t="s">
        <v>776</v>
      </c>
      <c r="B3357" t="s">
        <v>777</v>
      </c>
      <c r="C3357" t="s">
        <v>778</v>
      </c>
      <c r="D3357" t="s">
        <v>21</v>
      </c>
      <c r="E3357">
        <v>20601</v>
      </c>
      <c r="F3357" t="s">
        <v>22</v>
      </c>
      <c r="G3357" t="s">
        <v>22</v>
      </c>
      <c r="H3357" t="s">
        <v>101</v>
      </c>
      <c r="I3357" t="s">
        <v>241</v>
      </c>
      <c r="J3357" s="1">
        <v>43670</v>
      </c>
      <c r="K3357" s="1">
        <v>43699</v>
      </c>
      <c r="L3357" t="s">
        <v>103</v>
      </c>
      <c r="N3357" t="s">
        <v>104</v>
      </c>
    </row>
    <row r="3358" spans="1:14" x14ac:dyDescent="0.25">
      <c r="A3358" t="s">
        <v>781</v>
      </c>
      <c r="B3358" t="s">
        <v>782</v>
      </c>
      <c r="C3358" t="s">
        <v>745</v>
      </c>
      <c r="D3358" t="s">
        <v>21</v>
      </c>
      <c r="E3358">
        <v>21001</v>
      </c>
      <c r="F3358" t="s">
        <v>22</v>
      </c>
      <c r="G3358" t="s">
        <v>22</v>
      </c>
      <c r="H3358" t="s">
        <v>208</v>
      </c>
      <c r="I3358" t="s">
        <v>209</v>
      </c>
      <c r="J3358" s="1">
        <v>43676</v>
      </c>
      <c r="K3358" s="1">
        <v>43699</v>
      </c>
      <c r="L3358" t="s">
        <v>103</v>
      </c>
      <c r="N3358" t="s">
        <v>104</v>
      </c>
    </row>
    <row r="3359" spans="1:14" x14ac:dyDescent="0.25">
      <c r="A3359" t="s">
        <v>201</v>
      </c>
      <c r="B3359" t="s">
        <v>787</v>
      </c>
      <c r="C3359" t="s">
        <v>369</v>
      </c>
      <c r="D3359" t="s">
        <v>21</v>
      </c>
      <c r="E3359">
        <v>21040</v>
      </c>
      <c r="F3359" t="s">
        <v>22</v>
      </c>
      <c r="G3359" t="s">
        <v>22</v>
      </c>
      <c r="H3359" t="s">
        <v>101</v>
      </c>
      <c r="I3359" t="s">
        <v>102</v>
      </c>
      <c r="J3359" s="1">
        <v>43676</v>
      </c>
      <c r="K3359" s="1">
        <v>43699</v>
      </c>
      <c r="L3359" t="s">
        <v>103</v>
      </c>
      <c r="N3359" t="s">
        <v>104</v>
      </c>
    </row>
    <row r="3360" spans="1:14" x14ac:dyDescent="0.25">
      <c r="A3360" t="s">
        <v>885</v>
      </c>
      <c r="B3360" t="s">
        <v>886</v>
      </c>
      <c r="C3360" t="s">
        <v>29</v>
      </c>
      <c r="D3360" t="s">
        <v>21</v>
      </c>
      <c r="E3360">
        <v>21202</v>
      </c>
      <c r="F3360" t="s">
        <v>22</v>
      </c>
      <c r="G3360" t="s">
        <v>22</v>
      </c>
      <c r="H3360" t="s">
        <v>208</v>
      </c>
      <c r="I3360" t="s">
        <v>209</v>
      </c>
      <c r="J3360" t="s">
        <v>210</v>
      </c>
      <c r="K3360" s="1">
        <v>43696</v>
      </c>
      <c r="L3360" t="s">
        <v>211</v>
      </c>
      <c r="M3360" t="str">
        <f>HYPERLINK("https://www.regulations.gov/docket?D=FDA-2019-H-3878")</f>
        <v>https://www.regulations.gov/docket?D=FDA-2019-H-3878</v>
      </c>
      <c r="N3360" t="s">
        <v>210</v>
      </c>
    </row>
    <row r="3361" spans="1:14" x14ac:dyDescent="0.25">
      <c r="A3361" t="s">
        <v>18</v>
      </c>
      <c r="B3361" t="s">
        <v>19</v>
      </c>
      <c r="C3361" t="s">
        <v>20</v>
      </c>
      <c r="D3361" t="s">
        <v>21</v>
      </c>
      <c r="E3361">
        <v>21236</v>
      </c>
      <c r="F3361" t="s">
        <v>22</v>
      </c>
      <c r="G3361" t="s">
        <v>22</v>
      </c>
      <c r="H3361" t="s">
        <v>208</v>
      </c>
      <c r="I3361" t="s">
        <v>209</v>
      </c>
      <c r="J3361" s="1">
        <v>43663</v>
      </c>
      <c r="K3361" s="1">
        <v>43692</v>
      </c>
      <c r="L3361" t="s">
        <v>103</v>
      </c>
      <c r="N3361" t="s">
        <v>104</v>
      </c>
    </row>
    <row r="3362" spans="1:14" x14ac:dyDescent="0.25">
      <c r="A3362" t="s">
        <v>900</v>
      </c>
      <c r="B3362" t="s">
        <v>901</v>
      </c>
      <c r="C3362" t="s">
        <v>36</v>
      </c>
      <c r="D3362" t="s">
        <v>21</v>
      </c>
      <c r="E3362">
        <v>21009</v>
      </c>
      <c r="F3362" t="s">
        <v>22</v>
      </c>
      <c r="G3362" t="s">
        <v>22</v>
      </c>
      <c r="H3362" t="s">
        <v>208</v>
      </c>
      <c r="I3362" t="s">
        <v>209</v>
      </c>
      <c r="J3362" s="1">
        <v>43663</v>
      </c>
      <c r="K3362" s="1">
        <v>43692</v>
      </c>
      <c r="L3362" t="s">
        <v>103</v>
      </c>
      <c r="N3362" t="s">
        <v>104</v>
      </c>
    </row>
    <row r="3363" spans="1:14" x14ac:dyDescent="0.25">
      <c r="A3363" t="s">
        <v>908</v>
      </c>
      <c r="B3363" t="s">
        <v>909</v>
      </c>
      <c r="C3363" t="s">
        <v>138</v>
      </c>
      <c r="D3363" t="s">
        <v>21</v>
      </c>
      <c r="E3363">
        <v>21220</v>
      </c>
      <c r="F3363" t="s">
        <v>22</v>
      </c>
      <c r="G3363" t="s">
        <v>22</v>
      </c>
      <c r="H3363" t="s">
        <v>101</v>
      </c>
      <c r="I3363" t="s">
        <v>102</v>
      </c>
      <c r="J3363" t="s">
        <v>210</v>
      </c>
      <c r="K3363" s="1">
        <v>43692</v>
      </c>
      <c r="L3363" t="s">
        <v>211</v>
      </c>
      <c r="M3363" t="str">
        <f>HYPERLINK("https://www.regulations.gov/docket?D=FDA-2019-H-3834")</f>
        <v>https://www.regulations.gov/docket?D=FDA-2019-H-3834</v>
      </c>
      <c r="N3363" t="s">
        <v>210</v>
      </c>
    </row>
    <row r="3364" spans="1:14" x14ac:dyDescent="0.25">
      <c r="A3364" t="s">
        <v>910</v>
      </c>
      <c r="B3364" t="s">
        <v>911</v>
      </c>
      <c r="C3364" t="s">
        <v>912</v>
      </c>
      <c r="D3364" t="s">
        <v>21</v>
      </c>
      <c r="E3364">
        <v>20637</v>
      </c>
      <c r="F3364" t="s">
        <v>22</v>
      </c>
      <c r="G3364" t="s">
        <v>22</v>
      </c>
      <c r="H3364" t="s">
        <v>101</v>
      </c>
      <c r="I3364" t="s">
        <v>241</v>
      </c>
      <c r="J3364" s="1">
        <v>43663</v>
      </c>
      <c r="K3364" s="1">
        <v>43692</v>
      </c>
      <c r="L3364" t="s">
        <v>103</v>
      </c>
      <c r="N3364" t="s">
        <v>104</v>
      </c>
    </row>
    <row r="3365" spans="1:14" x14ac:dyDescent="0.25">
      <c r="A3365" t="s">
        <v>913</v>
      </c>
      <c r="B3365" t="s">
        <v>914</v>
      </c>
      <c r="C3365" t="s">
        <v>179</v>
      </c>
      <c r="D3365" t="s">
        <v>21</v>
      </c>
      <c r="E3365">
        <v>20879</v>
      </c>
      <c r="F3365" t="s">
        <v>22</v>
      </c>
      <c r="G3365" t="s">
        <v>22</v>
      </c>
      <c r="H3365" t="s">
        <v>208</v>
      </c>
      <c r="I3365" t="s">
        <v>209</v>
      </c>
      <c r="J3365" s="1">
        <v>43664</v>
      </c>
      <c r="K3365" s="1">
        <v>43692</v>
      </c>
      <c r="L3365" t="s">
        <v>103</v>
      </c>
      <c r="N3365" t="s">
        <v>104</v>
      </c>
    </row>
    <row r="3366" spans="1:14" x14ac:dyDescent="0.25">
      <c r="A3366" t="s">
        <v>916</v>
      </c>
      <c r="B3366" t="s">
        <v>917</v>
      </c>
      <c r="C3366" t="s">
        <v>114</v>
      </c>
      <c r="D3366" t="s">
        <v>21</v>
      </c>
      <c r="E3366">
        <v>21228</v>
      </c>
      <c r="F3366" t="s">
        <v>22</v>
      </c>
      <c r="G3366" t="s">
        <v>22</v>
      </c>
      <c r="H3366" t="s">
        <v>101</v>
      </c>
      <c r="I3366" t="s">
        <v>241</v>
      </c>
      <c r="J3366" s="1">
        <v>43664</v>
      </c>
      <c r="K3366" s="1">
        <v>43692</v>
      </c>
      <c r="L3366" t="s">
        <v>103</v>
      </c>
      <c r="N3366" t="s">
        <v>104</v>
      </c>
    </row>
    <row r="3367" spans="1:14" x14ac:dyDescent="0.25">
      <c r="A3367" t="s">
        <v>918</v>
      </c>
      <c r="B3367" t="s">
        <v>919</v>
      </c>
      <c r="C3367" t="s">
        <v>920</v>
      </c>
      <c r="D3367" t="s">
        <v>21</v>
      </c>
      <c r="E3367">
        <v>20659</v>
      </c>
      <c r="F3367" t="s">
        <v>22</v>
      </c>
      <c r="G3367" t="s">
        <v>22</v>
      </c>
      <c r="H3367" t="s">
        <v>208</v>
      </c>
      <c r="I3367" t="s">
        <v>129</v>
      </c>
      <c r="J3367" s="1">
        <v>43663</v>
      </c>
      <c r="K3367" s="1">
        <v>43692</v>
      </c>
      <c r="L3367" t="s">
        <v>103</v>
      </c>
      <c r="N3367" t="s">
        <v>104</v>
      </c>
    </row>
    <row r="3368" spans="1:14" x14ac:dyDescent="0.25">
      <c r="A3368" t="s">
        <v>439</v>
      </c>
      <c r="B3368" t="s">
        <v>440</v>
      </c>
      <c r="C3368" t="s">
        <v>29</v>
      </c>
      <c r="D3368" t="s">
        <v>21</v>
      </c>
      <c r="E3368">
        <v>21229</v>
      </c>
      <c r="F3368" t="s">
        <v>22</v>
      </c>
      <c r="G3368" t="s">
        <v>22</v>
      </c>
      <c r="H3368" t="s">
        <v>101</v>
      </c>
      <c r="I3368" t="s">
        <v>241</v>
      </c>
      <c r="J3368" t="s">
        <v>210</v>
      </c>
      <c r="K3368" s="1">
        <v>43690</v>
      </c>
      <c r="L3368" t="s">
        <v>211</v>
      </c>
      <c r="M3368" t="str">
        <f>HYPERLINK("https://www.regulations.gov/docket?D=FDA-2019-H-3773")</f>
        <v>https://www.regulations.gov/docket?D=FDA-2019-H-3773</v>
      </c>
      <c r="N3368" t="s">
        <v>210</v>
      </c>
    </row>
    <row r="3369" spans="1:14" x14ac:dyDescent="0.25">
      <c r="A3369" t="s">
        <v>980</v>
      </c>
      <c r="B3369" t="s">
        <v>981</v>
      </c>
      <c r="C3369" t="s">
        <v>173</v>
      </c>
      <c r="D3369" t="s">
        <v>21</v>
      </c>
      <c r="E3369">
        <v>20745</v>
      </c>
      <c r="F3369" t="s">
        <v>22</v>
      </c>
      <c r="G3369" t="s">
        <v>22</v>
      </c>
      <c r="H3369" t="s">
        <v>101</v>
      </c>
      <c r="I3369" t="s">
        <v>241</v>
      </c>
      <c r="J3369" s="1">
        <v>43657</v>
      </c>
      <c r="K3369" s="1">
        <v>43685</v>
      </c>
      <c r="L3369" t="s">
        <v>103</v>
      </c>
      <c r="N3369" t="s">
        <v>104</v>
      </c>
    </row>
    <row r="3370" spans="1:14" x14ac:dyDescent="0.25">
      <c r="A3370" t="s">
        <v>982</v>
      </c>
      <c r="B3370" t="s">
        <v>983</v>
      </c>
      <c r="C3370" t="s">
        <v>173</v>
      </c>
      <c r="D3370" t="s">
        <v>21</v>
      </c>
      <c r="E3370">
        <v>20745</v>
      </c>
      <c r="F3370" t="s">
        <v>22</v>
      </c>
      <c r="G3370" t="s">
        <v>22</v>
      </c>
      <c r="H3370" t="s">
        <v>110</v>
      </c>
      <c r="I3370" t="s">
        <v>111</v>
      </c>
      <c r="J3370" s="1">
        <v>43658</v>
      </c>
      <c r="K3370" s="1">
        <v>43685</v>
      </c>
      <c r="L3370" t="s">
        <v>103</v>
      </c>
      <c r="N3370" t="s">
        <v>104</v>
      </c>
    </row>
    <row r="3371" spans="1:14" x14ac:dyDescent="0.25">
      <c r="A3371" t="s">
        <v>984</v>
      </c>
      <c r="B3371" t="s">
        <v>985</v>
      </c>
      <c r="C3371" t="s">
        <v>173</v>
      </c>
      <c r="D3371" t="s">
        <v>21</v>
      </c>
      <c r="E3371">
        <v>20745</v>
      </c>
      <c r="F3371" t="s">
        <v>22</v>
      </c>
      <c r="G3371" t="s">
        <v>22</v>
      </c>
      <c r="H3371" t="s">
        <v>101</v>
      </c>
      <c r="I3371" t="s">
        <v>241</v>
      </c>
      <c r="J3371" s="1">
        <v>43658</v>
      </c>
      <c r="K3371" s="1">
        <v>43685</v>
      </c>
      <c r="L3371" t="s">
        <v>103</v>
      </c>
      <c r="N3371" t="s">
        <v>104</v>
      </c>
    </row>
    <row r="3372" spans="1:14" x14ac:dyDescent="0.25">
      <c r="A3372" t="s">
        <v>991</v>
      </c>
      <c r="B3372" t="s">
        <v>992</v>
      </c>
      <c r="C3372" t="s">
        <v>173</v>
      </c>
      <c r="D3372" t="s">
        <v>21</v>
      </c>
      <c r="E3372">
        <v>20745</v>
      </c>
      <c r="F3372" t="s">
        <v>22</v>
      </c>
      <c r="G3372" t="s">
        <v>22</v>
      </c>
      <c r="H3372" t="s">
        <v>101</v>
      </c>
      <c r="I3372" t="s">
        <v>102</v>
      </c>
      <c r="J3372" s="1">
        <v>43659</v>
      </c>
      <c r="K3372" s="1">
        <v>43685</v>
      </c>
      <c r="L3372" t="s">
        <v>103</v>
      </c>
      <c r="N3372" t="s">
        <v>104</v>
      </c>
    </row>
    <row r="3373" spans="1:14" x14ac:dyDescent="0.25">
      <c r="A3373" t="s">
        <v>1002</v>
      </c>
      <c r="B3373" t="s">
        <v>1003</v>
      </c>
      <c r="C3373" t="s">
        <v>29</v>
      </c>
      <c r="D3373" t="s">
        <v>21</v>
      </c>
      <c r="E3373">
        <v>21224</v>
      </c>
      <c r="F3373" t="s">
        <v>22</v>
      </c>
      <c r="G3373" t="s">
        <v>22</v>
      </c>
      <c r="H3373" t="s">
        <v>208</v>
      </c>
      <c r="I3373" t="s">
        <v>209</v>
      </c>
      <c r="J3373" t="s">
        <v>210</v>
      </c>
      <c r="K3373" s="1">
        <v>43685</v>
      </c>
      <c r="L3373" t="s">
        <v>211</v>
      </c>
      <c r="M3373" t="str">
        <f>HYPERLINK("https://www.regulations.gov/docket?D=FDA-2019-H-3713")</f>
        <v>https://www.regulations.gov/docket?D=FDA-2019-H-3713</v>
      </c>
      <c r="N3373" t="s">
        <v>210</v>
      </c>
    </row>
    <row r="3374" spans="1:14" x14ac:dyDescent="0.25">
      <c r="A3374" t="s">
        <v>1006</v>
      </c>
      <c r="B3374" t="s">
        <v>1007</v>
      </c>
      <c r="C3374" t="s">
        <v>173</v>
      </c>
      <c r="D3374" t="s">
        <v>21</v>
      </c>
      <c r="E3374">
        <v>20745</v>
      </c>
      <c r="F3374" t="s">
        <v>22</v>
      </c>
      <c r="G3374" t="s">
        <v>22</v>
      </c>
      <c r="H3374" t="s">
        <v>110</v>
      </c>
      <c r="I3374" t="s">
        <v>111</v>
      </c>
      <c r="J3374" s="1">
        <v>43657</v>
      </c>
      <c r="K3374" s="1">
        <v>43685</v>
      </c>
      <c r="L3374" t="s">
        <v>103</v>
      </c>
      <c r="N3374" t="s">
        <v>104</v>
      </c>
    </row>
    <row r="3375" spans="1:14" x14ac:dyDescent="0.25">
      <c r="A3375" t="s">
        <v>1008</v>
      </c>
      <c r="B3375" t="s">
        <v>1007</v>
      </c>
      <c r="C3375" t="s">
        <v>173</v>
      </c>
      <c r="D3375" t="s">
        <v>21</v>
      </c>
      <c r="E3375">
        <v>20745</v>
      </c>
      <c r="F3375" t="s">
        <v>22</v>
      </c>
      <c r="G3375" t="s">
        <v>22</v>
      </c>
      <c r="H3375" t="s">
        <v>101</v>
      </c>
      <c r="I3375" t="s">
        <v>241</v>
      </c>
      <c r="J3375" s="1">
        <v>43657</v>
      </c>
      <c r="K3375" s="1">
        <v>43685</v>
      </c>
      <c r="L3375" t="s">
        <v>103</v>
      </c>
      <c r="N3375" t="s">
        <v>104</v>
      </c>
    </row>
    <row r="3376" spans="1:14" x14ac:dyDescent="0.25">
      <c r="A3376" t="s">
        <v>1018</v>
      </c>
      <c r="B3376" t="s">
        <v>1019</v>
      </c>
      <c r="C3376" t="s">
        <v>1020</v>
      </c>
      <c r="D3376" t="s">
        <v>21</v>
      </c>
      <c r="E3376">
        <v>21157</v>
      </c>
      <c r="F3376" t="s">
        <v>22</v>
      </c>
      <c r="G3376" t="s">
        <v>22</v>
      </c>
      <c r="H3376" t="s">
        <v>110</v>
      </c>
      <c r="I3376" t="s">
        <v>111</v>
      </c>
      <c r="J3376" s="1">
        <v>43657</v>
      </c>
      <c r="K3376" s="1">
        <v>43685</v>
      </c>
      <c r="L3376" t="s">
        <v>103</v>
      </c>
      <c r="N3376" t="s">
        <v>104</v>
      </c>
    </row>
    <row r="3377" spans="1:14" x14ac:dyDescent="0.25">
      <c r="A3377" t="s">
        <v>1021</v>
      </c>
      <c r="B3377" t="s">
        <v>1022</v>
      </c>
      <c r="C3377" t="s">
        <v>1020</v>
      </c>
      <c r="D3377" t="s">
        <v>21</v>
      </c>
      <c r="E3377">
        <v>21157</v>
      </c>
      <c r="F3377" t="s">
        <v>22</v>
      </c>
      <c r="G3377" t="s">
        <v>22</v>
      </c>
      <c r="H3377" t="s">
        <v>110</v>
      </c>
      <c r="I3377" t="s">
        <v>111</v>
      </c>
      <c r="J3377" s="1">
        <v>43661</v>
      </c>
      <c r="K3377" s="1">
        <v>43685</v>
      </c>
      <c r="L3377" t="s">
        <v>103</v>
      </c>
      <c r="N3377" t="s">
        <v>104</v>
      </c>
    </row>
    <row r="3378" spans="1:14" x14ac:dyDescent="0.25">
      <c r="A3378" t="s">
        <v>76</v>
      </c>
      <c r="B3378" t="s">
        <v>1044</v>
      </c>
      <c r="C3378" t="s">
        <v>29</v>
      </c>
      <c r="D3378" t="s">
        <v>21</v>
      </c>
      <c r="E3378">
        <v>21218</v>
      </c>
      <c r="F3378" t="s">
        <v>22</v>
      </c>
      <c r="G3378" t="s">
        <v>22</v>
      </c>
      <c r="H3378" t="s">
        <v>101</v>
      </c>
      <c r="I3378" t="s">
        <v>241</v>
      </c>
      <c r="J3378" t="s">
        <v>210</v>
      </c>
      <c r="K3378" s="1">
        <v>43684</v>
      </c>
      <c r="L3378" t="s">
        <v>211</v>
      </c>
      <c r="M3378" t="str">
        <f>HYPERLINK("https://www.regulations.gov/docket?D=FDA-2019-H-3699")</f>
        <v>https://www.regulations.gov/docket?D=FDA-2019-H-3699</v>
      </c>
      <c r="N3378" t="s">
        <v>210</v>
      </c>
    </row>
    <row r="3379" spans="1:14" x14ac:dyDescent="0.25">
      <c r="A3379" t="s">
        <v>1078</v>
      </c>
      <c r="B3379" t="s">
        <v>1079</v>
      </c>
      <c r="C3379" t="s">
        <v>29</v>
      </c>
      <c r="D3379" t="s">
        <v>21</v>
      </c>
      <c r="E3379">
        <v>21205</v>
      </c>
      <c r="F3379" t="s">
        <v>22</v>
      </c>
      <c r="G3379" t="s">
        <v>22</v>
      </c>
      <c r="H3379" t="s">
        <v>101</v>
      </c>
      <c r="I3379" t="s">
        <v>241</v>
      </c>
      <c r="J3379" t="s">
        <v>210</v>
      </c>
      <c r="K3379" s="1">
        <v>43683</v>
      </c>
      <c r="L3379" t="s">
        <v>211</v>
      </c>
      <c r="M3379" t="str">
        <f>HYPERLINK("https://www.regulations.gov/docket?D=FDA-2019-H-3653")</f>
        <v>https://www.regulations.gov/docket?D=FDA-2019-H-3653</v>
      </c>
      <c r="N3379" t="s">
        <v>210</v>
      </c>
    </row>
    <row r="3380" spans="1:14" x14ac:dyDescent="0.25">
      <c r="A3380" t="s">
        <v>1091</v>
      </c>
      <c r="B3380" t="s">
        <v>1092</v>
      </c>
      <c r="C3380" t="s">
        <v>29</v>
      </c>
      <c r="D3380" t="s">
        <v>21</v>
      </c>
      <c r="E3380">
        <v>21224</v>
      </c>
      <c r="F3380" t="s">
        <v>22</v>
      </c>
      <c r="G3380" t="s">
        <v>22</v>
      </c>
      <c r="H3380" t="s">
        <v>208</v>
      </c>
      <c r="I3380" t="s">
        <v>209</v>
      </c>
      <c r="J3380" t="s">
        <v>210</v>
      </c>
      <c r="K3380" s="1">
        <v>43683</v>
      </c>
      <c r="L3380" t="s">
        <v>211</v>
      </c>
      <c r="M3380" t="str">
        <f>HYPERLINK("https://www.regulations.gov/docket?D=FDA-2019-H-3667")</f>
        <v>https://www.regulations.gov/docket?D=FDA-2019-H-3667</v>
      </c>
      <c r="N3380" t="s">
        <v>210</v>
      </c>
    </row>
    <row r="3381" spans="1:14" x14ac:dyDescent="0.25">
      <c r="A3381" t="s">
        <v>76</v>
      </c>
      <c r="B3381" t="s">
        <v>1136</v>
      </c>
      <c r="C3381" t="s">
        <v>29</v>
      </c>
      <c r="D3381" t="s">
        <v>21</v>
      </c>
      <c r="E3381">
        <v>21225</v>
      </c>
      <c r="F3381" t="s">
        <v>22</v>
      </c>
      <c r="G3381" t="s">
        <v>22</v>
      </c>
      <c r="H3381" t="s">
        <v>101</v>
      </c>
      <c r="I3381" t="s">
        <v>241</v>
      </c>
      <c r="J3381" s="1">
        <v>43591</v>
      </c>
      <c r="K3381" s="1">
        <v>43678</v>
      </c>
      <c r="L3381" t="s">
        <v>103</v>
      </c>
      <c r="N3381" t="s">
        <v>104</v>
      </c>
    </row>
    <row r="3382" spans="1:14" x14ac:dyDescent="0.25">
      <c r="A3382" t="s">
        <v>1137</v>
      </c>
      <c r="B3382" t="s">
        <v>1138</v>
      </c>
      <c r="C3382" t="s">
        <v>29</v>
      </c>
      <c r="D3382" t="s">
        <v>21</v>
      </c>
      <c r="E3382">
        <v>21213</v>
      </c>
      <c r="F3382" t="s">
        <v>22</v>
      </c>
      <c r="G3382" t="s">
        <v>22</v>
      </c>
      <c r="H3382" t="s">
        <v>208</v>
      </c>
      <c r="I3382" t="s">
        <v>209</v>
      </c>
      <c r="J3382" s="1">
        <v>43654</v>
      </c>
      <c r="K3382" s="1">
        <v>43678</v>
      </c>
      <c r="L3382" t="s">
        <v>103</v>
      </c>
      <c r="N3382" t="s">
        <v>104</v>
      </c>
    </row>
    <row r="3383" spans="1:14" x14ac:dyDescent="0.25">
      <c r="A3383" t="s">
        <v>1139</v>
      </c>
      <c r="B3383" t="s">
        <v>1140</v>
      </c>
      <c r="C3383" t="s">
        <v>291</v>
      </c>
      <c r="D3383" t="s">
        <v>21</v>
      </c>
      <c r="E3383">
        <v>21702</v>
      </c>
      <c r="F3383" t="s">
        <v>22</v>
      </c>
      <c r="G3383" t="s">
        <v>22</v>
      </c>
      <c r="H3383" t="s">
        <v>101</v>
      </c>
      <c r="I3383" t="s">
        <v>241</v>
      </c>
      <c r="J3383" s="1">
        <v>43642</v>
      </c>
      <c r="K3383" s="1">
        <v>43678</v>
      </c>
      <c r="L3383" t="s">
        <v>103</v>
      </c>
      <c r="N3383" t="s">
        <v>104</v>
      </c>
    </row>
    <row r="3384" spans="1:14" x14ac:dyDescent="0.25">
      <c r="A3384" t="s">
        <v>407</v>
      </c>
      <c r="B3384" t="s">
        <v>1151</v>
      </c>
      <c r="C3384" t="s">
        <v>20</v>
      </c>
      <c r="D3384" t="s">
        <v>21</v>
      </c>
      <c r="E3384">
        <v>21236</v>
      </c>
      <c r="F3384" t="s">
        <v>22</v>
      </c>
      <c r="G3384" t="s">
        <v>22</v>
      </c>
      <c r="H3384" t="s">
        <v>101</v>
      </c>
      <c r="I3384" t="s">
        <v>241</v>
      </c>
      <c r="J3384" s="1">
        <v>43654</v>
      </c>
      <c r="K3384" s="1">
        <v>43678</v>
      </c>
      <c r="L3384" t="s">
        <v>103</v>
      </c>
      <c r="N3384" t="s">
        <v>104</v>
      </c>
    </row>
    <row r="3385" spans="1:14" x14ac:dyDescent="0.25">
      <c r="A3385" t="s">
        <v>1159</v>
      </c>
      <c r="B3385" t="s">
        <v>1160</v>
      </c>
      <c r="C3385" t="s">
        <v>29</v>
      </c>
      <c r="D3385" t="s">
        <v>21</v>
      </c>
      <c r="E3385">
        <v>21229</v>
      </c>
      <c r="F3385" t="s">
        <v>22</v>
      </c>
      <c r="G3385" t="s">
        <v>22</v>
      </c>
      <c r="H3385" t="s">
        <v>101</v>
      </c>
      <c r="I3385" t="s">
        <v>241</v>
      </c>
      <c r="J3385" t="s">
        <v>210</v>
      </c>
      <c r="K3385" s="1">
        <v>43677</v>
      </c>
      <c r="L3385" t="s">
        <v>211</v>
      </c>
      <c r="M3385" t="str">
        <f>HYPERLINK("https://www.regulations.gov/docket?D=FDA-2019-H-3597")</f>
        <v>https://www.regulations.gov/docket?D=FDA-2019-H-3597</v>
      </c>
      <c r="N3385" t="s">
        <v>210</v>
      </c>
    </row>
    <row r="3386" spans="1:14" x14ac:dyDescent="0.25">
      <c r="A3386" t="s">
        <v>703</v>
      </c>
      <c r="B3386" t="s">
        <v>1237</v>
      </c>
      <c r="C3386" t="s">
        <v>29</v>
      </c>
      <c r="D3386" t="s">
        <v>21</v>
      </c>
      <c r="E3386">
        <v>21234</v>
      </c>
      <c r="F3386" t="s">
        <v>22</v>
      </c>
      <c r="G3386" t="s">
        <v>22</v>
      </c>
      <c r="H3386" t="s">
        <v>101</v>
      </c>
      <c r="I3386" t="s">
        <v>241</v>
      </c>
      <c r="J3386" t="s">
        <v>210</v>
      </c>
      <c r="K3386" s="1">
        <v>43672</v>
      </c>
      <c r="L3386" t="s">
        <v>211</v>
      </c>
      <c r="M3386" t="str">
        <f>HYPERLINK("https://www.regulations.gov/docket?D=FDA-2019-H-3537")</f>
        <v>https://www.regulations.gov/docket?D=FDA-2019-H-3537</v>
      </c>
      <c r="N3386" t="s">
        <v>210</v>
      </c>
    </row>
    <row r="3387" spans="1:14" x14ac:dyDescent="0.25">
      <c r="A3387" t="s">
        <v>1255</v>
      </c>
      <c r="B3387" t="s">
        <v>1256</v>
      </c>
      <c r="C3387" t="s">
        <v>291</v>
      </c>
      <c r="D3387" t="s">
        <v>21</v>
      </c>
      <c r="E3387">
        <v>21704</v>
      </c>
      <c r="F3387" t="s">
        <v>22</v>
      </c>
      <c r="G3387" t="s">
        <v>22</v>
      </c>
      <c r="H3387" t="s">
        <v>208</v>
      </c>
      <c r="I3387" t="s">
        <v>209</v>
      </c>
      <c r="J3387" s="1">
        <v>43641</v>
      </c>
      <c r="K3387" s="1">
        <v>43671</v>
      </c>
      <c r="L3387" t="s">
        <v>103</v>
      </c>
      <c r="N3387" t="s">
        <v>104</v>
      </c>
    </row>
    <row r="3388" spans="1:14" x14ac:dyDescent="0.25">
      <c r="A3388" t="s">
        <v>118</v>
      </c>
      <c r="B3388" t="s">
        <v>119</v>
      </c>
      <c r="C3388" t="s">
        <v>29</v>
      </c>
      <c r="D3388" t="s">
        <v>21</v>
      </c>
      <c r="E3388">
        <v>21215</v>
      </c>
      <c r="F3388" t="s">
        <v>22</v>
      </c>
      <c r="G3388" t="s">
        <v>22</v>
      </c>
      <c r="H3388" t="s">
        <v>208</v>
      </c>
      <c r="I3388" t="s">
        <v>209</v>
      </c>
      <c r="J3388" s="1">
        <v>43641</v>
      </c>
      <c r="K3388" s="1">
        <v>43671</v>
      </c>
      <c r="L3388" t="s">
        <v>103</v>
      </c>
      <c r="N3388" t="s">
        <v>104</v>
      </c>
    </row>
    <row r="3389" spans="1:14" x14ac:dyDescent="0.25">
      <c r="A3389" t="s">
        <v>1260</v>
      </c>
      <c r="B3389" t="s">
        <v>1261</v>
      </c>
      <c r="C3389" t="s">
        <v>291</v>
      </c>
      <c r="D3389" t="s">
        <v>21</v>
      </c>
      <c r="E3389">
        <v>21703</v>
      </c>
      <c r="F3389" t="s">
        <v>22</v>
      </c>
      <c r="G3389" t="s">
        <v>22</v>
      </c>
      <c r="H3389" t="s">
        <v>208</v>
      </c>
      <c r="I3389" t="s">
        <v>209</v>
      </c>
      <c r="J3389" s="1">
        <v>43640</v>
      </c>
      <c r="K3389" s="1">
        <v>43671</v>
      </c>
      <c r="L3389" t="s">
        <v>103</v>
      </c>
      <c r="N3389" t="s">
        <v>104</v>
      </c>
    </row>
    <row r="3390" spans="1:14" x14ac:dyDescent="0.25">
      <c r="A3390" t="s">
        <v>1262</v>
      </c>
      <c r="B3390" t="s">
        <v>1263</v>
      </c>
      <c r="C3390" t="s">
        <v>291</v>
      </c>
      <c r="D3390" t="s">
        <v>21</v>
      </c>
      <c r="E3390">
        <v>21703</v>
      </c>
      <c r="F3390" t="s">
        <v>22</v>
      </c>
      <c r="G3390" t="s">
        <v>22</v>
      </c>
      <c r="H3390" t="s">
        <v>208</v>
      </c>
      <c r="I3390" t="s">
        <v>209</v>
      </c>
      <c r="J3390" s="1">
        <v>43640</v>
      </c>
      <c r="K3390" s="1">
        <v>43671</v>
      </c>
      <c r="L3390" t="s">
        <v>103</v>
      </c>
      <c r="N3390" t="s">
        <v>104</v>
      </c>
    </row>
    <row r="3391" spans="1:14" x14ac:dyDescent="0.25">
      <c r="A3391" t="s">
        <v>1264</v>
      </c>
      <c r="B3391" t="s">
        <v>1265</v>
      </c>
      <c r="C3391" t="s">
        <v>1266</v>
      </c>
      <c r="D3391" t="s">
        <v>21</v>
      </c>
      <c r="E3391">
        <v>20744</v>
      </c>
      <c r="F3391" t="s">
        <v>22</v>
      </c>
      <c r="G3391" t="s">
        <v>22</v>
      </c>
      <c r="H3391" t="s">
        <v>101</v>
      </c>
      <c r="I3391" t="s">
        <v>241</v>
      </c>
      <c r="J3391" s="1">
        <v>43637</v>
      </c>
      <c r="K3391" s="1">
        <v>43671</v>
      </c>
      <c r="L3391" t="s">
        <v>103</v>
      </c>
      <c r="N3391" t="s">
        <v>104</v>
      </c>
    </row>
    <row r="3392" spans="1:14" x14ac:dyDescent="0.25">
      <c r="A3392" t="s">
        <v>285</v>
      </c>
      <c r="B3392" t="s">
        <v>1282</v>
      </c>
      <c r="C3392" t="s">
        <v>51</v>
      </c>
      <c r="D3392" t="s">
        <v>21</v>
      </c>
      <c r="E3392">
        <v>21136</v>
      </c>
      <c r="F3392" t="s">
        <v>22</v>
      </c>
      <c r="G3392" t="s">
        <v>22</v>
      </c>
      <c r="H3392" t="s">
        <v>110</v>
      </c>
      <c r="I3392" t="s">
        <v>111</v>
      </c>
      <c r="J3392" s="1">
        <v>43642</v>
      </c>
      <c r="K3392" s="1">
        <v>43671</v>
      </c>
      <c r="L3392" t="s">
        <v>103</v>
      </c>
      <c r="N3392" t="s">
        <v>104</v>
      </c>
    </row>
    <row r="3393" spans="1:14" x14ac:dyDescent="0.25">
      <c r="A3393" t="s">
        <v>1285</v>
      </c>
      <c r="B3393" t="s">
        <v>1286</v>
      </c>
      <c r="C3393" t="s">
        <v>29</v>
      </c>
      <c r="D3393" t="s">
        <v>21</v>
      </c>
      <c r="E3393">
        <v>21212</v>
      </c>
      <c r="F3393" t="s">
        <v>22</v>
      </c>
      <c r="G3393" t="s">
        <v>22</v>
      </c>
      <c r="H3393" t="s">
        <v>101</v>
      </c>
      <c r="I3393" t="s">
        <v>102</v>
      </c>
      <c r="J3393" s="1">
        <v>43637</v>
      </c>
      <c r="K3393" s="1">
        <v>43671</v>
      </c>
      <c r="L3393" t="s">
        <v>103</v>
      </c>
      <c r="N3393" t="s">
        <v>104</v>
      </c>
    </row>
    <row r="3394" spans="1:14" x14ac:dyDescent="0.25">
      <c r="A3394" t="s">
        <v>1291</v>
      </c>
      <c r="B3394" t="s">
        <v>1292</v>
      </c>
      <c r="C3394" t="s">
        <v>532</v>
      </c>
      <c r="D3394" t="s">
        <v>21</v>
      </c>
      <c r="E3394">
        <v>21234</v>
      </c>
      <c r="F3394" t="s">
        <v>22</v>
      </c>
      <c r="G3394" t="s">
        <v>22</v>
      </c>
      <c r="H3394" t="s">
        <v>208</v>
      </c>
      <c r="I3394" t="s">
        <v>209</v>
      </c>
      <c r="J3394" s="1">
        <v>43644</v>
      </c>
      <c r="K3394" s="1">
        <v>43671</v>
      </c>
      <c r="L3394" t="s">
        <v>103</v>
      </c>
      <c r="N3394" t="s">
        <v>104</v>
      </c>
    </row>
    <row r="3395" spans="1:14" x14ac:dyDescent="0.25">
      <c r="A3395" t="s">
        <v>845</v>
      </c>
      <c r="B3395" t="s">
        <v>846</v>
      </c>
      <c r="C3395" t="s">
        <v>70</v>
      </c>
      <c r="D3395" t="s">
        <v>21</v>
      </c>
      <c r="E3395">
        <v>21401</v>
      </c>
      <c r="F3395" t="s">
        <v>22</v>
      </c>
      <c r="G3395" t="s">
        <v>22</v>
      </c>
      <c r="H3395" t="s">
        <v>101</v>
      </c>
      <c r="I3395" t="s">
        <v>241</v>
      </c>
      <c r="J3395" t="s">
        <v>210</v>
      </c>
      <c r="K3395" s="1">
        <v>43671</v>
      </c>
      <c r="L3395" t="s">
        <v>211</v>
      </c>
      <c r="M3395" t="str">
        <f>HYPERLINK("https://www.regulations.gov/docket?D=FDA-2019-H-3522")</f>
        <v>https://www.regulations.gov/docket?D=FDA-2019-H-3522</v>
      </c>
      <c r="N3395" t="s">
        <v>210</v>
      </c>
    </row>
    <row r="3396" spans="1:14" x14ac:dyDescent="0.25">
      <c r="A3396" t="s">
        <v>146</v>
      </c>
      <c r="B3396" t="s">
        <v>310</v>
      </c>
      <c r="C3396" t="s">
        <v>29</v>
      </c>
      <c r="D3396" t="s">
        <v>21</v>
      </c>
      <c r="E3396">
        <v>21206</v>
      </c>
      <c r="F3396" t="s">
        <v>22</v>
      </c>
      <c r="G3396" t="s">
        <v>22</v>
      </c>
      <c r="H3396" t="s">
        <v>101</v>
      </c>
      <c r="I3396" t="s">
        <v>241</v>
      </c>
      <c r="J3396" t="s">
        <v>210</v>
      </c>
      <c r="K3396" s="1">
        <v>43670</v>
      </c>
      <c r="L3396" t="s">
        <v>211</v>
      </c>
      <c r="M3396" t="str">
        <f>HYPERLINK("https://www.regulations.gov/docket?D=FDA-2019-H-3508")</f>
        <v>https://www.regulations.gov/docket?D=FDA-2019-H-3508</v>
      </c>
      <c r="N3396" t="s">
        <v>210</v>
      </c>
    </row>
    <row r="3397" spans="1:14" x14ac:dyDescent="0.25">
      <c r="A3397" t="s">
        <v>343</v>
      </c>
      <c r="B3397" t="s">
        <v>344</v>
      </c>
      <c r="C3397" t="s">
        <v>54</v>
      </c>
      <c r="D3397" t="s">
        <v>21</v>
      </c>
      <c r="E3397">
        <v>21061</v>
      </c>
      <c r="F3397" t="s">
        <v>22</v>
      </c>
      <c r="G3397" t="s">
        <v>22</v>
      </c>
      <c r="H3397" t="s">
        <v>101</v>
      </c>
      <c r="I3397" t="s">
        <v>241</v>
      </c>
      <c r="J3397" t="s">
        <v>210</v>
      </c>
      <c r="K3397" s="1">
        <v>43669</v>
      </c>
      <c r="L3397" t="s">
        <v>211</v>
      </c>
      <c r="M3397" t="str">
        <f>HYPERLINK("https://www.regulations.gov/docket?D=FDA-2019-H-3493")</f>
        <v>https://www.regulations.gov/docket?D=FDA-2019-H-3493</v>
      </c>
      <c r="N3397" t="s">
        <v>210</v>
      </c>
    </row>
    <row r="3398" spans="1:14" x14ac:dyDescent="0.25">
      <c r="A3398" t="s">
        <v>1339</v>
      </c>
      <c r="B3398" t="s">
        <v>1340</v>
      </c>
      <c r="C3398" t="s">
        <v>1341</v>
      </c>
      <c r="D3398" t="s">
        <v>21</v>
      </c>
      <c r="E3398">
        <v>21774</v>
      </c>
      <c r="F3398" t="s">
        <v>22</v>
      </c>
      <c r="G3398" t="s">
        <v>22</v>
      </c>
      <c r="H3398" t="s">
        <v>208</v>
      </c>
      <c r="I3398" t="s">
        <v>209</v>
      </c>
      <c r="J3398" s="1">
        <v>43633</v>
      </c>
      <c r="K3398" s="1">
        <v>43664</v>
      </c>
      <c r="L3398" t="s">
        <v>103</v>
      </c>
      <c r="N3398" t="s">
        <v>104</v>
      </c>
    </row>
    <row r="3399" spans="1:14" x14ac:dyDescent="0.25">
      <c r="A3399" t="s">
        <v>1342</v>
      </c>
      <c r="B3399" t="s">
        <v>1343</v>
      </c>
      <c r="C3399" t="s">
        <v>193</v>
      </c>
      <c r="D3399" t="s">
        <v>21</v>
      </c>
      <c r="E3399">
        <v>20748</v>
      </c>
      <c r="F3399" t="s">
        <v>22</v>
      </c>
      <c r="G3399" t="s">
        <v>22</v>
      </c>
      <c r="H3399" t="s">
        <v>110</v>
      </c>
      <c r="I3399" t="s">
        <v>111</v>
      </c>
      <c r="J3399" s="1">
        <v>43635</v>
      </c>
      <c r="K3399" s="1">
        <v>43664</v>
      </c>
      <c r="L3399" t="s">
        <v>103</v>
      </c>
      <c r="N3399" t="s">
        <v>104</v>
      </c>
    </row>
    <row r="3400" spans="1:14" x14ac:dyDescent="0.25">
      <c r="A3400" t="s">
        <v>1344</v>
      </c>
      <c r="B3400" t="s">
        <v>1345</v>
      </c>
      <c r="C3400" t="s">
        <v>291</v>
      </c>
      <c r="D3400" t="s">
        <v>21</v>
      </c>
      <c r="E3400">
        <v>21702</v>
      </c>
      <c r="F3400" t="s">
        <v>22</v>
      </c>
      <c r="G3400" t="s">
        <v>22</v>
      </c>
      <c r="H3400" t="s">
        <v>110</v>
      </c>
      <c r="I3400" t="s">
        <v>111</v>
      </c>
      <c r="J3400" s="1">
        <v>43627</v>
      </c>
      <c r="K3400" s="1">
        <v>43664</v>
      </c>
      <c r="L3400" t="s">
        <v>103</v>
      </c>
      <c r="N3400" t="s">
        <v>104</v>
      </c>
    </row>
    <row r="3401" spans="1:14" x14ac:dyDescent="0.25">
      <c r="A3401" t="s">
        <v>1349</v>
      </c>
      <c r="B3401" t="s">
        <v>1350</v>
      </c>
      <c r="C3401" t="s">
        <v>193</v>
      </c>
      <c r="D3401" t="s">
        <v>21</v>
      </c>
      <c r="E3401">
        <v>20748</v>
      </c>
      <c r="F3401" t="s">
        <v>22</v>
      </c>
      <c r="G3401" t="s">
        <v>22</v>
      </c>
      <c r="H3401" t="s">
        <v>208</v>
      </c>
      <c r="I3401" t="s">
        <v>209</v>
      </c>
      <c r="J3401" s="1">
        <v>43630</v>
      </c>
      <c r="K3401" s="1">
        <v>43664</v>
      </c>
      <c r="L3401" t="s">
        <v>103</v>
      </c>
      <c r="N3401" t="s">
        <v>104</v>
      </c>
    </row>
    <row r="3402" spans="1:14" x14ac:dyDescent="0.25">
      <c r="A3402" t="s">
        <v>191</v>
      </c>
      <c r="B3402" t="s">
        <v>192</v>
      </c>
      <c r="C3402" t="s">
        <v>193</v>
      </c>
      <c r="D3402" t="s">
        <v>21</v>
      </c>
      <c r="E3402">
        <v>20748</v>
      </c>
      <c r="F3402" t="s">
        <v>22</v>
      </c>
      <c r="G3402" t="s">
        <v>22</v>
      </c>
      <c r="H3402" t="s">
        <v>101</v>
      </c>
      <c r="I3402" t="s">
        <v>241</v>
      </c>
      <c r="J3402" s="1">
        <v>43635</v>
      </c>
      <c r="K3402" s="1">
        <v>43664</v>
      </c>
      <c r="L3402" t="s">
        <v>103</v>
      </c>
      <c r="N3402" t="s">
        <v>104</v>
      </c>
    </row>
    <row r="3403" spans="1:14" x14ac:dyDescent="0.25">
      <c r="A3403" t="s">
        <v>1369</v>
      </c>
      <c r="B3403" t="s">
        <v>1370</v>
      </c>
      <c r="C3403" t="s">
        <v>29</v>
      </c>
      <c r="D3403" t="s">
        <v>21</v>
      </c>
      <c r="E3403">
        <v>21223</v>
      </c>
      <c r="F3403" t="s">
        <v>22</v>
      </c>
      <c r="G3403" t="s">
        <v>22</v>
      </c>
      <c r="H3403" t="s">
        <v>208</v>
      </c>
      <c r="I3403" t="s">
        <v>209</v>
      </c>
      <c r="J3403" s="1">
        <v>43629</v>
      </c>
      <c r="K3403" s="1">
        <v>43664</v>
      </c>
      <c r="L3403" t="s">
        <v>103</v>
      </c>
      <c r="N3403" t="s">
        <v>104</v>
      </c>
    </row>
    <row r="3404" spans="1:14" x14ac:dyDescent="0.25">
      <c r="A3404" t="s">
        <v>1371</v>
      </c>
      <c r="B3404" t="s">
        <v>1372</v>
      </c>
      <c r="C3404" t="s">
        <v>546</v>
      </c>
      <c r="D3404" t="s">
        <v>21</v>
      </c>
      <c r="E3404">
        <v>20774</v>
      </c>
      <c r="F3404" t="s">
        <v>22</v>
      </c>
      <c r="G3404" t="s">
        <v>22</v>
      </c>
      <c r="H3404" t="s">
        <v>101</v>
      </c>
      <c r="I3404" t="s">
        <v>241</v>
      </c>
      <c r="J3404" s="1">
        <v>43634</v>
      </c>
      <c r="K3404" s="1">
        <v>43664</v>
      </c>
      <c r="L3404" t="s">
        <v>103</v>
      </c>
      <c r="N3404" t="s">
        <v>104</v>
      </c>
    </row>
    <row r="3405" spans="1:14" x14ac:dyDescent="0.25">
      <c r="A3405" t="s">
        <v>1373</v>
      </c>
      <c r="B3405" t="s">
        <v>1374</v>
      </c>
      <c r="C3405" t="s">
        <v>193</v>
      </c>
      <c r="D3405" t="s">
        <v>21</v>
      </c>
      <c r="E3405">
        <v>20748</v>
      </c>
      <c r="F3405" t="s">
        <v>22</v>
      </c>
      <c r="G3405" t="s">
        <v>22</v>
      </c>
      <c r="H3405" t="s">
        <v>110</v>
      </c>
      <c r="I3405" t="s">
        <v>111</v>
      </c>
      <c r="J3405" s="1">
        <v>43630</v>
      </c>
      <c r="K3405" s="1">
        <v>43664</v>
      </c>
      <c r="L3405" t="s">
        <v>103</v>
      </c>
      <c r="N3405" t="s">
        <v>104</v>
      </c>
    </row>
    <row r="3406" spans="1:14" x14ac:dyDescent="0.25">
      <c r="A3406" t="s">
        <v>196</v>
      </c>
      <c r="B3406" t="s">
        <v>197</v>
      </c>
      <c r="C3406" t="s">
        <v>198</v>
      </c>
      <c r="D3406" t="s">
        <v>21</v>
      </c>
      <c r="E3406">
        <v>20746</v>
      </c>
      <c r="F3406" t="s">
        <v>22</v>
      </c>
      <c r="G3406" t="s">
        <v>22</v>
      </c>
      <c r="H3406" t="s">
        <v>110</v>
      </c>
      <c r="I3406" t="s">
        <v>132</v>
      </c>
      <c r="J3406" s="1">
        <v>43633</v>
      </c>
      <c r="K3406" s="1">
        <v>43664</v>
      </c>
      <c r="L3406" t="s">
        <v>103</v>
      </c>
      <c r="N3406" t="s">
        <v>104</v>
      </c>
    </row>
    <row r="3407" spans="1:14" x14ac:dyDescent="0.25">
      <c r="A3407" t="s">
        <v>1378</v>
      </c>
      <c r="B3407" t="s">
        <v>1379</v>
      </c>
      <c r="C3407" t="s">
        <v>198</v>
      </c>
      <c r="D3407" t="s">
        <v>21</v>
      </c>
      <c r="E3407">
        <v>20746</v>
      </c>
      <c r="F3407" t="s">
        <v>22</v>
      </c>
      <c r="G3407" t="s">
        <v>22</v>
      </c>
      <c r="H3407" t="s">
        <v>101</v>
      </c>
      <c r="I3407" t="s">
        <v>241</v>
      </c>
      <c r="J3407" s="1">
        <v>43633</v>
      </c>
      <c r="K3407" s="1">
        <v>43664</v>
      </c>
      <c r="L3407" t="s">
        <v>103</v>
      </c>
      <c r="N3407" t="s">
        <v>104</v>
      </c>
    </row>
    <row r="3408" spans="1:14" x14ac:dyDescent="0.25">
      <c r="A3408" t="s">
        <v>1381</v>
      </c>
      <c r="B3408" t="s">
        <v>1382</v>
      </c>
      <c r="C3408" t="s">
        <v>29</v>
      </c>
      <c r="D3408" t="s">
        <v>21</v>
      </c>
      <c r="E3408">
        <v>21216</v>
      </c>
      <c r="F3408" t="s">
        <v>22</v>
      </c>
      <c r="G3408" t="s">
        <v>22</v>
      </c>
      <c r="H3408" t="s">
        <v>101</v>
      </c>
      <c r="I3408" t="s">
        <v>241</v>
      </c>
      <c r="J3408" s="1">
        <v>43629</v>
      </c>
      <c r="K3408" s="1">
        <v>43664</v>
      </c>
      <c r="L3408" t="s">
        <v>103</v>
      </c>
      <c r="N3408" t="s">
        <v>104</v>
      </c>
    </row>
    <row r="3409" spans="1:14" x14ac:dyDescent="0.25">
      <c r="A3409" t="s">
        <v>294</v>
      </c>
      <c r="B3409" t="s">
        <v>1389</v>
      </c>
      <c r="C3409" t="s">
        <v>51</v>
      </c>
      <c r="D3409" t="s">
        <v>21</v>
      </c>
      <c r="E3409">
        <v>21136</v>
      </c>
      <c r="F3409" t="s">
        <v>22</v>
      </c>
      <c r="G3409" t="s">
        <v>22</v>
      </c>
      <c r="H3409" t="s">
        <v>208</v>
      </c>
      <c r="I3409" t="s">
        <v>209</v>
      </c>
      <c r="J3409" s="1">
        <v>43627</v>
      </c>
      <c r="K3409" s="1">
        <v>43664</v>
      </c>
      <c r="L3409" t="s">
        <v>103</v>
      </c>
      <c r="N3409" t="s">
        <v>104</v>
      </c>
    </row>
    <row r="3410" spans="1:14" x14ac:dyDescent="0.25">
      <c r="A3410" t="s">
        <v>1390</v>
      </c>
      <c r="B3410" t="s">
        <v>1391</v>
      </c>
      <c r="C3410" t="s">
        <v>193</v>
      </c>
      <c r="D3410" t="s">
        <v>21</v>
      </c>
      <c r="E3410">
        <v>20748</v>
      </c>
      <c r="F3410" t="s">
        <v>22</v>
      </c>
      <c r="G3410" t="s">
        <v>22</v>
      </c>
      <c r="H3410" t="s">
        <v>110</v>
      </c>
      <c r="I3410" t="s">
        <v>111</v>
      </c>
      <c r="J3410" s="1">
        <v>43630</v>
      </c>
      <c r="K3410" s="1">
        <v>43664</v>
      </c>
      <c r="L3410" t="s">
        <v>103</v>
      </c>
      <c r="N3410" t="s">
        <v>104</v>
      </c>
    </row>
    <row r="3411" spans="1:14" x14ac:dyDescent="0.25">
      <c r="A3411" t="s">
        <v>1424</v>
      </c>
      <c r="B3411" t="s">
        <v>1425</v>
      </c>
      <c r="C3411" t="s">
        <v>1426</v>
      </c>
      <c r="D3411" t="s">
        <v>21</v>
      </c>
      <c r="E3411">
        <v>21084</v>
      </c>
      <c r="F3411" t="s">
        <v>22</v>
      </c>
      <c r="G3411" t="s">
        <v>22</v>
      </c>
      <c r="H3411" t="s">
        <v>101</v>
      </c>
      <c r="I3411" t="s">
        <v>102</v>
      </c>
      <c r="J3411" t="s">
        <v>210</v>
      </c>
      <c r="K3411" s="1">
        <v>43662</v>
      </c>
      <c r="L3411" t="s">
        <v>211</v>
      </c>
      <c r="M3411" t="str">
        <f>HYPERLINK("https://www.regulations.gov/docket?D=FDA-2019-H-3379")</f>
        <v>https://www.regulations.gov/docket?D=FDA-2019-H-3379</v>
      </c>
      <c r="N3411" t="s">
        <v>210</v>
      </c>
    </row>
    <row r="3412" spans="1:14" x14ac:dyDescent="0.25">
      <c r="A3412" t="s">
        <v>488</v>
      </c>
      <c r="B3412" t="s">
        <v>489</v>
      </c>
      <c r="C3412" t="s">
        <v>29</v>
      </c>
      <c r="D3412" t="s">
        <v>21</v>
      </c>
      <c r="E3412">
        <v>21215</v>
      </c>
      <c r="F3412" t="s">
        <v>22</v>
      </c>
      <c r="G3412" t="s">
        <v>22</v>
      </c>
      <c r="H3412" t="s">
        <v>101</v>
      </c>
      <c r="I3412" t="s">
        <v>241</v>
      </c>
      <c r="J3412" s="1">
        <v>43622</v>
      </c>
      <c r="K3412" s="1">
        <v>43657</v>
      </c>
      <c r="L3412" t="s">
        <v>103</v>
      </c>
      <c r="N3412" t="s">
        <v>104</v>
      </c>
    </row>
    <row r="3413" spans="1:14" x14ac:dyDescent="0.25">
      <c r="A3413" t="s">
        <v>1460</v>
      </c>
      <c r="B3413" t="s">
        <v>1461</v>
      </c>
      <c r="C3413" t="s">
        <v>29</v>
      </c>
      <c r="D3413" t="s">
        <v>21</v>
      </c>
      <c r="E3413">
        <v>21215</v>
      </c>
      <c r="F3413" t="s">
        <v>22</v>
      </c>
      <c r="G3413" t="s">
        <v>22</v>
      </c>
      <c r="H3413" t="s">
        <v>208</v>
      </c>
      <c r="I3413" t="s">
        <v>209</v>
      </c>
      <c r="J3413" s="1">
        <v>43622</v>
      </c>
      <c r="K3413" s="1">
        <v>43657</v>
      </c>
      <c r="L3413" t="s">
        <v>103</v>
      </c>
      <c r="N3413" t="s">
        <v>104</v>
      </c>
    </row>
    <row r="3414" spans="1:14" x14ac:dyDescent="0.25">
      <c r="A3414" t="s">
        <v>1463</v>
      </c>
      <c r="B3414" t="s">
        <v>1464</v>
      </c>
      <c r="C3414" t="s">
        <v>29</v>
      </c>
      <c r="D3414" t="s">
        <v>21</v>
      </c>
      <c r="E3414">
        <v>21213</v>
      </c>
      <c r="F3414" t="s">
        <v>22</v>
      </c>
      <c r="G3414" t="s">
        <v>22</v>
      </c>
      <c r="H3414" t="s">
        <v>208</v>
      </c>
      <c r="I3414" t="s">
        <v>209</v>
      </c>
      <c r="J3414" s="1">
        <v>43615</v>
      </c>
      <c r="K3414" s="1">
        <v>43657</v>
      </c>
      <c r="L3414" t="s">
        <v>103</v>
      </c>
      <c r="N3414" t="s">
        <v>104</v>
      </c>
    </row>
    <row r="3415" spans="1:14" x14ac:dyDescent="0.25">
      <c r="A3415" t="s">
        <v>1465</v>
      </c>
      <c r="B3415" t="s">
        <v>1466</v>
      </c>
      <c r="C3415" t="s">
        <v>29</v>
      </c>
      <c r="D3415" t="s">
        <v>21</v>
      </c>
      <c r="E3415">
        <v>21206</v>
      </c>
      <c r="F3415" t="s">
        <v>22</v>
      </c>
      <c r="G3415" t="s">
        <v>22</v>
      </c>
      <c r="H3415" t="s">
        <v>110</v>
      </c>
      <c r="I3415" t="s">
        <v>111</v>
      </c>
      <c r="J3415" s="1">
        <v>43623</v>
      </c>
      <c r="K3415" s="1">
        <v>43657</v>
      </c>
      <c r="L3415" t="s">
        <v>103</v>
      </c>
      <c r="N3415" t="s">
        <v>104</v>
      </c>
    </row>
    <row r="3416" spans="1:14" x14ac:dyDescent="0.25">
      <c r="A3416" t="s">
        <v>461</v>
      </c>
      <c r="B3416" t="s">
        <v>462</v>
      </c>
      <c r="C3416" t="s">
        <v>29</v>
      </c>
      <c r="D3416" t="s">
        <v>21</v>
      </c>
      <c r="E3416">
        <v>21213</v>
      </c>
      <c r="F3416" t="s">
        <v>22</v>
      </c>
      <c r="G3416" t="s">
        <v>22</v>
      </c>
      <c r="H3416" t="s">
        <v>208</v>
      </c>
      <c r="I3416" t="s">
        <v>209</v>
      </c>
      <c r="J3416" s="1">
        <v>43615</v>
      </c>
      <c r="K3416" s="1">
        <v>43657</v>
      </c>
      <c r="L3416" t="s">
        <v>103</v>
      </c>
      <c r="N3416" t="s">
        <v>104</v>
      </c>
    </row>
    <row r="3417" spans="1:14" x14ac:dyDescent="0.25">
      <c r="A3417" t="s">
        <v>484</v>
      </c>
      <c r="B3417" t="s">
        <v>889</v>
      </c>
      <c r="C3417" t="s">
        <v>54</v>
      </c>
      <c r="D3417" t="s">
        <v>21</v>
      </c>
      <c r="E3417">
        <v>21060</v>
      </c>
      <c r="F3417" t="s">
        <v>22</v>
      </c>
      <c r="G3417" t="s">
        <v>22</v>
      </c>
      <c r="H3417" t="s">
        <v>101</v>
      </c>
      <c r="I3417" t="s">
        <v>241</v>
      </c>
      <c r="J3417" t="s">
        <v>210</v>
      </c>
      <c r="K3417" s="1">
        <v>43657</v>
      </c>
      <c r="L3417" t="s">
        <v>211</v>
      </c>
      <c r="M3417" t="str">
        <f>HYPERLINK("https://www.regulations.gov/docket?D=FDA-2019-H-3308")</f>
        <v>https://www.regulations.gov/docket?D=FDA-2019-H-3308</v>
      </c>
      <c r="N3417" t="s">
        <v>210</v>
      </c>
    </row>
    <row r="3418" spans="1:14" x14ac:dyDescent="0.25">
      <c r="A3418" t="s">
        <v>1488</v>
      </c>
      <c r="B3418" t="s">
        <v>1489</v>
      </c>
      <c r="C3418" t="s">
        <v>320</v>
      </c>
      <c r="D3418" t="s">
        <v>21</v>
      </c>
      <c r="E3418">
        <v>20607</v>
      </c>
      <c r="F3418" t="s">
        <v>22</v>
      </c>
      <c r="G3418" t="s">
        <v>22</v>
      </c>
      <c r="H3418" t="s">
        <v>110</v>
      </c>
      <c r="I3418" t="s">
        <v>111</v>
      </c>
      <c r="J3418" s="1">
        <v>43623</v>
      </c>
      <c r="K3418" s="1">
        <v>43657</v>
      </c>
      <c r="L3418" t="s">
        <v>103</v>
      </c>
      <c r="N3418" t="s">
        <v>104</v>
      </c>
    </row>
    <row r="3419" spans="1:14" x14ac:dyDescent="0.25">
      <c r="A3419" t="s">
        <v>34</v>
      </c>
      <c r="B3419" t="s">
        <v>35</v>
      </c>
      <c r="C3419" t="s">
        <v>36</v>
      </c>
      <c r="D3419" t="s">
        <v>21</v>
      </c>
      <c r="E3419">
        <v>21009</v>
      </c>
      <c r="F3419" t="s">
        <v>22</v>
      </c>
      <c r="G3419" t="s">
        <v>22</v>
      </c>
      <c r="H3419" t="s">
        <v>101</v>
      </c>
      <c r="I3419" t="s">
        <v>241</v>
      </c>
      <c r="J3419" t="s">
        <v>210</v>
      </c>
      <c r="K3419" s="1">
        <v>43654</v>
      </c>
      <c r="L3419" t="s">
        <v>211</v>
      </c>
      <c r="M3419" t="str">
        <f>HYPERLINK("https://www.regulations.gov/docket?D=FDA-2019-H-3219")</f>
        <v>https://www.regulations.gov/docket?D=FDA-2019-H-3219</v>
      </c>
      <c r="N3419" t="s">
        <v>210</v>
      </c>
    </row>
    <row r="3420" spans="1:14" x14ac:dyDescent="0.25">
      <c r="A3420" t="s">
        <v>177</v>
      </c>
      <c r="B3420" t="s">
        <v>1526</v>
      </c>
      <c r="C3420" t="s">
        <v>29</v>
      </c>
      <c r="D3420" t="s">
        <v>21</v>
      </c>
      <c r="E3420">
        <v>21214</v>
      </c>
      <c r="F3420" t="s">
        <v>22</v>
      </c>
      <c r="G3420" t="s">
        <v>22</v>
      </c>
      <c r="H3420" t="s">
        <v>208</v>
      </c>
      <c r="I3420" t="s">
        <v>209</v>
      </c>
      <c r="J3420" s="1">
        <v>43608</v>
      </c>
      <c r="K3420" s="1">
        <v>43651</v>
      </c>
      <c r="L3420" t="s">
        <v>103</v>
      </c>
      <c r="N3420" t="s">
        <v>104</v>
      </c>
    </row>
    <row r="3421" spans="1:14" x14ac:dyDescent="0.25">
      <c r="A3421" t="s">
        <v>740</v>
      </c>
      <c r="B3421" t="s">
        <v>741</v>
      </c>
      <c r="C3421" t="s">
        <v>369</v>
      </c>
      <c r="D3421" t="s">
        <v>21</v>
      </c>
      <c r="E3421">
        <v>21040</v>
      </c>
      <c r="F3421" t="s">
        <v>22</v>
      </c>
      <c r="G3421" t="s">
        <v>22</v>
      </c>
      <c r="H3421" t="s">
        <v>110</v>
      </c>
      <c r="I3421" t="s">
        <v>111</v>
      </c>
      <c r="J3421" t="s">
        <v>210</v>
      </c>
      <c r="K3421" s="1">
        <v>43647</v>
      </c>
      <c r="L3421" t="s">
        <v>211</v>
      </c>
      <c r="M3421" t="str">
        <f>HYPERLINK("https://www.regulations.gov/docket?D=FDA-2019-H-3113")</f>
        <v>https://www.regulations.gov/docket?D=FDA-2019-H-3113</v>
      </c>
      <c r="N3421" t="s">
        <v>210</v>
      </c>
    </row>
    <row r="3422" spans="1:14" x14ac:dyDescent="0.25">
      <c r="A3422" t="s">
        <v>1556</v>
      </c>
      <c r="B3422" t="s">
        <v>1557</v>
      </c>
      <c r="C3422" t="s">
        <v>138</v>
      </c>
      <c r="D3422" t="s">
        <v>21</v>
      </c>
      <c r="E3422">
        <v>21220</v>
      </c>
      <c r="F3422" t="s">
        <v>22</v>
      </c>
      <c r="G3422" t="s">
        <v>22</v>
      </c>
      <c r="H3422" t="s">
        <v>110</v>
      </c>
      <c r="I3422" t="s">
        <v>111</v>
      </c>
      <c r="J3422" s="1">
        <v>43599</v>
      </c>
      <c r="K3422" s="1">
        <v>43643</v>
      </c>
      <c r="L3422" t="s">
        <v>103</v>
      </c>
      <c r="N3422" t="s">
        <v>104</v>
      </c>
    </row>
    <row r="3423" spans="1:14" x14ac:dyDescent="0.25">
      <c r="A3423" t="s">
        <v>1558</v>
      </c>
      <c r="B3423" t="s">
        <v>1559</v>
      </c>
      <c r="C3423" t="s">
        <v>138</v>
      </c>
      <c r="D3423" t="s">
        <v>21</v>
      </c>
      <c r="E3423">
        <v>21220</v>
      </c>
      <c r="F3423" t="s">
        <v>22</v>
      </c>
      <c r="G3423" t="s">
        <v>22</v>
      </c>
      <c r="H3423" t="s">
        <v>110</v>
      </c>
      <c r="I3423" t="s">
        <v>111</v>
      </c>
      <c r="J3423" s="1">
        <v>43599</v>
      </c>
      <c r="K3423" s="1">
        <v>43643</v>
      </c>
      <c r="L3423" t="s">
        <v>103</v>
      </c>
      <c r="N3423" t="s">
        <v>104</v>
      </c>
    </row>
    <row r="3424" spans="1:14" x14ac:dyDescent="0.25">
      <c r="A3424" t="s">
        <v>155</v>
      </c>
      <c r="B3424" t="s">
        <v>1561</v>
      </c>
      <c r="C3424" t="s">
        <v>187</v>
      </c>
      <c r="D3424" t="s">
        <v>21</v>
      </c>
      <c r="E3424">
        <v>21788</v>
      </c>
      <c r="F3424" t="s">
        <v>22</v>
      </c>
      <c r="G3424" t="s">
        <v>22</v>
      </c>
      <c r="H3424" t="s">
        <v>110</v>
      </c>
      <c r="I3424" t="s">
        <v>111</v>
      </c>
      <c r="J3424" s="1">
        <v>43599</v>
      </c>
      <c r="K3424" s="1">
        <v>43643</v>
      </c>
      <c r="L3424" t="s">
        <v>103</v>
      </c>
      <c r="N3424" t="s">
        <v>1562</v>
      </c>
    </row>
    <row r="3425" spans="1:14" x14ac:dyDescent="0.25">
      <c r="A3425" t="s">
        <v>1564</v>
      </c>
      <c r="B3425" t="s">
        <v>1565</v>
      </c>
      <c r="C3425" t="s">
        <v>54</v>
      </c>
      <c r="D3425" t="s">
        <v>21</v>
      </c>
      <c r="E3425">
        <v>21061</v>
      </c>
      <c r="F3425" t="s">
        <v>22</v>
      </c>
      <c r="G3425" t="s">
        <v>22</v>
      </c>
      <c r="H3425" t="s">
        <v>101</v>
      </c>
      <c r="I3425" t="s">
        <v>241</v>
      </c>
      <c r="J3425" s="1">
        <v>43605</v>
      </c>
      <c r="K3425" s="1">
        <v>43643</v>
      </c>
      <c r="L3425" t="s">
        <v>103</v>
      </c>
      <c r="N3425" t="s">
        <v>104</v>
      </c>
    </row>
    <row r="3426" spans="1:14" x14ac:dyDescent="0.25">
      <c r="A3426" t="s">
        <v>1577</v>
      </c>
      <c r="B3426" t="s">
        <v>450</v>
      </c>
      <c r="C3426" t="s">
        <v>29</v>
      </c>
      <c r="D3426" t="s">
        <v>21</v>
      </c>
      <c r="E3426">
        <v>21223</v>
      </c>
      <c r="F3426" t="s">
        <v>22</v>
      </c>
      <c r="G3426" t="s">
        <v>22</v>
      </c>
      <c r="H3426" t="s">
        <v>208</v>
      </c>
      <c r="I3426" t="s">
        <v>209</v>
      </c>
      <c r="J3426" s="1">
        <v>43601</v>
      </c>
      <c r="K3426" s="1">
        <v>43643</v>
      </c>
      <c r="L3426" t="s">
        <v>103</v>
      </c>
      <c r="N3426" t="s">
        <v>1562</v>
      </c>
    </row>
    <row r="3427" spans="1:14" x14ac:dyDescent="0.25">
      <c r="A3427" t="s">
        <v>185</v>
      </c>
      <c r="B3427" t="s">
        <v>186</v>
      </c>
      <c r="C3427" t="s">
        <v>187</v>
      </c>
      <c r="D3427" t="s">
        <v>21</v>
      </c>
      <c r="E3427">
        <v>21788</v>
      </c>
      <c r="F3427" t="s">
        <v>22</v>
      </c>
      <c r="G3427" t="s">
        <v>22</v>
      </c>
      <c r="H3427" t="s">
        <v>101</v>
      </c>
      <c r="I3427" t="s">
        <v>241</v>
      </c>
      <c r="J3427" s="1">
        <v>43605</v>
      </c>
      <c r="K3427" s="1">
        <v>43643</v>
      </c>
      <c r="L3427" t="s">
        <v>103</v>
      </c>
      <c r="N3427" t="s">
        <v>1580</v>
      </c>
    </row>
    <row r="3428" spans="1:14" x14ac:dyDescent="0.25">
      <c r="A3428" t="s">
        <v>1581</v>
      </c>
      <c r="B3428" t="s">
        <v>1582</v>
      </c>
      <c r="C3428" t="s">
        <v>29</v>
      </c>
      <c r="D3428" t="s">
        <v>21</v>
      </c>
      <c r="E3428">
        <v>21223</v>
      </c>
      <c r="F3428" t="s">
        <v>22</v>
      </c>
      <c r="G3428" t="s">
        <v>22</v>
      </c>
      <c r="H3428" t="s">
        <v>208</v>
      </c>
      <c r="I3428" t="s">
        <v>209</v>
      </c>
      <c r="J3428" s="1">
        <v>43601</v>
      </c>
      <c r="K3428" s="1">
        <v>43643</v>
      </c>
      <c r="L3428" t="s">
        <v>103</v>
      </c>
      <c r="N3428" t="s">
        <v>1583</v>
      </c>
    </row>
    <row r="3429" spans="1:14" x14ac:dyDescent="0.25">
      <c r="A3429" t="s">
        <v>1586</v>
      </c>
      <c r="B3429" t="s">
        <v>1587</v>
      </c>
      <c r="C3429" t="s">
        <v>176</v>
      </c>
      <c r="D3429" t="s">
        <v>21</v>
      </c>
      <c r="E3429">
        <v>21742</v>
      </c>
      <c r="F3429" t="s">
        <v>22</v>
      </c>
      <c r="G3429" t="s">
        <v>22</v>
      </c>
      <c r="H3429" t="s">
        <v>110</v>
      </c>
      <c r="I3429" t="s">
        <v>111</v>
      </c>
      <c r="J3429" s="1">
        <v>43592</v>
      </c>
      <c r="K3429" s="1">
        <v>43643</v>
      </c>
      <c r="L3429" t="s">
        <v>103</v>
      </c>
      <c r="N3429" t="s">
        <v>1562</v>
      </c>
    </row>
    <row r="3430" spans="1:14" x14ac:dyDescent="0.25">
      <c r="A3430" t="s">
        <v>201</v>
      </c>
      <c r="B3430" t="s">
        <v>1589</v>
      </c>
      <c r="C3430" t="s">
        <v>154</v>
      </c>
      <c r="D3430" t="s">
        <v>21</v>
      </c>
      <c r="E3430">
        <v>20724</v>
      </c>
      <c r="F3430" t="s">
        <v>22</v>
      </c>
      <c r="G3430" t="s">
        <v>22</v>
      </c>
      <c r="H3430" t="s">
        <v>101</v>
      </c>
      <c r="I3430" t="s">
        <v>241</v>
      </c>
      <c r="J3430" s="1">
        <v>43605</v>
      </c>
      <c r="K3430" s="1">
        <v>43643</v>
      </c>
      <c r="L3430" t="s">
        <v>103</v>
      </c>
      <c r="N3430" t="s">
        <v>104</v>
      </c>
    </row>
    <row r="3431" spans="1:14" x14ac:dyDescent="0.25">
      <c r="A3431" t="s">
        <v>152</v>
      </c>
      <c r="B3431" t="s">
        <v>1592</v>
      </c>
      <c r="C3431" t="s">
        <v>154</v>
      </c>
      <c r="D3431" t="s">
        <v>21</v>
      </c>
      <c r="E3431">
        <v>20724</v>
      </c>
      <c r="F3431" t="s">
        <v>22</v>
      </c>
      <c r="G3431" t="s">
        <v>22</v>
      </c>
      <c r="H3431" t="s">
        <v>110</v>
      </c>
      <c r="I3431" t="s">
        <v>111</v>
      </c>
      <c r="J3431" s="1">
        <v>43605</v>
      </c>
      <c r="K3431" s="1">
        <v>43643</v>
      </c>
      <c r="L3431" t="s">
        <v>103</v>
      </c>
      <c r="N3431" t="s">
        <v>104</v>
      </c>
    </row>
    <row r="3432" spans="1:14" x14ac:dyDescent="0.25">
      <c r="A3432" t="s">
        <v>1594</v>
      </c>
      <c r="B3432" t="s">
        <v>1595</v>
      </c>
      <c r="C3432" t="s">
        <v>29</v>
      </c>
      <c r="D3432" t="s">
        <v>21</v>
      </c>
      <c r="E3432">
        <v>21201</v>
      </c>
      <c r="F3432" t="s">
        <v>22</v>
      </c>
      <c r="G3432" t="s">
        <v>22</v>
      </c>
      <c r="H3432" t="s">
        <v>208</v>
      </c>
      <c r="I3432" t="s">
        <v>209</v>
      </c>
      <c r="J3432" t="s">
        <v>210</v>
      </c>
      <c r="K3432" s="1">
        <v>43642</v>
      </c>
      <c r="L3432" t="s">
        <v>211</v>
      </c>
      <c r="M3432" t="str">
        <f>HYPERLINK("https://www.regulations.gov/docket?D=FDA-2019-H-3047")</f>
        <v>https://www.regulations.gov/docket?D=FDA-2019-H-3047</v>
      </c>
      <c r="N3432" t="s">
        <v>210</v>
      </c>
    </row>
    <row r="3433" spans="1:14" x14ac:dyDescent="0.25">
      <c r="A3433" t="s">
        <v>194</v>
      </c>
      <c r="B3433" t="s">
        <v>1686</v>
      </c>
      <c r="C3433" t="s">
        <v>39</v>
      </c>
      <c r="D3433" t="s">
        <v>21</v>
      </c>
      <c r="E3433">
        <v>21044</v>
      </c>
      <c r="F3433" t="s">
        <v>22</v>
      </c>
      <c r="G3433" t="s">
        <v>22</v>
      </c>
      <c r="H3433" t="s">
        <v>101</v>
      </c>
      <c r="I3433" t="s">
        <v>241</v>
      </c>
      <c r="J3433" t="s">
        <v>210</v>
      </c>
      <c r="K3433" s="1">
        <v>43637</v>
      </c>
      <c r="L3433" t="s">
        <v>211</v>
      </c>
      <c r="M3433" t="str">
        <f>HYPERLINK("https://www.regulations.gov/docket?D=FDA-2019-H-2969")</f>
        <v>https://www.regulations.gov/docket?D=FDA-2019-H-2969</v>
      </c>
      <c r="N3433" t="s">
        <v>210</v>
      </c>
    </row>
    <row r="3434" spans="1:14" x14ac:dyDescent="0.25">
      <c r="A3434" t="s">
        <v>146</v>
      </c>
      <c r="B3434" t="s">
        <v>979</v>
      </c>
      <c r="C3434" t="s">
        <v>29</v>
      </c>
      <c r="D3434" t="s">
        <v>21</v>
      </c>
      <c r="E3434">
        <v>21229</v>
      </c>
      <c r="F3434" t="s">
        <v>22</v>
      </c>
      <c r="G3434" t="s">
        <v>22</v>
      </c>
      <c r="H3434" t="s">
        <v>101</v>
      </c>
      <c r="I3434" t="s">
        <v>241</v>
      </c>
      <c r="J3434" t="s">
        <v>210</v>
      </c>
      <c r="K3434" s="1">
        <v>43637</v>
      </c>
      <c r="L3434" t="s">
        <v>211</v>
      </c>
      <c r="M3434" t="str">
        <f>HYPERLINK("https://www.regulations.gov/docket?D=FDA-2019-H-2971")</f>
        <v>https://www.regulations.gov/docket?D=FDA-2019-H-2971</v>
      </c>
      <c r="N3434" t="s">
        <v>210</v>
      </c>
    </row>
    <row r="3435" spans="1:14" x14ac:dyDescent="0.25">
      <c r="A3435" t="s">
        <v>1705</v>
      </c>
      <c r="B3435" t="s">
        <v>1706</v>
      </c>
      <c r="C3435" t="s">
        <v>54</v>
      </c>
      <c r="D3435" t="s">
        <v>21</v>
      </c>
      <c r="E3435">
        <v>21061</v>
      </c>
      <c r="F3435" t="s">
        <v>22</v>
      </c>
      <c r="G3435" t="s">
        <v>22</v>
      </c>
      <c r="H3435" t="s">
        <v>101</v>
      </c>
      <c r="I3435" t="s">
        <v>241</v>
      </c>
      <c r="J3435" s="1">
        <v>43598</v>
      </c>
      <c r="K3435" s="1">
        <v>43636</v>
      </c>
      <c r="L3435" t="s">
        <v>103</v>
      </c>
      <c r="N3435" t="s">
        <v>104</v>
      </c>
    </row>
    <row r="3436" spans="1:14" x14ac:dyDescent="0.25">
      <c r="A3436" t="s">
        <v>1707</v>
      </c>
      <c r="B3436" t="s">
        <v>178</v>
      </c>
      <c r="C3436" t="s">
        <v>179</v>
      </c>
      <c r="D3436" t="s">
        <v>21</v>
      </c>
      <c r="E3436">
        <v>20882</v>
      </c>
      <c r="F3436" t="s">
        <v>22</v>
      </c>
      <c r="G3436" t="s">
        <v>22</v>
      </c>
      <c r="H3436" t="s">
        <v>208</v>
      </c>
      <c r="I3436" t="s">
        <v>209</v>
      </c>
      <c r="J3436" s="1">
        <v>43592</v>
      </c>
      <c r="K3436" s="1">
        <v>43636</v>
      </c>
      <c r="L3436" t="s">
        <v>103</v>
      </c>
      <c r="N3436" t="s">
        <v>1562</v>
      </c>
    </row>
    <row r="3437" spans="1:14" x14ac:dyDescent="0.25">
      <c r="A3437" t="s">
        <v>1232</v>
      </c>
      <c r="B3437" t="s">
        <v>1233</v>
      </c>
      <c r="C3437" t="s">
        <v>54</v>
      </c>
      <c r="D3437" t="s">
        <v>21</v>
      </c>
      <c r="E3437">
        <v>21061</v>
      </c>
      <c r="F3437" t="s">
        <v>22</v>
      </c>
      <c r="G3437" t="s">
        <v>22</v>
      </c>
      <c r="H3437" t="s">
        <v>110</v>
      </c>
      <c r="I3437" t="s">
        <v>129</v>
      </c>
      <c r="J3437" s="1">
        <v>43591</v>
      </c>
      <c r="K3437" s="1">
        <v>43636</v>
      </c>
      <c r="L3437" t="s">
        <v>103</v>
      </c>
      <c r="N3437" t="s">
        <v>1583</v>
      </c>
    </row>
    <row r="3438" spans="1:14" x14ac:dyDescent="0.25">
      <c r="A3438" t="s">
        <v>1721</v>
      </c>
      <c r="B3438" t="s">
        <v>1722</v>
      </c>
      <c r="C3438" t="s">
        <v>54</v>
      </c>
      <c r="D3438" t="s">
        <v>21</v>
      </c>
      <c r="E3438">
        <v>21061</v>
      </c>
      <c r="F3438" t="s">
        <v>22</v>
      </c>
      <c r="G3438" t="s">
        <v>22</v>
      </c>
      <c r="H3438" t="s">
        <v>110</v>
      </c>
      <c r="I3438" t="s">
        <v>132</v>
      </c>
      <c r="J3438" s="1">
        <v>43598</v>
      </c>
      <c r="K3438" s="1">
        <v>43636</v>
      </c>
      <c r="L3438" t="s">
        <v>103</v>
      </c>
      <c r="N3438" t="s">
        <v>104</v>
      </c>
    </row>
    <row r="3439" spans="1:14" x14ac:dyDescent="0.25">
      <c r="A3439" t="s">
        <v>1725</v>
      </c>
      <c r="B3439" t="s">
        <v>1726</v>
      </c>
      <c r="C3439" t="s">
        <v>29</v>
      </c>
      <c r="D3439" t="s">
        <v>21</v>
      </c>
      <c r="E3439">
        <v>21214</v>
      </c>
      <c r="F3439" t="s">
        <v>22</v>
      </c>
      <c r="G3439" t="s">
        <v>22</v>
      </c>
      <c r="H3439" t="s">
        <v>101</v>
      </c>
      <c r="I3439" t="s">
        <v>241</v>
      </c>
      <c r="J3439" s="1">
        <v>43600</v>
      </c>
      <c r="K3439" s="1">
        <v>43636</v>
      </c>
      <c r="L3439" t="s">
        <v>103</v>
      </c>
      <c r="N3439" t="s">
        <v>1580</v>
      </c>
    </row>
    <row r="3440" spans="1:14" x14ac:dyDescent="0.25">
      <c r="A3440" t="s">
        <v>152</v>
      </c>
      <c r="B3440" t="s">
        <v>1732</v>
      </c>
      <c r="C3440" t="s">
        <v>54</v>
      </c>
      <c r="D3440" t="s">
        <v>21</v>
      </c>
      <c r="E3440">
        <v>21061</v>
      </c>
      <c r="F3440" t="s">
        <v>22</v>
      </c>
      <c r="G3440" t="s">
        <v>22</v>
      </c>
      <c r="H3440" t="s">
        <v>110</v>
      </c>
      <c r="I3440" t="s">
        <v>111</v>
      </c>
      <c r="J3440" s="1">
        <v>43598</v>
      </c>
      <c r="K3440" s="1">
        <v>43636</v>
      </c>
      <c r="L3440" t="s">
        <v>103</v>
      </c>
      <c r="N3440" t="s">
        <v>1562</v>
      </c>
    </row>
    <row r="3441" spans="1:14" x14ac:dyDescent="0.25">
      <c r="A3441" t="s">
        <v>105</v>
      </c>
      <c r="B3441" t="s">
        <v>106</v>
      </c>
      <c r="C3441" t="s">
        <v>59</v>
      </c>
      <c r="D3441" t="s">
        <v>21</v>
      </c>
      <c r="E3441">
        <v>21133</v>
      </c>
      <c r="F3441" t="s">
        <v>22</v>
      </c>
      <c r="G3441" t="s">
        <v>22</v>
      </c>
      <c r="H3441" t="s">
        <v>110</v>
      </c>
      <c r="I3441" t="s">
        <v>132</v>
      </c>
      <c r="J3441" t="s">
        <v>210</v>
      </c>
      <c r="K3441" s="1">
        <v>43630</v>
      </c>
      <c r="L3441" t="s">
        <v>211</v>
      </c>
      <c r="M3441" t="str">
        <f>HYPERLINK("https://www.regulations.gov/docket?D=FDA-2019-H-2855")</f>
        <v>https://www.regulations.gov/docket?D=FDA-2019-H-2855</v>
      </c>
      <c r="N3441" t="s">
        <v>210</v>
      </c>
    </row>
    <row r="3442" spans="1:14" x14ac:dyDescent="0.25">
      <c r="A3442" t="s">
        <v>1145</v>
      </c>
      <c r="B3442" t="s">
        <v>1146</v>
      </c>
      <c r="C3442" t="s">
        <v>73</v>
      </c>
      <c r="D3442" t="s">
        <v>21</v>
      </c>
      <c r="E3442">
        <v>21207</v>
      </c>
      <c r="F3442" t="s">
        <v>22</v>
      </c>
      <c r="G3442" t="s">
        <v>22</v>
      </c>
      <c r="H3442" t="s">
        <v>101</v>
      </c>
      <c r="I3442" t="s">
        <v>241</v>
      </c>
      <c r="J3442" t="s">
        <v>210</v>
      </c>
      <c r="K3442" s="1">
        <v>43630</v>
      </c>
      <c r="L3442" t="s">
        <v>211</v>
      </c>
      <c r="M3442" t="str">
        <f>HYPERLINK("https://www.regulations.gov/docket?D=FDA-2019-H-2856")</f>
        <v>https://www.regulations.gov/docket?D=FDA-2019-H-2856</v>
      </c>
      <c r="N3442" t="s">
        <v>210</v>
      </c>
    </row>
    <row r="3443" spans="1:14" x14ac:dyDescent="0.25">
      <c r="A3443" t="s">
        <v>690</v>
      </c>
      <c r="B3443" t="s">
        <v>691</v>
      </c>
      <c r="C3443" t="s">
        <v>29</v>
      </c>
      <c r="D3443" t="s">
        <v>21</v>
      </c>
      <c r="E3443">
        <v>21214</v>
      </c>
      <c r="F3443" t="s">
        <v>22</v>
      </c>
      <c r="G3443" t="s">
        <v>22</v>
      </c>
      <c r="H3443" t="s">
        <v>110</v>
      </c>
      <c r="I3443" t="s">
        <v>111</v>
      </c>
      <c r="J3443" s="1">
        <v>43588</v>
      </c>
      <c r="K3443" s="1">
        <v>43629</v>
      </c>
      <c r="L3443" t="s">
        <v>103</v>
      </c>
      <c r="N3443" t="s">
        <v>1583</v>
      </c>
    </row>
    <row r="3444" spans="1:14" x14ac:dyDescent="0.25">
      <c r="A3444" t="s">
        <v>703</v>
      </c>
      <c r="B3444" t="s">
        <v>704</v>
      </c>
      <c r="C3444" t="s">
        <v>254</v>
      </c>
      <c r="D3444" t="s">
        <v>21</v>
      </c>
      <c r="E3444">
        <v>21204</v>
      </c>
      <c r="F3444" t="s">
        <v>22</v>
      </c>
      <c r="G3444" t="s">
        <v>22</v>
      </c>
      <c r="H3444" t="s">
        <v>110</v>
      </c>
      <c r="I3444" t="s">
        <v>111</v>
      </c>
      <c r="J3444" s="1">
        <v>43586</v>
      </c>
      <c r="K3444" s="1">
        <v>43629</v>
      </c>
      <c r="L3444" t="s">
        <v>103</v>
      </c>
      <c r="N3444" t="s">
        <v>1583</v>
      </c>
    </row>
    <row r="3445" spans="1:14" x14ac:dyDescent="0.25">
      <c r="A3445" t="s">
        <v>969</v>
      </c>
      <c r="B3445" t="s">
        <v>970</v>
      </c>
      <c r="C3445" t="s">
        <v>29</v>
      </c>
      <c r="D3445" t="s">
        <v>21</v>
      </c>
      <c r="E3445">
        <v>21216</v>
      </c>
      <c r="F3445" t="s">
        <v>22</v>
      </c>
      <c r="G3445" t="s">
        <v>22</v>
      </c>
      <c r="H3445" t="s">
        <v>208</v>
      </c>
      <c r="I3445" t="s">
        <v>209</v>
      </c>
      <c r="J3445" s="1">
        <v>43578</v>
      </c>
      <c r="K3445" s="1">
        <v>43629</v>
      </c>
      <c r="L3445" t="s">
        <v>103</v>
      </c>
      <c r="N3445" t="s">
        <v>1562</v>
      </c>
    </row>
    <row r="3446" spans="1:14" x14ac:dyDescent="0.25">
      <c r="A3446" t="s">
        <v>1792</v>
      </c>
      <c r="B3446" t="s">
        <v>1793</v>
      </c>
      <c r="C3446" t="s">
        <v>176</v>
      </c>
      <c r="D3446" t="s">
        <v>21</v>
      </c>
      <c r="E3446">
        <v>21740</v>
      </c>
      <c r="F3446" t="s">
        <v>22</v>
      </c>
      <c r="G3446" t="s">
        <v>22</v>
      </c>
      <c r="H3446" t="s">
        <v>208</v>
      </c>
      <c r="I3446" t="s">
        <v>209</v>
      </c>
      <c r="J3446" s="1">
        <v>43587</v>
      </c>
      <c r="K3446" s="1">
        <v>43629</v>
      </c>
      <c r="L3446" t="s">
        <v>103</v>
      </c>
      <c r="N3446" t="s">
        <v>104</v>
      </c>
    </row>
    <row r="3447" spans="1:14" x14ac:dyDescent="0.25">
      <c r="A3447" t="s">
        <v>975</v>
      </c>
      <c r="B3447" t="s">
        <v>976</v>
      </c>
      <c r="C3447" t="s">
        <v>29</v>
      </c>
      <c r="D3447" t="s">
        <v>21</v>
      </c>
      <c r="E3447">
        <v>21217</v>
      </c>
      <c r="F3447" t="s">
        <v>22</v>
      </c>
      <c r="G3447" t="s">
        <v>22</v>
      </c>
      <c r="H3447" t="s">
        <v>101</v>
      </c>
      <c r="I3447" t="s">
        <v>241</v>
      </c>
      <c r="J3447" t="s">
        <v>210</v>
      </c>
      <c r="K3447" s="1">
        <v>43628</v>
      </c>
      <c r="L3447" t="s">
        <v>211</v>
      </c>
      <c r="M3447" t="str">
        <f>HYPERLINK("https://www.regulations.gov/docket?D=FDA-2019-H-2829")</f>
        <v>https://www.regulations.gov/docket?D=FDA-2019-H-2829</v>
      </c>
      <c r="N3447" t="s">
        <v>210</v>
      </c>
    </row>
    <row r="3448" spans="1:14" x14ac:dyDescent="0.25">
      <c r="A3448" t="s">
        <v>30</v>
      </c>
      <c r="B3448" t="s">
        <v>31</v>
      </c>
      <c r="C3448" t="s">
        <v>29</v>
      </c>
      <c r="D3448" t="s">
        <v>21</v>
      </c>
      <c r="E3448">
        <v>21210</v>
      </c>
      <c r="F3448" t="s">
        <v>22</v>
      </c>
      <c r="G3448" t="s">
        <v>22</v>
      </c>
      <c r="H3448" t="s">
        <v>110</v>
      </c>
      <c r="I3448" t="s">
        <v>111</v>
      </c>
      <c r="J3448" t="s">
        <v>210</v>
      </c>
      <c r="K3448" s="1">
        <v>43628</v>
      </c>
      <c r="L3448" t="s">
        <v>211</v>
      </c>
      <c r="M3448" t="str">
        <f>HYPERLINK("https://www.regulations.gov/docket?D=FDA-2019-H-2791")</f>
        <v>https://www.regulations.gov/docket?D=FDA-2019-H-2791</v>
      </c>
      <c r="N3448" t="s">
        <v>210</v>
      </c>
    </row>
    <row r="3449" spans="1:14" x14ac:dyDescent="0.25">
      <c r="A3449" t="s">
        <v>199</v>
      </c>
      <c r="B3449" t="s">
        <v>200</v>
      </c>
      <c r="C3449" t="s">
        <v>193</v>
      </c>
      <c r="D3449" t="s">
        <v>21</v>
      </c>
      <c r="E3449">
        <v>20748</v>
      </c>
      <c r="F3449" t="s">
        <v>22</v>
      </c>
      <c r="G3449" t="s">
        <v>22</v>
      </c>
      <c r="H3449" t="s">
        <v>101</v>
      </c>
      <c r="I3449" t="s">
        <v>241</v>
      </c>
      <c r="J3449" t="s">
        <v>210</v>
      </c>
      <c r="K3449" s="1">
        <v>43628</v>
      </c>
      <c r="L3449" t="s">
        <v>211</v>
      </c>
      <c r="M3449" t="str">
        <f>HYPERLINK("https://www.regulations.gov/docket?D=FDA-2019-H-2792")</f>
        <v>https://www.regulations.gov/docket?D=FDA-2019-H-2792</v>
      </c>
      <c r="N3449" t="s">
        <v>210</v>
      </c>
    </row>
    <row r="3450" spans="1:14" x14ac:dyDescent="0.25">
      <c r="A3450" t="s">
        <v>308</v>
      </c>
      <c r="B3450" t="s">
        <v>309</v>
      </c>
      <c r="C3450" t="s">
        <v>193</v>
      </c>
      <c r="D3450" t="s">
        <v>21</v>
      </c>
      <c r="E3450">
        <v>20748</v>
      </c>
      <c r="F3450" t="s">
        <v>22</v>
      </c>
      <c r="G3450" t="s">
        <v>22</v>
      </c>
      <c r="H3450" t="s">
        <v>208</v>
      </c>
      <c r="I3450" t="s">
        <v>209</v>
      </c>
      <c r="J3450" t="s">
        <v>210</v>
      </c>
      <c r="K3450" s="1">
        <v>43628</v>
      </c>
      <c r="L3450" t="s">
        <v>211</v>
      </c>
      <c r="M3450" t="str">
        <f>HYPERLINK("https://www.regulations.gov/docket?D=FDA-2019-H-2825")</f>
        <v>https://www.regulations.gov/docket?D=FDA-2019-H-2825</v>
      </c>
      <c r="N3450" t="s">
        <v>210</v>
      </c>
    </row>
    <row r="3451" spans="1:14" x14ac:dyDescent="0.25">
      <c r="A3451" t="s">
        <v>1410</v>
      </c>
      <c r="B3451" t="s">
        <v>1411</v>
      </c>
      <c r="C3451" t="s">
        <v>29</v>
      </c>
      <c r="D3451" t="s">
        <v>21</v>
      </c>
      <c r="E3451">
        <v>21206</v>
      </c>
      <c r="F3451" t="s">
        <v>22</v>
      </c>
      <c r="G3451" t="s">
        <v>22</v>
      </c>
      <c r="H3451" t="s">
        <v>110</v>
      </c>
      <c r="I3451" t="s">
        <v>111</v>
      </c>
      <c r="J3451" t="s">
        <v>210</v>
      </c>
      <c r="K3451" s="1">
        <v>43627</v>
      </c>
      <c r="L3451" t="s">
        <v>211</v>
      </c>
      <c r="M3451" t="str">
        <f>HYPERLINK("https://www.regulations.gov/docket?D=FDA-2019-H-2784")</f>
        <v>https://www.regulations.gov/docket?D=FDA-2019-H-2784</v>
      </c>
      <c r="N3451" t="s">
        <v>210</v>
      </c>
    </row>
    <row r="3452" spans="1:14" x14ac:dyDescent="0.25">
      <c r="A3452" t="s">
        <v>1829</v>
      </c>
      <c r="B3452" t="s">
        <v>1830</v>
      </c>
      <c r="C3452" t="s">
        <v>29</v>
      </c>
      <c r="D3452" t="s">
        <v>21</v>
      </c>
      <c r="E3452">
        <v>21211</v>
      </c>
      <c r="F3452" t="s">
        <v>22</v>
      </c>
      <c r="G3452" t="s">
        <v>22</v>
      </c>
      <c r="H3452" t="s">
        <v>101</v>
      </c>
      <c r="I3452" t="s">
        <v>241</v>
      </c>
      <c r="J3452" t="s">
        <v>210</v>
      </c>
      <c r="K3452" s="1">
        <v>43626</v>
      </c>
      <c r="L3452" t="s">
        <v>211</v>
      </c>
      <c r="M3452" t="str">
        <f>HYPERLINK("https://www.regulations.gov/docket?D=FDA-2019-H-2723")</f>
        <v>https://www.regulations.gov/docket?D=FDA-2019-H-2723</v>
      </c>
      <c r="N3452" t="s">
        <v>210</v>
      </c>
    </row>
    <row r="3453" spans="1:14" x14ac:dyDescent="0.25">
      <c r="A3453" t="s">
        <v>139</v>
      </c>
      <c r="B3453" t="s">
        <v>140</v>
      </c>
      <c r="C3453" t="s">
        <v>29</v>
      </c>
      <c r="D3453" t="s">
        <v>21</v>
      </c>
      <c r="E3453">
        <v>21216</v>
      </c>
      <c r="F3453" t="s">
        <v>22</v>
      </c>
      <c r="G3453" t="s">
        <v>22</v>
      </c>
      <c r="H3453" t="s">
        <v>208</v>
      </c>
      <c r="I3453" t="s">
        <v>209</v>
      </c>
      <c r="J3453" t="s">
        <v>210</v>
      </c>
      <c r="K3453" s="1">
        <v>43623</v>
      </c>
      <c r="L3453" t="s">
        <v>211</v>
      </c>
      <c r="M3453" t="str">
        <f>HYPERLINK("https://www.regulations.gov/docket?D=FDA-2019-H-2717")</f>
        <v>https://www.regulations.gov/docket?D=FDA-2019-H-2717</v>
      </c>
      <c r="N3453" t="s">
        <v>210</v>
      </c>
    </row>
    <row r="3454" spans="1:14" x14ac:dyDescent="0.25">
      <c r="A3454" t="s">
        <v>93</v>
      </c>
      <c r="B3454" t="s">
        <v>355</v>
      </c>
      <c r="C3454" t="s">
        <v>356</v>
      </c>
      <c r="D3454" t="s">
        <v>21</v>
      </c>
      <c r="E3454">
        <v>21114</v>
      </c>
      <c r="F3454" t="s">
        <v>22</v>
      </c>
      <c r="G3454" t="s">
        <v>22</v>
      </c>
      <c r="H3454" t="s">
        <v>101</v>
      </c>
      <c r="I3454" t="s">
        <v>241</v>
      </c>
      <c r="J3454" t="s">
        <v>210</v>
      </c>
      <c r="K3454" s="1">
        <v>43623</v>
      </c>
      <c r="L3454" t="s">
        <v>211</v>
      </c>
      <c r="M3454" t="str">
        <f>HYPERLINK("https://www.regulations.gov/docket?D=FDA-2019-H-2704")</f>
        <v>https://www.regulations.gov/docket?D=FDA-2019-H-2704</v>
      </c>
      <c r="N3454" t="s">
        <v>210</v>
      </c>
    </row>
    <row r="3455" spans="1:14" x14ac:dyDescent="0.25">
      <c r="A3455" t="s">
        <v>1864</v>
      </c>
      <c r="B3455" t="s">
        <v>1865</v>
      </c>
      <c r="C3455" t="s">
        <v>54</v>
      </c>
      <c r="D3455" t="s">
        <v>21</v>
      </c>
      <c r="E3455">
        <v>21061</v>
      </c>
      <c r="F3455" t="s">
        <v>22</v>
      </c>
      <c r="G3455" t="s">
        <v>22</v>
      </c>
      <c r="H3455" t="s">
        <v>101</v>
      </c>
      <c r="I3455" t="s">
        <v>241</v>
      </c>
      <c r="J3455" s="1">
        <v>43579</v>
      </c>
      <c r="K3455" s="1">
        <v>43622</v>
      </c>
      <c r="L3455" t="s">
        <v>103</v>
      </c>
      <c r="N3455" t="s">
        <v>1580</v>
      </c>
    </row>
    <row r="3456" spans="1:14" x14ac:dyDescent="0.25">
      <c r="A3456" t="s">
        <v>1866</v>
      </c>
      <c r="B3456" t="s">
        <v>1867</v>
      </c>
      <c r="C3456" t="s">
        <v>54</v>
      </c>
      <c r="D3456" t="s">
        <v>21</v>
      </c>
      <c r="E3456">
        <v>21061</v>
      </c>
      <c r="F3456" t="s">
        <v>22</v>
      </c>
      <c r="G3456" t="s">
        <v>22</v>
      </c>
      <c r="H3456" t="s">
        <v>101</v>
      </c>
      <c r="I3456" t="s">
        <v>241</v>
      </c>
      <c r="J3456" s="1">
        <v>43579</v>
      </c>
      <c r="K3456" s="1">
        <v>43622</v>
      </c>
      <c r="L3456" t="s">
        <v>103</v>
      </c>
      <c r="N3456" t="s">
        <v>1580</v>
      </c>
    </row>
    <row r="3457" spans="1:14" x14ac:dyDescent="0.25">
      <c r="A3457" t="s">
        <v>1868</v>
      </c>
      <c r="B3457" t="s">
        <v>1869</v>
      </c>
      <c r="C3457" t="s">
        <v>179</v>
      </c>
      <c r="D3457" t="s">
        <v>21</v>
      </c>
      <c r="E3457">
        <v>20877</v>
      </c>
      <c r="F3457" t="s">
        <v>22</v>
      </c>
      <c r="G3457" t="s">
        <v>22</v>
      </c>
      <c r="H3457" t="s">
        <v>101</v>
      </c>
      <c r="I3457" t="s">
        <v>241</v>
      </c>
      <c r="J3457" s="1">
        <v>43580</v>
      </c>
      <c r="K3457" s="1">
        <v>43622</v>
      </c>
      <c r="L3457" t="s">
        <v>103</v>
      </c>
      <c r="N3457" t="s">
        <v>1580</v>
      </c>
    </row>
    <row r="3458" spans="1:14" x14ac:dyDescent="0.25">
      <c r="A3458" t="s">
        <v>174</v>
      </c>
      <c r="B3458" t="s">
        <v>175</v>
      </c>
      <c r="C3458" t="s">
        <v>176</v>
      </c>
      <c r="D3458" t="s">
        <v>21</v>
      </c>
      <c r="E3458">
        <v>21740</v>
      </c>
      <c r="F3458" t="s">
        <v>22</v>
      </c>
      <c r="G3458" t="s">
        <v>22</v>
      </c>
      <c r="H3458" t="s">
        <v>110</v>
      </c>
      <c r="I3458" t="s">
        <v>111</v>
      </c>
      <c r="J3458" s="1">
        <v>43585</v>
      </c>
      <c r="K3458" s="1">
        <v>43622</v>
      </c>
      <c r="L3458" t="s">
        <v>103</v>
      </c>
      <c r="N3458" t="s">
        <v>1562</v>
      </c>
    </row>
    <row r="3459" spans="1:14" x14ac:dyDescent="0.25">
      <c r="A3459" t="s">
        <v>1870</v>
      </c>
      <c r="B3459" t="s">
        <v>1871</v>
      </c>
      <c r="C3459" t="s">
        <v>29</v>
      </c>
      <c r="D3459" t="s">
        <v>21</v>
      </c>
      <c r="E3459">
        <v>21215</v>
      </c>
      <c r="F3459" t="s">
        <v>22</v>
      </c>
      <c r="G3459" t="s">
        <v>22</v>
      </c>
      <c r="H3459" t="s">
        <v>101</v>
      </c>
      <c r="I3459" t="s">
        <v>241</v>
      </c>
      <c r="J3459" s="1">
        <v>43578</v>
      </c>
      <c r="K3459" s="1">
        <v>43622</v>
      </c>
      <c r="L3459" t="s">
        <v>103</v>
      </c>
      <c r="N3459" t="s">
        <v>1580</v>
      </c>
    </row>
    <row r="3460" spans="1:14" x14ac:dyDescent="0.25">
      <c r="A3460" t="s">
        <v>1245</v>
      </c>
      <c r="B3460" t="s">
        <v>1246</v>
      </c>
      <c r="C3460" t="s">
        <v>29</v>
      </c>
      <c r="D3460" t="s">
        <v>21</v>
      </c>
      <c r="E3460">
        <v>21230</v>
      </c>
      <c r="F3460" t="s">
        <v>22</v>
      </c>
      <c r="G3460" t="s">
        <v>22</v>
      </c>
      <c r="H3460" t="s">
        <v>101</v>
      </c>
      <c r="I3460" t="s">
        <v>241</v>
      </c>
      <c r="J3460" t="s">
        <v>210</v>
      </c>
      <c r="K3460" s="1">
        <v>43622</v>
      </c>
      <c r="L3460" t="s">
        <v>211</v>
      </c>
      <c r="M3460" t="str">
        <f>HYPERLINK("https://www.regulations.gov/docket?D=FDA-2019-H-2680")</f>
        <v>https://www.regulations.gov/docket?D=FDA-2019-H-2680</v>
      </c>
      <c r="N3460" t="s">
        <v>210</v>
      </c>
    </row>
    <row r="3461" spans="1:14" x14ac:dyDescent="0.25">
      <c r="A3461" t="s">
        <v>499</v>
      </c>
      <c r="B3461" t="s">
        <v>500</v>
      </c>
      <c r="C3461" t="s">
        <v>501</v>
      </c>
      <c r="D3461" t="s">
        <v>21</v>
      </c>
      <c r="E3461">
        <v>20710</v>
      </c>
      <c r="F3461" t="s">
        <v>22</v>
      </c>
      <c r="G3461" t="s">
        <v>22</v>
      </c>
      <c r="H3461" t="s">
        <v>101</v>
      </c>
      <c r="I3461" t="s">
        <v>241</v>
      </c>
      <c r="J3461" t="s">
        <v>210</v>
      </c>
      <c r="K3461" s="1">
        <v>43621</v>
      </c>
      <c r="L3461" t="s">
        <v>211</v>
      </c>
      <c r="M3461" t="str">
        <f>HYPERLINK("https://www.regulations.gov/docket?D=FDA-2019-H-2659")</f>
        <v>https://www.regulations.gov/docket?D=FDA-2019-H-2659</v>
      </c>
      <c r="N3461" t="s">
        <v>210</v>
      </c>
    </row>
    <row r="3462" spans="1:14" x14ac:dyDescent="0.25">
      <c r="A3462" t="s">
        <v>1408</v>
      </c>
      <c r="B3462" t="s">
        <v>1409</v>
      </c>
      <c r="C3462" t="s">
        <v>54</v>
      </c>
      <c r="D3462" t="s">
        <v>21</v>
      </c>
      <c r="E3462">
        <v>21061</v>
      </c>
      <c r="F3462" t="s">
        <v>22</v>
      </c>
      <c r="G3462" t="s">
        <v>22</v>
      </c>
      <c r="H3462" t="s">
        <v>110</v>
      </c>
      <c r="I3462" t="s">
        <v>111</v>
      </c>
      <c r="J3462" t="s">
        <v>210</v>
      </c>
      <c r="K3462" s="1">
        <v>43620</v>
      </c>
      <c r="L3462" t="s">
        <v>211</v>
      </c>
      <c r="M3462" t="str">
        <f>HYPERLINK("https://www.regulations.gov/docket?D=FDA-2019-H-2630")</f>
        <v>https://www.regulations.gov/docket?D=FDA-2019-H-2630</v>
      </c>
      <c r="N3462" t="s">
        <v>210</v>
      </c>
    </row>
    <row r="3463" spans="1:14" x14ac:dyDescent="0.25">
      <c r="A3463" t="s">
        <v>657</v>
      </c>
      <c r="B3463" t="s">
        <v>1231</v>
      </c>
      <c r="C3463" t="s">
        <v>86</v>
      </c>
      <c r="D3463" t="s">
        <v>21</v>
      </c>
      <c r="E3463">
        <v>21225</v>
      </c>
      <c r="F3463" t="s">
        <v>22</v>
      </c>
      <c r="G3463" t="s">
        <v>22</v>
      </c>
      <c r="H3463" t="s">
        <v>110</v>
      </c>
      <c r="I3463" t="s">
        <v>132</v>
      </c>
      <c r="J3463" t="s">
        <v>210</v>
      </c>
      <c r="K3463" s="1">
        <v>43619</v>
      </c>
      <c r="L3463" t="s">
        <v>211</v>
      </c>
      <c r="M3463" t="str">
        <f>HYPERLINK("https://www.regulations.gov/docket?D=FDA-2019-H-2616")</f>
        <v>https://www.regulations.gov/docket?D=FDA-2019-H-2616</v>
      </c>
      <c r="N3463" t="s">
        <v>210</v>
      </c>
    </row>
    <row r="3464" spans="1:14" x14ac:dyDescent="0.25">
      <c r="A3464" t="s">
        <v>1888</v>
      </c>
      <c r="B3464" t="s">
        <v>1889</v>
      </c>
      <c r="C3464" t="s">
        <v>67</v>
      </c>
      <c r="D3464" t="s">
        <v>21</v>
      </c>
      <c r="E3464">
        <v>20901</v>
      </c>
      <c r="F3464" t="s">
        <v>22</v>
      </c>
      <c r="G3464" t="s">
        <v>22</v>
      </c>
      <c r="H3464" t="s">
        <v>110</v>
      </c>
      <c r="I3464" t="s">
        <v>111</v>
      </c>
      <c r="J3464" s="1">
        <v>43561</v>
      </c>
      <c r="K3464" s="1">
        <v>43615</v>
      </c>
      <c r="L3464" t="s">
        <v>103</v>
      </c>
      <c r="N3464" t="s">
        <v>1562</v>
      </c>
    </row>
    <row r="3465" spans="1:14" x14ac:dyDescent="0.25">
      <c r="A3465" t="s">
        <v>1890</v>
      </c>
      <c r="B3465" t="s">
        <v>1891</v>
      </c>
      <c r="C3465" t="s">
        <v>51</v>
      </c>
      <c r="D3465" t="s">
        <v>21</v>
      </c>
      <c r="E3465">
        <v>21136</v>
      </c>
      <c r="F3465" t="s">
        <v>22</v>
      </c>
      <c r="G3465" t="s">
        <v>22</v>
      </c>
      <c r="H3465" t="s">
        <v>110</v>
      </c>
      <c r="I3465" t="s">
        <v>111</v>
      </c>
      <c r="J3465" s="1">
        <v>43577</v>
      </c>
      <c r="K3465" s="1">
        <v>43615</v>
      </c>
      <c r="L3465" t="s">
        <v>103</v>
      </c>
      <c r="N3465" t="s">
        <v>1562</v>
      </c>
    </row>
    <row r="3466" spans="1:14" x14ac:dyDescent="0.25">
      <c r="A3466" t="s">
        <v>155</v>
      </c>
      <c r="B3466" t="s">
        <v>1412</v>
      </c>
      <c r="C3466" t="s">
        <v>1413</v>
      </c>
      <c r="D3466" t="s">
        <v>21</v>
      </c>
      <c r="E3466">
        <v>21146</v>
      </c>
      <c r="F3466" t="s">
        <v>22</v>
      </c>
      <c r="G3466" t="s">
        <v>22</v>
      </c>
      <c r="H3466" t="s">
        <v>101</v>
      </c>
      <c r="I3466" t="s">
        <v>241</v>
      </c>
      <c r="J3466" s="1">
        <v>43577</v>
      </c>
      <c r="K3466" s="1">
        <v>43615</v>
      </c>
      <c r="L3466" t="s">
        <v>103</v>
      </c>
      <c r="N3466" t="s">
        <v>1580</v>
      </c>
    </row>
    <row r="3467" spans="1:14" x14ac:dyDescent="0.25">
      <c r="A3467" t="s">
        <v>155</v>
      </c>
      <c r="B3467" t="s">
        <v>1894</v>
      </c>
      <c r="C3467" t="s">
        <v>1426</v>
      </c>
      <c r="D3467" t="s">
        <v>21</v>
      </c>
      <c r="E3467">
        <v>21084</v>
      </c>
      <c r="F3467" t="s">
        <v>22</v>
      </c>
      <c r="G3467" t="s">
        <v>22</v>
      </c>
      <c r="H3467" t="s">
        <v>110</v>
      </c>
      <c r="I3467" t="s">
        <v>111</v>
      </c>
      <c r="J3467" s="1">
        <v>43573</v>
      </c>
      <c r="K3467" s="1">
        <v>43615</v>
      </c>
      <c r="L3467" t="s">
        <v>103</v>
      </c>
      <c r="N3467" t="s">
        <v>1562</v>
      </c>
    </row>
    <row r="3468" spans="1:14" x14ac:dyDescent="0.25">
      <c r="A3468" t="s">
        <v>1897</v>
      </c>
      <c r="B3468" t="s">
        <v>1898</v>
      </c>
      <c r="C3468" t="s">
        <v>1899</v>
      </c>
      <c r="D3468" t="s">
        <v>21</v>
      </c>
      <c r="E3468">
        <v>21160</v>
      </c>
      <c r="F3468" t="s">
        <v>22</v>
      </c>
      <c r="G3468" t="s">
        <v>22</v>
      </c>
      <c r="H3468" t="s">
        <v>101</v>
      </c>
      <c r="I3468" t="s">
        <v>241</v>
      </c>
      <c r="J3468" s="1">
        <v>43573</v>
      </c>
      <c r="K3468" s="1">
        <v>43615</v>
      </c>
      <c r="L3468" t="s">
        <v>103</v>
      </c>
      <c r="N3468" t="s">
        <v>1900</v>
      </c>
    </row>
    <row r="3469" spans="1:14" x14ac:dyDescent="0.25">
      <c r="A3469" t="s">
        <v>1901</v>
      </c>
      <c r="B3469" t="s">
        <v>1902</v>
      </c>
      <c r="C3469" t="s">
        <v>1209</v>
      </c>
      <c r="D3469" t="s">
        <v>21</v>
      </c>
      <c r="E3469">
        <v>21244</v>
      </c>
      <c r="F3469" t="s">
        <v>22</v>
      </c>
      <c r="G3469" t="s">
        <v>22</v>
      </c>
      <c r="H3469" t="s">
        <v>110</v>
      </c>
      <c r="I3469" t="s">
        <v>111</v>
      </c>
      <c r="J3469" s="1">
        <v>43577</v>
      </c>
      <c r="K3469" s="1">
        <v>43615</v>
      </c>
      <c r="L3469" t="s">
        <v>103</v>
      </c>
      <c r="N3469" t="s">
        <v>1583</v>
      </c>
    </row>
    <row r="3470" spans="1:14" x14ac:dyDescent="0.25">
      <c r="A3470" t="s">
        <v>1903</v>
      </c>
      <c r="B3470" t="s">
        <v>1904</v>
      </c>
      <c r="C3470" t="s">
        <v>1426</v>
      </c>
      <c r="D3470" t="s">
        <v>21</v>
      </c>
      <c r="E3470">
        <v>21084</v>
      </c>
      <c r="F3470" t="s">
        <v>22</v>
      </c>
      <c r="G3470" t="s">
        <v>22</v>
      </c>
      <c r="H3470" t="s">
        <v>110</v>
      </c>
      <c r="I3470" t="s">
        <v>111</v>
      </c>
      <c r="J3470" s="1">
        <v>43573</v>
      </c>
      <c r="K3470" s="1">
        <v>43615</v>
      </c>
      <c r="L3470" t="s">
        <v>103</v>
      </c>
      <c r="N3470" t="s">
        <v>1562</v>
      </c>
    </row>
    <row r="3471" spans="1:14" x14ac:dyDescent="0.25">
      <c r="A3471" t="s">
        <v>1101</v>
      </c>
      <c r="B3471" t="s">
        <v>1102</v>
      </c>
      <c r="C3471" t="s">
        <v>1103</v>
      </c>
      <c r="D3471" t="s">
        <v>21</v>
      </c>
      <c r="E3471">
        <v>21811</v>
      </c>
      <c r="F3471" t="s">
        <v>22</v>
      </c>
      <c r="G3471" t="s">
        <v>22</v>
      </c>
      <c r="H3471" t="s">
        <v>101</v>
      </c>
      <c r="I3471" t="s">
        <v>241</v>
      </c>
      <c r="J3471" t="s">
        <v>210</v>
      </c>
      <c r="K3471" s="1">
        <v>43614</v>
      </c>
      <c r="L3471" t="s">
        <v>211</v>
      </c>
      <c r="M3471" t="str">
        <f>HYPERLINK("https://www.regulations.gov/docket?D=FDA-2019-H-2497")</f>
        <v>https://www.regulations.gov/docket?D=FDA-2019-H-2497</v>
      </c>
      <c r="N3471" t="s">
        <v>210</v>
      </c>
    </row>
    <row r="3472" spans="1:14" x14ac:dyDescent="0.25">
      <c r="A3472" t="s">
        <v>1913</v>
      </c>
      <c r="B3472" t="s">
        <v>1914</v>
      </c>
      <c r="C3472" t="s">
        <v>29</v>
      </c>
      <c r="D3472" t="s">
        <v>21</v>
      </c>
      <c r="E3472">
        <v>21230</v>
      </c>
      <c r="F3472" t="s">
        <v>22</v>
      </c>
      <c r="G3472" t="s">
        <v>22</v>
      </c>
      <c r="H3472" t="s">
        <v>208</v>
      </c>
      <c r="I3472" t="s">
        <v>209</v>
      </c>
      <c r="J3472" t="s">
        <v>210</v>
      </c>
      <c r="K3472" s="1">
        <v>43614</v>
      </c>
      <c r="L3472" t="s">
        <v>211</v>
      </c>
      <c r="M3472" t="str">
        <f>HYPERLINK("https://www.regulations.gov/docket?D=FDA-2019-H-2532")</f>
        <v>https://www.regulations.gov/docket?D=FDA-2019-H-2532</v>
      </c>
      <c r="N3472" t="s">
        <v>210</v>
      </c>
    </row>
    <row r="3473" spans="1:14" x14ac:dyDescent="0.25">
      <c r="A3473" t="s">
        <v>1922</v>
      </c>
      <c r="B3473" t="s">
        <v>1923</v>
      </c>
      <c r="C3473" t="s">
        <v>1924</v>
      </c>
      <c r="D3473" t="s">
        <v>21</v>
      </c>
      <c r="E3473">
        <v>21643</v>
      </c>
      <c r="F3473" t="s">
        <v>22</v>
      </c>
      <c r="G3473" t="s">
        <v>22</v>
      </c>
      <c r="H3473" t="s">
        <v>101</v>
      </c>
      <c r="I3473" t="s">
        <v>241</v>
      </c>
      <c r="J3473" t="s">
        <v>210</v>
      </c>
      <c r="K3473" s="1">
        <v>43609</v>
      </c>
      <c r="L3473" t="s">
        <v>211</v>
      </c>
      <c r="M3473" t="str">
        <f>HYPERLINK("https://www.regulations.gov/docket?D=FDA-2019-H-2502")</f>
        <v>https://www.regulations.gov/docket?D=FDA-2019-H-2502</v>
      </c>
      <c r="N3473" t="s">
        <v>210</v>
      </c>
    </row>
    <row r="3474" spans="1:14" x14ac:dyDescent="0.25">
      <c r="A3474" t="s">
        <v>1928</v>
      </c>
      <c r="B3474" t="s">
        <v>1929</v>
      </c>
      <c r="C3474" t="s">
        <v>757</v>
      </c>
      <c r="D3474" t="s">
        <v>21</v>
      </c>
      <c r="E3474">
        <v>20740</v>
      </c>
      <c r="F3474" t="s">
        <v>22</v>
      </c>
      <c r="G3474" t="s">
        <v>22</v>
      </c>
      <c r="H3474" t="s">
        <v>101</v>
      </c>
      <c r="I3474" t="s">
        <v>241</v>
      </c>
      <c r="J3474" t="s">
        <v>210</v>
      </c>
      <c r="K3474" s="1">
        <v>43608</v>
      </c>
      <c r="L3474" t="s">
        <v>211</v>
      </c>
      <c r="M3474" t="str">
        <f>HYPERLINK("https://www.regulations.gov/docket?D=FDA-2019-H-2476")</f>
        <v>https://www.regulations.gov/docket?D=FDA-2019-H-2476</v>
      </c>
      <c r="N3474" t="s">
        <v>210</v>
      </c>
    </row>
    <row r="3475" spans="1:14" x14ac:dyDescent="0.25">
      <c r="A3475" t="s">
        <v>76</v>
      </c>
      <c r="B3475" t="s">
        <v>1421</v>
      </c>
      <c r="C3475" t="s">
        <v>29</v>
      </c>
      <c r="D3475" t="s">
        <v>21</v>
      </c>
      <c r="E3475">
        <v>21230</v>
      </c>
      <c r="F3475" t="s">
        <v>22</v>
      </c>
      <c r="G3475" t="s">
        <v>22</v>
      </c>
      <c r="H3475" t="s">
        <v>208</v>
      </c>
      <c r="I3475" t="s">
        <v>209</v>
      </c>
      <c r="J3475" t="s">
        <v>210</v>
      </c>
      <c r="K3475" s="1">
        <v>43608</v>
      </c>
      <c r="L3475" t="s">
        <v>211</v>
      </c>
      <c r="M3475" t="str">
        <f>HYPERLINK("https://www.regulations.gov/docket?D=FDA-2019-H-2465")</f>
        <v>https://www.regulations.gov/docket?D=FDA-2019-H-2465</v>
      </c>
      <c r="N3475" t="s">
        <v>210</v>
      </c>
    </row>
    <row r="3476" spans="1:14" x14ac:dyDescent="0.25">
      <c r="A3476" t="s">
        <v>1933</v>
      </c>
      <c r="B3476" t="s">
        <v>1934</v>
      </c>
      <c r="C3476" t="s">
        <v>29</v>
      </c>
      <c r="D3476" t="s">
        <v>21</v>
      </c>
      <c r="E3476">
        <v>21215</v>
      </c>
      <c r="F3476" t="s">
        <v>22</v>
      </c>
      <c r="G3476" t="s">
        <v>22</v>
      </c>
      <c r="H3476" t="s">
        <v>208</v>
      </c>
      <c r="I3476" t="s">
        <v>411</v>
      </c>
      <c r="J3476" s="1">
        <v>43571</v>
      </c>
      <c r="K3476" s="1">
        <v>43608</v>
      </c>
      <c r="L3476" t="s">
        <v>103</v>
      </c>
      <c r="N3476" t="s">
        <v>1562</v>
      </c>
    </row>
    <row r="3477" spans="1:14" x14ac:dyDescent="0.25">
      <c r="A3477" t="s">
        <v>139</v>
      </c>
      <c r="B3477" t="s">
        <v>1935</v>
      </c>
      <c r="C3477" t="s">
        <v>1936</v>
      </c>
      <c r="D3477" t="s">
        <v>21</v>
      </c>
      <c r="E3477">
        <v>20706</v>
      </c>
      <c r="F3477" t="s">
        <v>22</v>
      </c>
      <c r="G3477" t="s">
        <v>22</v>
      </c>
      <c r="H3477" t="s">
        <v>110</v>
      </c>
      <c r="I3477" t="s">
        <v>111</v>
      </c>
      <c r="J3477" s="1">
        <v>43564</v>
      </c>
      <c r="K3477" s="1">
        <v>43608</v>
      </c>
      <c r="L3477" t="s">
        <v>103</v>
      </c>
      <c r="N3477" t="s">
        <v>1562</v>
      </c>
    </row>
    <row r="3478" spans="1:14" x14ac:dyDescent="0.25">
      <c r="A3478" t="s">
        <v>1941</v>
      </c>
      <c r="B3478" t="s">
        <v>1942</v>
      </c>
      <c r="C3478" t="s">
        <v>1943</v>
      </c>
      <c r="D3478" t="s">
        <v>21</v>
      </c>
      <c r="E3478">
        <v>20866</v>
      </c>
      <c r="F3478" t="s">
        <v>22</v>
      </c>
      <c r="G3478" t="s">
        <v>22</v>
      </c>
      <c r="H3478" t="s">
        <v>101</v>
      </c>
      <c r="I3478" t="s">
        <v>241</v>
      </c>
      <c r="J3478" s="1">
        <v>43564</v>
      </c>
      <c r="K3478" s="1">
        <v>43608</v>
      </c>
      <c r="L3478" t="s">
        <v>103</v>
      </c>
      <c r="N3478" t="s">
        <v>1900</v>
      </c>
    </row>
    <row r="3479" spans="1:14" x14ac:dyDescent="0.25">
      <c r="A3479" t="s">
        <v>1944</v>
      </c>
      <c r="B3479" t="s">
        <v>438</v>
      </c>
      <c r="C3479" t="s">
        <v>29</v>
      </c>
      <c r="D3479" t="s">
        <v>21</v>
      </c>
      <c r="E3479">
        <v>21202</v>
      </c>
      <c r="F3479" t="s">
        <v>22</v>
      </c>
      <c r="G3479" t="s">
        <v>22</v>
      </c>
      <c r="H3479" t="s">
        <v>101</v>
      </c>
      <c r="I3479" t="s">
        <v>241</v>
      </c>
      <c r="J3479" s="1">
        <v>43570</v>
      </c>
      <c r="K3479" s="1">
        <v>43608</v>
      </c>
      <c r="L3479" t="s">
        <v>103</v>
      </c>
      <c r="N3479" t="s">
        <v>1580</v>
      </c>
    </row>
    <row r="3480" spans="1:14" x14ac:dyDescent="0.25">
      <c r="A3480" t="s">
        <v>1207</v>
      </c>
      <c r="B3480" t="s">
        <v>1208</v>
      </c>
      <c r="C3480" t="s">
        <v>1209</v>
      </c>
      <c r="D3480" t="s">
        <v>21</v>
      </c>
      <c r="E3480">
        <v>21244</v>
      </c>
      <c r="F3480" t="s">
        <v>22</v>
      </c>
      <c r="G3480" t="s">
        <v>22</v>
      </c>
      <c r="H3480" t="s">
        <v>101</v>
      </c>
      <c r="I3480" t="s">
        <v>241</v>
      </c>
      <c r="J3480" t="s">
        <v>210</v>
      </c>
      <c r="K3480" s="1">
        <v>43606</v>
      </c>
      <c r="L3480" t="s">
        <v>211</v>
      </c>
      <c r="M3480" t="str">
        <f>HYPERLINK("https://www.regulations.gov/docket?D=FDA-2019-H-2417")</f>
        <v>https://www.regulations.gov/docket?D=FDA-2019-H-2417</v>
      </c>
      <c r="N3480" t="s">
        <v>210</v>
      </c>
    </row>
    <row r="3481" spans="1:14" x14ac:dyDescent="0.25">
      <c r="A3481" t="s">
        <v>700</v>
      </c>
      <c r="B3481" t="s">
        <v>1968</v>
      </c>
      <c r="C3481" t="s">
        <v>29</v>
      </c>
      <c r="D3481" t="s">
        <v>21</v>
      </c>
      <c r="E3481">
        <v>21229</v>
      </c>
      <c r="F3481" t="s">
        <v>22</v>
      </c>
      <c r="G3481" t="s">
        <v>22</v>
      </c>
      <c r="H3481" t="s">
        <v>208</v>
      </c>
      <c r="I3481" t="s">
        <v>209</v>
      </c>
      <c r="J3481" t="s">
        <v>210</v>
      </c>
      <c r="K3481" s="1">
        <v>43602</v>
      </c>
      <c r="L3481" t="s">
        <v>211</v>
      </c>
      <c r="M3481" t="str">
        <f>HYPERLINK("https://www.regulations.gov/docket?D=FDA-2019-H-2356")</f>
        <v>https://www.regulations.gov/docket?D=FDA-2019-H-2356</v>
      </c>
      <c r="N3481" t="s">
        <v>210</v>
      </c>
    </row>
    <row r="3482" spans="1:14" x14ac:dyDescent="0.25">
      <c r="A3482" t="s">
        <v>1971</v>
      </c>
      <c r="B3482" t="s">
        <v>1972</v>
      </c>
      <c r="C3482" t="s">
        <v>29</v>
      </c>
      <c r="D3482" t="s">
        <v>21</v>
      </c>
      <c r="E3482">
        <v>21218</v>
      </c>
      <c r="F3482" t="s">
        <v>22</v>
      </c>
      <c r="G3482" t="s">
        <v>22</v>
      </c>
      <c r="H3482" t="s">
        <v>101</v>
      </c>
      <c r="I3482" t="s">
        <v>241</v>
      </c>
      <c r="J3482" t="s">
        <v>210</v>
      </c>
      <c r="K3482" s="1">
        <v>43601</v>
      </c>
      <c r="L3482" t="s">
        <v>211</v>
      </c>
      <c r="M3482" t="str">
        <f>HYPERLINK("https://www.regulations.gov/docket?D=FDA-2019-H-2349")</f>
        <v>https://www.regulations.gov/docket?D=FDA-2019-H-2349</v>
      </c>
      <c r="N3482" t="s">
        <v>210</v>
      </c>
    </row>
    <row r="3483" spans="1:14" x14ac:dyDescent="0.25">
      <c r="A3483" t="s">
        <v>1631</v>
      </c>
      <c r="B3483" t="s">
        <v>1632</v>
      </c>
      <c r="C3483" t="s">
        <v>1633</v>
      </c>
      <c r="D3483" t="s">
        <v>21</v>
      </c>
      <c r="E3483">
        <v>21078</v>
      </c>
      <c r="F3483" t="s">
        <v>22</v>
      </c>
      <c r="G3483" t="s">
        <v>22</v>
      </c>
      <c r="H3483" t="s">
        <v>101</v>
      </c>
      <c r="I3483" t="s">
        <v>241</v>
      </c>
      <c r="J3483" s="1">
        <v>43559</v>
      </c>
      <c r="K3483" s="1">
        <v>43601</v>
      </c>
      <c r="L3483" t="s">
        <v>103</v>
      </c>
      <c r="N3483" t="s">
        <v>1580</v>
      </c>
    </row>
    <row r="3484" spans="1:14" x14ac:dyDescent="0.25">
      <c r="A3484" t="s">
        <v>1973</v>
      </c>
      <c r="B3484" t="s">
        <v>1974</v>
      </c>
      <c r="C3484" t="s">
        <v>804</v>
      </c>
      <c r="D3484" t="s">
        <v>21</v>
      </c>
      <c r="E3484">
        <v>20816</v>
      </c>
      <c r="F3484" t="s">
        <v>22</v>
      </c>
      <c r="G3484" t="s">
        <v>22</v>
      </c>
      <c r="H3484" t="s">
        <v>101</v>
      </c>
      <c r="I3484" t="s">
        <v>241</v>
      </c>
      <c r="J3484" s="1">
        <v>43560</v>
      </c>
      <c r="K3484" s="1">
        <v>43601</v>
      </c>
      <c r="L3484" t="s">
        <v>103</v>
      </c>
      <c r="N3484" t="s">
        <v>1580</v>
      </c>
    </row>
    <row r="3485" spans="1:14" x14ac:dyDescent="0.25">
      <c r="A3485" t="s">
        <v>1172</v>
      </c>
      <c r="B3485" t="s">
        <v>1173</v>
      </c>
      <c r="C3485" t="s">
        <v>29</v>
      </c>
      <c r="D3485" t="s">
        <v>21</v>
      </c>
      <c r="E3485">
        <v>21212</v>
      </c>
      <c r="F3485" t="s">
        <v>22</v>
      </c>
      <c r="G3485" t="s">
        <v>22</v>
      </c>
      <c r="H3485" t="s">
        <v>208</v>
      </c>
      <c r="I3485" t="s">
        <v>209</v>
      </c>
      <c r="J3485" t="s">
        <v>210</v>
      </c>
      <c r="K3485" s="1">
        <v>43601</v>
      </c>
      <c r="L3485" t="s">
        <v>211</v>
      </c>
      <c r="M3485" t="str">
        <f>HYPERLINK("https://www.regulations.gov/docket?D=FDA-2019-H-2365")</f>
        <v>https://www.regulations.gov/docket?D=FDA-2019-H-2365</v>
      </c>
      <c r="N3485" t="s">
        <v>210</v>
      </c>
    </row>
    <row r="3486" spans="1:14" x14ac:dyDescent="0.25">
      <c r="A3486" t="s">
        <v>1977</v>
      </c>
      <c r="B3486" t="s">
        <v>1978</v>
      </c>
      <c r="C3486" t="s">
        <v>652</v>
      </c>
      <c r="D3486" t="s">
        <v>21</v>
      </c>
      <c r="E3486">
        <v>20743</v>
      </c>
      <c r="F3486" t="s">
        <v>22</v>
      </c>
      <c r="G3486" t="s">
        <v>22</v>
      </c>
      <c r="H3486" t="s">
        <v>110</v>
      </c>
      <c r="I3486" t="s">
        <v>111</v>
      </c>
      <c r="J3486" s="1">
        <v>43557</v>
      </c>
      <c r="K3486" s="1">
        <v>43601</v>
      </c>
      <c r="L3486" t="s">
        <v>103</v>
      </c>
      <c r="N3486" t="s">
        <v>1583</v>
      </c>
    </row>
    <row r="3487" spans="1:14" x14ac:dyDescent="0.25">
      <c r="A3487" t="s">
        <v>1979</v>
      </c>
      <c r="B3487" t="s">
        <v>1980</v>
      </c>
      <c r="C3487" t="s">
        <v>854</v>
      </c>
      <c r="D3487" t="s">
        <v>21</v>
      </c>
      <c r="E3487">
        <v>20706</v>
      </c>
      <c r="F3487" t="s">
        <v>22</v>
      </c>
      <c r="G3487" t="s">
        <v>22</v>
      </c>
      <c r="H3487" t="s">
        <v>101</v>
      </c>
      <c r="I3487" t="s">
        <v>241</v>
      </c>
      <c r="J3487" s="1">
        <v>43564</v>
      </c>
      <c r="K3487" s="1">
        <v>43601</v>
      </c>
      <c r="L3487" t="s">
        <v>103</v>
      </c>
      <c r="N3487" t="s">
        <v>1580</v>
      </c>
    </row>
    <row r="3488" spans="1:14" x14ac:dyDescent="0.25">
      <c r="A3488" t="s">
        <v>196</v>
      </c>
      <c r="B3488" t="s">
        <v>1170</v>
      </c>
      <c r="C3488" t="s">
        <v>1171</v>
      </c>
      <c r="D3488" t="s">
        <v>21</v>
      </c>
      <c r="E3488">
        <v>20705</v>
      </c>
      <c r="F3488" t="s">
        <v>22</v>
      </c>
      <c r="G3488" t="s">
        <v>22</v>
      </c>
      <c r="H3488" t="s">
        <v>110</v>
      </c>
      <c r="I3488" t="s">
        <v>111</v>
      </c>
      <c r="J3488" s="1">
        <v>43563</v>
      </c>
      <c r="K3488" s="1">
        <v>43601</v>
      </c>
      <c r="L3488" t="s">
        <v>103</v>
      </c>
      <c r="N3488" t="s">
        <v>1583</v>
      </c>
    </row>
    <row r="3489" spans="1:14" x14ac:dyDescent="0.25">
      <c r="A3489" t="s">
        <v>1177</v>
      </c>
      <c r="B3489" t="s">
        <v>1110</v>
      </c>
      <c r="C3489" t="s">
        <v>551</v>
      </c>
      <c r="D3489" t="s">
        <v>21</v>
      </c>
      <c r="E3489">
        <v>21801</v>
      </c>
      <c r="F3489" t="s">
        <v>22</v>
      </c>
      <c r="G3489" t="s">
        <v>22</v>
      </c>
      <c r="H3489" t="s">
        <v>1982</v>
      </c>
      <c r="I3489" t="s">
        <v>1983</v>
      </c>
      <c r="J3489" s="1">
        <v>43564</v>
      </c>
      <c r="K3489" s="1">
        <v>43601</v>
      </c>
      <c r="L3489" t="s">
        <v>103</v>
      </c>
      <c r="N3489" t="s">
        <v>1900</v>
      </c>
    </row>
    <row r="3490" spans="1:14" x14ac:dyDescent="0.25">
      <c r="A3490" t="s">
        <v>1177</v>
      </c>
      <c r="B3490" t="s">
        <v>1984</v>
      </c>
      <c r="C3490" t="s">
        <v>735</v>
      </c>
      <c r="D3490" t="s">
        <v>21</v>
      </c>
      <c r="E3490">
        <v>20770</v>
      </c>
      <c r="F3490" t="s">
        <v>22</v>
      </c>
      <c r="G3490" t="s">
        <v>22</v>
      </c>
      <c r="H3490" t="s">
        <v>110</v>
      </c>
      <c r="I3490" t="s">
        <v>111</v>
      </c>
      <c r="J3490" s="1">
        <v>43564</v>
      </c>
      <c r="K3490" s="1">
        <v>43601</v>
      </c>
      <c r="L3490" t="s">
        <v>103</v>
      </c>
      <c r="N3490" t="s">
        <v>104</v>
      </c>
    </row>
    <row r="3491" spans="1:14" x14ac:dyDescent="0.25">
      <c r="A3491" t="s">
        <v>1985</v>
      </c>
      <c r="B3491" t="s">
        <v>1986</v>
      </c>
      <c r="C3491" t="s">
        <v>659</v>
      </c>
      <c r="D3491" t="s">
        <v>21</v>
      </c>
      <c r="E3491">
        <v>20747</v>
      </c>
      <c r="F3491" t="s">
        <v>22</v>
      </c>
      <c r="G3491" t="s">
        <v>22</v>
      </c>
      <c r="H3491" t="s">
        <v>110</v>
      </c>
      <c r="I3491" t="s">
        <v>111</v>
      </c>
      <c r="J3491" s="1">
        <v>43557</v>
      </c>
      <c r="K3491" s="1">
        <v>43601</v>
      </c>
      <c r="L3491" t="s">
        <v>103</v>
      </c>
      <c r="N3491" t="s">
        <v>1583</v>
      </c>
    </row>
    <row r="3492" spans="1:14" x14ac:dyDescent="0.25">
      <c r="A3492" t="s">
        <v>146</v>
      </c>
      <c r="B3492" t="s">
        <v>1186</v>
      </c>
      <c r="C3492" t="s">
        <v>29</v>
      </c>
      <c r="D3492" t="s">
        <v>21</v>
      </c>
      <c r="E3492">
        <v>21212</v>
      </c>
      <c r="F3492" t="s">
        <v>22</v>
      </c>
      <c r="G3492" t="s">
        <v>22</v>
      </c>
      <c r="H3492" t="s">
        <v>101</v>
      </c>
      <c r="I3492" t="s">
        <v>241</v>
      </c>
      <c r="J3492" t="s">
        <v>210</v>
      </c>
      <c r="K3492" s="1">
        <v>43601</v>
      </c>
      <c r="L3492" t="s">
        <v>211</v>
      </c>
      <c r="M3492" t="str">
        <f>HYPERLINK("https://www.regulations.gov/docket?D=FDA-2019-H-2331")</f>
        <v>https://www.regulations.gov/docket?D=FDA-2019-H-2331</v>
      </c>
      <c r="N3492" t="s">
        <v>210</v>
      </c>
    </row>
    <row r="3493" spans="1:14" x14ac:dyDescent="0.25">
      <c r="A3493" t="s">
        <v>201</v>
      </c>
      <c r="B3493" t="s">
        <v>1189</v>
      </c>
      <c r="C3493" t="s">
        <v>1171</v>
      </c>
      <c r="D3493" t="s">
        <v>21</v>
      </c>
      <c r="E3493">
        <v>20705</v>
      </c>
      <c r="F3493" t="s">
        <v>22</v>
      </c>
      <c r="G3493" t="s">
        <v>22</v>
      </c>
      <c r="H3493" t="s">
        <v>110</v>
      </c>
      <c r="I3493" t="s">
        <v>111</v>
      </c>
      <c r="J3493" s="1">
        <v>43563</v>
      </c>
      <c r="K3493" s="1">
        <v>43601</v>
      </c>
      <c r="L3493" t="s">
        <v>103</v>
      </c>
      <c r="N3493" t="s">
        <v>1562</v>
      </c>
    </row>
    <row r="3494" spans="1:14" x14ac:dyDescent="0.25">
      <c r="A3494" t="s">
        <v>126</v>
      </c>
      <c r="B3494" t="s">
        <v>1106</v>
      </c>
      <c r="C3494" t="s">
        <v>154</v>
      </c>
      <c r="D3494" t="s">
        <v>21</v>
      </c>
      <c r="E3494">
        <v>20707</v>
      </c>
      <c r="F3494" t="s">
        <v>22</v>
      </c>
      <c r="G3494" t="s">
        <v>22</v>
      </c>
      <c r="H3494" t="s">
        <v>208</v>
      </c>
      <c r="I3494" t="s">
        <v>209</v>
      </c>
      <c r="J3494" t="s">
        <v>210</v>
      </c>
      <c r="K3494" s="1">
        <v>43599</v>
      </c>
      <c r="L3494" t="s">
        <v>211</v>
      </c>
      <c r="M3494" t="str">
        <f>HYPERLINK("https://www.regulations.gov/docket?D=FDA-2019-H-2284")</f>
        <v>https://www.regulations.gov/docket?D=FDA-2019-H-2284</v>
      </c>
      <c r="N3494" t="s">
        <v>210</v>
      </c>
    </row>
    <row r="3495" spans="1:14" x14ac:dyDescent="0.25">
      <c r="A3495" t="s">
        <v>1427</v>
      </c>
      <c r="B3495" t="s">
        <v>1428</v>
      </c>
      <c r="C3495" t="s">
        <v>70</v>
      </c>
      <c r="D3495" t="s">
        <v>21</v>
      </c>
      <c r="E3495">
        <v>21409</v>
      </c>
      <c r="F3495" t="s">
        <v>22</v>
      </c>
      <c r="G3495" t="s">
        <v>22</v>
      </c>
      <c r="H3495" t="s">
        <v>110</v>
      </c>
      <c r="I3495" t="s">
        <v>111</v>
      </c>
      <c r="J3495" t="s">
        <v>210</v>
      </c>
      <c r="K3495" s="1">
        <v>43595</v>
      </c>
      <c r="L3495" t="s">
        <v>211</v>
      </c>
      <c r="M3495" t="str">
        <f>HYPERLINK("https://www.regulations.gov/docket?D=FDA-2019-H-2261")</f>
        <v>https://www.regulations.gov/docket?D=FDA-2019-H-2261</v>
      </c>
      <c r="N3495" t="s">
        <v>210</v>
      </c>
    </row>
    <row r="3496" spans="1:14" x14ac:dyDescent="0.25">
      <c r="A3496" t="s">
        <v>1390</v>
      </c>
      <c r="B3496" t="s">
        <v>2021</v>
      </c>
      <c r="C3496" t="s">
        <v>154</v>
      </c>
      <c r="D3496" t="s">
        <v>21</v>
      </c>
      <c r="E3496">
        <v>20708</v>
      </c>
      <c r="F3496" t="s">
        <v>22</v>
      </c>
      <c r="G3496" t="s">
        <v>22</v>
      </c>
      <c r="H3496" t="s">
        <v>101</v>
      </c>
      <c r="I3496" t="s">
        <v>241</v>
      </c>
      <c r="J3496" t="s">
        <v>210</v>
      </c>
      <c r="K3496" s="1">
        <v>43595</v>
      </c>
      <c r="L3496" t="s">
        <v>211</v>
      </c>
      <c r="M3496" t="str">
        <f>HYPERLINK("https://www.regulations.gov/docket?D=FDA-2019-H-2233")</f>
        <v>https://www.regulations.gov/docket?D=FDA-2019-H-2233</v>
      </c>
      <c r="N3496" t="s">
        <v>210</v>
      </c>
    </row>
    <row r="3497" spans="1:14" x14ac:dyDescent="0.25">
      <c r="A3497" t="s">
        <v>526</v>
      </c>
      <c r="B3497" t="s">
        <v>527</v>
      </c>
      <c r="C3497" t="s">
        <v>525</v>
      </c>
      <c r="D3497" t="s">
        <v>21</v>
      </c>
      <c r="E3497">
        <v>20619</v>
      </c>
      <c r="F3497" t="s">
        <v>22</v>
      </c>
      <c r="G3497" t="s">
        <v>22</v>
      </c>
      <c r="H3497" t="s">
        <v>101</v>
      </c>
      <c r="I3497" t="s">
        <v>241</v>
      </c>
      <c r="J3497" s="1">
        <v>43551</v>
      </c>
      <c r="K3497" s="1">
        <v>43594</v>
      </c>
      <c r="L3497" t="s">
        <v>103</v>
      </c>
      <c r="N3497" t="s">
        <v>104</v>
      </c>
    </row>
    <row r="3498" spans="1:14" x14ac:dyDescent="0.25">
      <c r="A3498" t="s">
        <v>2025</v>
      </c>
      <c r="B3498" t="s">
        <v>2026</v>
      </c>
      <c r="C3498" t="s">
        <v>2027</v>
      </c>
      <c r="D3498" t="s">
        <v>21</v>
      </c>
      <c r="E3498">
        <v>20639</v>
      </c>
      <c r="F3498" t="s">
        <v>22</v>
      </c>
      <c r="G3498" t="s">
        <v>22</v>
      </c>
      <c r="H3498" t="s">
        <v>101</v>
      </c>
      <c r="I3498" t="s">
        <v>241</v>
      </c>
      <c r="J3498" t="s">
        <v>210</v>
      </c>
      <c r="K3498" s="1">
        <v>43594</v>
      </c>
      <c r="L3498" t="s">
        <v>211</v>
      </c>
      <c r="M3498" t="str">
        <f>HYPERLINK("https://www.regulations.gov/docket?D=FDA-2019-H-2213")</f>
        <v>https://www.regulations.gov/docket?D=FDA-2019-H-2213</v>
      </c>
      <c r="N3498" t="s">
        <v>210</v>
      </c>
    </row>
    <row r="3499" spans="1:14" x14ac:dyDescent="0.25">
      <c r="A3499" t="s">
        <v>76</v>
      </c>
      <c r="B3499" t="s">
        <v>2028</v>
      </c>
      <c r="C3499" t="s">
        <v>29</v>
      </c>
      <c r="D3499" t="s">
        <v>21</v>
      </c>
      <c r="E3499">
        <v>21224</v>
      </c>
      <c r="F3499" t="s">
        <v>22</v>
      </c>
      <c r="G3499" t="s">
        <v>22</v>
      </c>
      <c r="H3499" t="s">
        <v>208</v>
      </c>
      <c r="I3499" t="s">
        <v>209</v>
      </c>
      <c r="J3499" s="1">
        <v>43550</v>
      </c>
      <c r="K3499" s="1">
        <v>43594</v>
      </c>
      <c r="L3499" t="s">
        <v>103</v>
      </c>
      <c r="N3499" t="s">
        <v>1562</v>
      </c>
    </row>
    <row r="3500" spans="1:14" x14ac:dyDescent="0.25">
      <c r="A3500" t="s">
        <v>547</v>
      </c>
      <c r="B3500" t="s">
        <v>548</v>
      </c>
      <c r="C3500" t="s">
        <v>226</v>
      </c>
      <c r="D3500" t="s">
        <v>21</v>
      </c>
      <c r="E3500">
        <v>20754</v>
      </c>
      <c r="F3500" t="s">
        <v>22</v>
      </c>
      <c r="G3500" t="s">
        <v>22</v>
      </c>
      <c r="H3500" t="s">
        <v>110</v>
      </c>
      <c r="I3500" t="s">
        <v>111</v>
      </c>
      <c r="J3500" s="1">
        <v>43550</v>
      </c>
      <c r="K3500" s="1">
        <v>43594</v>
      </c>
      <c r="L3500" t="s">
        <v>103</v>
      </c>
      <c r="N3500" t="s">
        <v>104</v>
      </c>
    </row>
    <row r="3501" spans="1:14" x14ac:dyDescent="0.25">
      <c r="A3501" t="s">
        <v>2032</v>
      </c>
      <c r="B3501" t="s">
        <v>2033</v>
      </c>
      <c r="C3501" t="s">
        <v>29</v>
      </c>
      <c r="D3501" t="s">
        <v>21</v>
      </c>
      <c r="E3501">
        <v>21201</v>
      </c>
      <c r="F3501" t="s">
        <v>22</v>
      </c>
      <c r="G3501" t="s">
        <v>22</v>
      </c>
      <c r="H3501" t="s">
        <v>110</v>
      </c>
      <c r="I3501" t="s">
        <v>111</v>
      </c>
      <c r="J3501" s="1">
        <v>43553</v>
      </c>
      <c r="K3501" s="1">
        <v>43594</v>
      </c>
      <c r="L3501" t="s">
        <v>103</v>
      </c>
      <c r="N3501" t="s">
        <v>104</v>
      </c>
    </row>
    <row r="3502" spans="1:14" x14ac:dyDescent="0.25">
      <c r="A3502" t="s">
        <v>2034</v>
      </c>
      <c r="B3502" t="s">
        <v>2035</v>
      </c>
      <c r="C3502" t="s">
        <v>1209</v>
      </c>
      <c r="D3502" t="s">
        <v>21</v>
      </c>
      <c r="E3502">
        <v>21244</v>
      </c>
      <c r="F3502" t="s">
        <v>22</v>
      </c>
      <c r="G3502" t="s">
        <v>22</v>
      </c>
      <c r="H3502" t="s">
        <v>101</v>
      </c>
      <c r="I3502" t="s">
        <v>102</v>
      </c>
      <c r="J3502" s="1">
        <v>43551</v>
      </c>
      <c r="K3502" s="1">
        <v>43594</v>
      </c>
      <c r="L3502" t="s">
        <v>103</v>
      </c>
      <c r="N3502" t="s">
        <v>1580</v>
      </c>
    </row>
    <row r="3503" spans="1:14" x14ac:dyDescent="0.25">
      <c r="A3503" t="s">
        <v>2036</v>
      </c>
      <c r="B3503" t="s">
        <v>2037</v>
      </c>
      <c r="C3503" t="s">
        <v>707</v>
      </c>
      <c r="D3503" t="s">
        <v>21</v>
      </c>
      <c r="E3503">
        <v>21755</v>
      </c>
      <c r="F3503" t="s">
        <v>22</v>
      </c>
      <c r="G3503" t="s">
        <v>22</v>
      </c>
      <c r="H3503" t="s">
        <v>208</v>
      </c>
      <c r="I3503" t="s">
        <v>209</v>
      </c>
      <c r="J3503" t="s">
        <v>210</v>
      </c>
      <c r="K3503" s="1">
        <v>43594</v>
      </c>
      <c r="L3503" t="s">
        <v>211</v>
      </c>
      <c r="M3503" t="str">
        <f>HYPERLINK("https://www.regulations.gov/docket?D=FDA-2019-H-2231")</f>
        <v>https://www.regulations.gov/docket?D=FDA-2019-H-2231</v>
      </c>
      <c r="N3503" t="s">
        <v>210</v>
      </c>
    </row>
    <row r="3504" spans="1:14" x14ac:dyDescent="0.25">
      <c r="A3504" t="s">
        <v>1306</v>
      </c>
      <c r="B3504" t="s">
        <v>1307</v>
      </c>
      <c r="C3504" t="s">
        <v>29</v>
      </c>
      <c r="D3504" t="s">
        <v>21</v>
      </c>
      <c r="E3504">
        <v>21229</v>
      </c>
      <c r="F3504" t="s">
        <v>22</v>
      </c>
      <c r="G3504" t="s">
        <v>22</v>
      </c>
      <c r="H3504" t="s">
        <v>208</v>
      </c>
      <c r="I3504" t="s">
        <v>209</v>
      </c>
      <c r="J3504" s="1">
        <v>43522</v>
      </c>
      <c r="K3504" s="1">
        <v>43594</v>
      </c>
      <c r="L3504" t="s">
        <v>103</v>
      </c>
      <c r="N3504" t="s">
        <v>1583</v>
      </c>
    </row>
    <row r="3505" spans="1:14" x14ac:dyDescent="0.25">
      <c r="A3505" t="s">
        <v>1529</v>
      </c>
      <c r="B3505" t="s">
        <v>1530</v>
      </c>
      <c r="C3505" t="s">
        <v>1413</v>
      </c>
      <c r="D3505" t="s">
        <v>21</v>
      </c>
      <c r="E3505">
        <v>21146</v>
      </c>
      <c r="F3505" t="s">
        <v>22</v>
      </c>
      <c r="G3505" t="s">
        <v>22</v>
      </c>
      <c r="H3505" t="s">
        <v>101</v>
      </c>
      <c r="I3505" t="s">
        <v>241</v>
      </c>
      <c r="J3505" t="s">
        <v>210</v>
      </c>
      <c r="K3505" s="1">
        <v>43593</v>
      </c>
      <c r="L3505" t="s">
        <v>211</v>
      </c>
      <c r="M3505" t="str">
        <f>HYPERLINK("https://www.regulations.gov/docket?D=FDA-2019-H-2178")</f>
        <v>https://www.regulations.gov/docket?D=FDA-2019-H-2178</v>
      </c>
      <c r="N3505" t="s">
        <v>210</v>
      </c>
    </row>
    <row r="3506" spans="1:14" x14ac:dyDescent="0.25">
      <c r="A3506" t="s">
        <v>1531</v>
      </c>
      <c r="B3506" t="s">
        <v>1532</v>
      </c>
      <c r="C3506" t="s">
        <v>54</v>
      </c>
      <c r="D3506" t="s">
        <v>21</v>
      </c>
      <c r="E3506">
        <v>21061</v>
      </c>
      <c r="F3506" t="s">
        <v>22</v>
      </c>
      <c r="G3506" t="s">
        <v>22</v>
      </c>
      <c r="H3506" t="s">
        <v>110</v>
      </c>
      <c r="I3506" t="s">
        <v>132</v>
      </c>
      <c r="J3506" t="s">
        <v>210</v>
      </c>
      <c r="K3506" s="1">
        <v>43593</v>
      </c>
      <c r="L3506" t="s">
        <v>211</v>
      </c>
      <c r="M3506" t="str">
        <f>HYPERLINK("https://www.regulations.gov/docket?D=FDA-2019-H-2203")</f>
        <v>https://www.regulations.gov/docket?D=FDA-2019-H-2203</v>
      </c>
      <c r="N3506" t="s">
        <v>210</v>
      </c>
    </row>
    <row r="3507" spans="1:14" x14ac:dyDescent="0.25">
      <c r="A3507" t="s">
        <v>1538</v>
      </c>
      <c r="B3507" t="s">
        <v>1539</v>
      </c>
      <c r="C3507" t="s">
        <v>54</v>
      </c>
      <c r="D3507" t="s">
        <v>21</v>
      </c>
      <c r="E3507">
        <v>21061</v>
      </c>
      <c r="F3507" t="s">
        <v>22</v>
      </c>
      <c r="G3507" t="s">
        <v>22</v>
      </c>
      <c r="H3507" t="s">
        <v>110</v>
      </c>
      <c r="I3507" t="s">
        <v>111</v>
      </c>
      <c r="J3507" t="s">
        <v>210</v>
      </c>
      <c r="K3507" s="1">
        <v>43593</v>
      </c>
      <c r="L3507" t="s">
        <v>211</v>
      </c>
      <c r="M3507" t="str">
        <f>HYPERLINK("https://www.regulations.gov/docket?D=FDA-2019-H-2197")</f>
        <v>https://www.regulations.gov/docket?D=FDA-2019-H-2197</v>
      </c>
      <c r="N3507" t="s">
        <v>210</v>
      </c>
    </row>
    <row r="3508" spans="1:14" x14ac:dyDescent="0.25">
      <c r="A3508" t="s">
        <v>1141</v>
      </c>
      <c r="B3508" t="s">
        <v>1142</v>
      </c>
      <c r="C3508" t="s">
        <v>29</v>
      </c>
      <c r="D3508" t="s">
        <v>21</v>
      </c>
      <c r="E3508">
        <v>21206</v>
      </c>
      <c r="F3508" t="s">
        <v>22</v>
      </c>
      <c r="G3508" t="s">
        <v>22</v>
      </c>
      <c r="H3508" t="s">
        <v>2041</v>
      </c>
      <c r="I3508" t="s">
        <v>24</v>
      </c>
      <c r="J3508" t="s">
        <v>210</v>
      </c>
      <c r="K3508" s="1">
        <v>43593</v>
      </c>
      <c r="L3508" t="s">
        <v>211</v>
      </c>
      <c r="M3508" t="str">
        <f>HYPERLINK("https://www.regulations.gov/docket?D=FDA-2019-H-2176")</f>
        <v>https://www.regulations.gov/docket?D=FDA-2019-H-2176</v>
      </c>
      <c r="N3508" t="s">
        <v>210</v>
      </c>
    </row>
    <row r="3509" spans="1:14" x14ac:dyDescent="0.25">
      <c r="A3509" t="s">
        <v>627</v>
      </c>
      <c r="B3509" t="s">
        <v>628</v>
      </c>
      <c r="C3509" t="s">
        <v>629</v>
      </c>
      <c r="D3509" t="s">
        <v>21</v>
      </c>
      <c r="E3509">
        <v>20622</v>
      </c>
      <c r="F3509" t="s">
        <v>22</v>
      </c>
      <c r="G3509" t="s">
        <v>22</v>
      </c>
      <c r="H3509" t="s">
        <v>101</v>
      </c>
      <c r="I3509" t="s">
        <v>241</v>
      </c>
      <c r="J3509" t="s">
        <v>210</v>
      </c>
      <c r="K3509" s="1">
        <v>43592</v>
      </c>
      <c r="L3509" t="s">
        <v>211</v>
      </c>
      <c r="M3509" t="str">
        <f>HYPERLINK("https://www.regulations.gov/docket?D=FDA-2019-H-2173")</f>
        <v>https://www.regulations.gov/docket?D=FDA-2019-H-2173</v>
      </c>
      <c r="N3509" t="s">
        <v>210</v>
      </c>
    </row>
    <row r="3510" spans="1:14" x14ac:dyDescent="0.25">
      <c r="A3510" t="s">
        <v>93</v>
      </c>
      <c r="B3510" t="s">
        <v>486</v>
      </c>
      <c r="C3510" t="s">
        <v>487</v>
      </c>
      <c r="D3510" t="s">
        <v>21</v>
      </c>
      <c r="E3510">
        <v>20782</v>
      </c>
      <c r="F3510" t="s">
        <v>22</v>
      </c>
      <c r="G3510" t="s">
        <v>22</v>
      </c>
      <c r="H3510" t="s">
        <v>101</v>
      </c>
      <c r="I3510" t="s">
        <v>241</v>
      </c>
      <c r="J3510" t="s">
        <v>210</v>
      </c>
      <c r="K3510" s="1">
        <v>43591</v>
      </c>
      <c r="L3510" t="s">
        <v>211</v>
      </c>
      <c r="M3510" t="str">
        <f>HYPERLINK("https://www.regulations.gov/docket?D=FDA-2019-H-2151")</f>
        <v>https://www.regulations.gov/docket?D=FDA-2019-H-2151</v>
      </c>
      <c r="N3510" t="s">
        <v>210</v>
      </c>
    </row>
    <row r="3511" spans="1:14" x14ac:dyDescent="0.25">
      <c r="A3511" t="s">
        <v>1196</v>
      </c>
      <c r="B3511" t="s">
        <v>1197</v>
      </c>
      <c r="C3511" t="s">
        <v>1198</v>
      </c>
      <c r="D3511" t="s">
        <v>21</v>
      </c>
      <c r="E3511">
        <v>21226</v>
      </c>
      <c r="F3511" t="s">
        <v>22</v>
      </c>
      <c r="G3511" t="s">
        <v>22</v>
      </c>
      <c r="H3511" t="s">
        <v>101</v>
      </c>
      <c r="I3511" t="s">
        <v>241</v>
      </c>
      <c r="J3511" t="s">
        <v>210</v>
      </c>
      <c r="K3511" s="1">
        <v>43588</v>
      </c>
      <c r="L3511" t="s">
        <v>211</v>
      </c>
      <c r="M3511" t="str">
        <f>HYPERLINK("https://www.regulations.gov/docket?D=FDA-2019-H-2129")</f>
        <v>https://www.regulations.gov/docket?D=FDA-2019-H-2129</v>
      </c>
      <c r="N3511" t="s">
        <v>210</v>
      </c>
    </row>
    <row r="3512" spans="1:14" x14ac:dyDescent="0.25">
      <c r="A3512" t="s">
        <v>461</v>
      </c>
      <c r="B3512" t="s">
        <v>1784</v>
      </c>
      <c r="C3512" t="s">
        <v>114</v>
      </c>
      <c r="D3512" t="s">
        <v>21</v>
      </c>
      <c r="E3512">
        <v>21228</v>
      </c>
      <c r="F3512" t="s">
        <v>22</v>
      </c>
      <c r="G3512" t="s">
        <v>22</v>
      </c>
      <c r="H3512" t="s">
        <v>110</v>
      </c>
      <c r="I3512" t="s">
        <v>111</v>
      </c>
      <c r="J3512" s="1">
        <v>43537</v>
      </c>
      <c r="K3512" s="1">
        <v>43587</v>
      </c>
      <c r="L3512" t="s">
        <v>103</v>
      </c>
      <c r="N3512" t="s">
        <v>1583</v>
      </c>
    </row>
    <row r="3513" spans="1:14" x14ac:dyDescent="0.25">
      <c r="A3513" t="s">
        <v>30</v>
      </c>
      <c r="B3513" t="s">
        <v>1549</v>
      </c>
      <c r="C3513" t="s">
        <v>67</v>
      </c>
      <c r="D3513" t="s">
        <v>21</v>
      </c>
      <c r="E3513">
        <v>20906</v>
      </c>
      <c r="F3513" t="s">
        <v>22</v>
      </c>
      <c r="G3513" t="s">
        <v>22</v>
      </c>
      <c r="H3513" t="s">
        <v>110</v>
      </c>
      <c r="I3513" t="s">
        <v>111</v>
      </c>
      <c r="J3513" t="s">
        <v>210</v>
      </c>
      <c r="K3513" s="1">
        <v>43587</v>
      </c>
      <c r="L3513" t="s">
        <v>211</v>
      </c>
      <c r="M3513" t="str">
        <f>HYPERLINK("https://www.regulations.gov/docket?D=FDA-2019-H-2081")</f>
        <v>https://www.regulations.gov/docket?D=FDA-2019-H-2081</v>
      </c>
      <c r="N3513" t="s">
        <v>210</v>
      </c>
    </row>
    <row r="3514" spans="1:14" x14ac:dyDescent="0.25">
      <c r="A3514" t="s">
        <v>2063</v>
      </c>
      <c r="B3514" t="s">
        <v>2064</v>
      </c>
      <c r="C3514" t="s">
        <v>1171</v>
      </c>
      <c r="D3514" t="s">
        <v>21</v>
      </c>
      <c r="E3514">
        <v>20705</v>
      </c>
      <c r="F3514" t="s">
        <v>22</v>
      </c>
      <c r="G3514" t="s">
        <v>22</v>
      </c>
      <c r="H3514" t="s">
        <v>101</v>
      </c>
      <c r="I3514" t="s">
        <v>241</v>
      </c>
      <c r="J3514" s="1">
        <v>43535</v>
      </c>
      <c r="K3514" s="1">
        <v>43587</v>
      </c>
      <c r="L3514" t="s">
        <v>103</v>
      </c>
      <c r="N3514" t="s">
        <v>1580</v>
      </c>
    </row>
    <row r="3515" spans="1:14" x14ac:dyDescent="0.25">
      <c r="A3515" t="s">
        <v>76</v>
      </c>
      <c r="B3515" t="s">
        <v>1229</v>
      </c>
      <c r="C3515" t="s">
        <v>987</v>
      </c>
      <c r="D3515" t="s">
        <v>21</v>
      </c>
      <c r="E3515">
        <v>21090</v>
      </c>
      <c r="F3515" t="s">
        <v>22</v>
      </c>
      <c r="G3515" t="s">
        <v>22</v>
      </c>
      <c r="H3515" t="s">
        <v>101</v>
      </c>
      <c r="I3515" t="s">
        <v>241</v>
      </c>
      <c r="J3515" t="s">
        <v>210</v>
      </c>
      <c r="K3515" s="1">
        <v>43585</v>
      </c>
      <c r="L3515" t="s">
        <v>211</v>
      </c>
      <c r="M3515" t="str">
        <f>HYPERLINK("https://www.regulations.gov/docket?D=FDA-2019-H-2030")</f>
        <v>https://www.regulations.gov/docket?D=FDA-2019-H-2030</v>
      </c>
      <c r="N3515" t="s">
        <v>210</v>
      </c>
    </row>
    <row r="3516" spans="1:14" x14ac:dyDescent="0.25">
      <c r="A3516" t="s">
        <v>1304</v>
      </c>
      <c r="B3516" t="s">
        <v>1305</v>
      </c>
      <c r="C3516" t="s">
        <v>29</v>
      </c>
      <c r="D3516" t="s">
        <v>21</v>
      </c>
      <c r="E3516">
        <v>21225</v>
      </c>
      <c r="F3516" t="s">
        <v>22</v>
      </c>
      <c r="G3516" t="s">
        <v>22</v>
      </c>
      <c r="H3516" t="s">
        <v>101</v>
      </c>
      <c r="I3516" t="s">
        <v>241</v>
      </c>
      <c r="J3516" t="s">
        <v>210</v>
      </c>
      <c r="K3516" s="1">
        <v>43584</v>
      </c>
      <c r="L3516" t="s">
        <v>211</v>
      </c>
      <c r="M3516" t="str">
        <f>HYPERLINK("https://www.regulations.gov/docket?D=FDA-2019-H-2002")</f>
        <v>https://www.regulations.gov/docket?D=FDA-2019-H-2002</v>
      </c>
      <c r="N3516" t="s">
        <v>210</v>
      </c>
    </row>
    <row r="3517" spans="1:14" x14ac:dyDescent="0.25">
      <c r="A3517" t="s">
        <v>2106</v>
      </c>
      <c r="B3517" t="s">
        <v>2107</v>
      </c>
      <c r="C3517" t="s">
        <v>67</v>
      </c>
      <c r="D3517" t="s">
        <v>21</v>
      </c>
      <c r="E3517">
        <v>20904</v>
      </c>
      <c r="F3517" t="s">
        <v>22</v>
      </c>
      <c r="G3517" t="s">
        <v>22</v>
      </c>
      <c r="H3517" t="s">
        <v>101</v>
      </c>
      <c r="I3517" t="s">
        <v>241</v>
      </c>
      <c r="J3517" s="1">
        <v>43532</v>
      </c>
      <c r="K3517" s="1">
        <v>43580</v>
      </c>
      <c r="L3517" t="s">
        <v>103</v>
      </c>
      <c r="N3517" t="s">
        <v>1580</v>
      </c>
    </row>
    <row r="3518" spans="1:14" x14ac:dyDescent="0.25">
      <c r="A3518" t="s">
        <v>2110</v>
      </c>
      <c r="B3518" t="s">
        <v>2111</v>
      </c>
      <c r="C3518" t="s">
        <v>804</v>
      </c>
      <c r="D3518" t="s">
        <v>21</v>
      </c>
      <c r="E3518">
        <v>20814</v>
      </c>
      <c r="F3518" t="s">
        <v>22</v>
      </c>
      <c r="G3518" t="s">
        <v>22</v>
      </c>
      <c r="H3518" t="s">
        <v>110</v>
      </c>
      <c r="I3518" t="s">
        <v>132</v>
      </c>
      <c r="J3518" s="1">
        <v>43530</v>
      </c>
      <c r="K3518" s="1">
        <v>43580</v>
      </c>
      <c r="L3518" t="s">
        <v>103</v>
      </c>
      <c r="N3518" t="s">
        <v>1562</v>
      </c>
    </row>
    <row r="3519" spans="1:14" x14ac:dyDescent="0.25">
      <c r="A3519" t="s">
        <v>1607</v>
      </c>
      <c r="B3519" t="s">
        <v>1608</v>
      </c>
      <c r="C3519" t="s">
        <v>804</v>
      </c>
      <c r="D3519" t="s">
        <v>21</v>
      </c>
      <c r="E3519">
        <v>20814</v>
      </c>
      <c r="F3519" t="s">
        <v>22</v>
      </c>
      <c r="G3519" t="s">
        <v>22</v>
      </c>
      <c r="H3519" t="s">
        <v>101</v>
      </c>
      <c r="I3519" t="s">
        <v>102</v>
      </c>
      <c r="J3519" s="1">
        <v>43532</v>
      </c>
      <c r="K3519" s="1">
        <v>43580</v>
      </c>
      <c r="L3519" t="s">
        <v>103</v>
      </c>
      <c r="N3519" t="s">
        <v>1580</v>
      </c>
    </row>
    <row r="3520" spans="1:14" x14ac:dyDescent="0.25">
      <c r="A3520" t="s">
        <v>196</v>
      </c>
      <c r="B3520" t="s">
        <v>1109</v>
      </c>
      <c r="C3520" t="s">
        <v>804</v>
      </c>
      <c r="D3520" t="s">
        <v>21</v>
      </c>
      <c r="E3520">
        <v>20814</v>
      </c>
      <c r="F3520" t="s">
        <v>22</v>
      </c>
      <c r="G3520" t="s">
        <v>22</v>
      </c>
      <c r="H3520" t="s">
        <v>110</v>
      </c>
      <c r="I3520" t="s">
        <v>111</v>
      </c>
      <c r="J3520" s="1">
        <v>43529</v>
      </c>
      <c r="K3520" s="1">
        <v>43580</v>
      </c>
      <c r="L3520" t="s">
        <v>103</v>
      </c>
      <c r="N3520" t="s">
        <v>1562</v>
      </c>
    </row>
    <row r="3521" spans="1:14" x14ac:dyDescent="0.25">
      <c r="A3521" t="s">
        <v>2114</v>
      </c>
      <c r="B3521" t="s">
        <v>2115</v>
      </c>
      <c r="C3521" t="s">
        <v>29</v>
      </c>
      <c r="D3521" t="s">
        <v>21</v>
      </c>
      <c r="E3521">
        <v>21223</v>
      </c>
      <c r="F3521" t="s">
        <v>22</v>
      </c>
      <c r="G3521" t="s">
        <v>22</v>
      </c>
      <c r="H3521" t="s">
        <v>101</v>
      </c>
      <c r="I3521" t="s">
        <v>241</v>
      </c>
      <c r="J3521" s="1">
        <v>43528</v>
      </c>
      <c r="K3521" s="1">
        <v>43580</v>
      </c>
      <c r="L3521" t="s">
        <v>103</v>
      </c>
      <c r="N3521" t="s">
        <v>1900</v>
      </c>
    </row>
    <row r="3522" spans="1:14" x14ac:dyDescent="0.25">
      <c r="A3522" t="s">
        <v>146</v>
      </c>
      <c r="B3522" t="s">
        <v>1185</v>
      </c>
      <c r="C3522" t="s">
        <v>29</v>
      </c>
      <c r="D3522" t="s">
        <v>21</v>
      </c>
      <c r="E3522">
        <v>21218</v>
      </c>
      <c r="F3522" t="s">
        <v>22</v>
      </c>
      <c r="G3522" t="s">
        <v>22</v>
      </c>
      <c r="H3522" t="s">
        <v>208</v>
      </c>
      <c r="I3522" t="s">
        <v>209</v>
      </c>
      <c r="J3522" t="s">
        <v>210</v>
      </c>
      <c r="K3522" s="1">
        <v>43580</v>
      </c>
      <c r="L3522" t="s">
        <v>211</v>
      </c>
      <c r="M3522" t="str">
        <f>HYPERLINK("https://www.regulations.gov/docket?D=FDA-2019-H-1964")</f>
        <v>https://www.regulations.gov/docket?D=FDA-2019-H-1964</v>
      </c>
      <c r="N3522" t="s">
        <v>210</v>
      </c>
    </row>
    <row r="3523" spans="1:14" x14ac:dyDescent="0.25">
      <c r="A3523" t="s">
        <v>2116</v>
      </c>
      <c r="B3523" t="s">
        <v>2117</v>
      </c>
      <c r="C3523" t="s">
        <v>532</v>
      </c>
      <c r="D3523" t="s">
        <v>21</v>
      </c>
      <c r="E3523">
        <v>21234</v>
      </c>
      <c r="F3523" t="s">
        <v>22</v>
      </c>
      <c r="G3523" t="s">
        <v>22</v>
      </c>
      <c r="H3523" t="s">
        <v>208</v>
      </c>
      <c r="I3523" t="s">
        <v>411</v>
      </c>
      <c r="J3523" s="1">
        <v>43530</v>
      </c>
      <c r="K3523" s="1">
        <v>43580</v>
      </c>
      <c r="L3523" t="s">
        <v>103</v>
      </c>
      <c r="N3523" t="s">
        <v>1583</v>
      </c>
    </row>
    <row r="3524" spans="1:14" x14ac:dyDescent="0.25">
      <c r="A3524" t="s">
        <v>2120</v>
      </c>
      <c r="B3524" t="s">
        <v>2121</v>
      </c>
      <c r="C3524" t="s">
        <v>29</v>
      </c>
      <c r="D3524" t="s">
        <v>21</v>
      </c>
      <c r="E3524">
        <v>21212</v>
      </c>
      <c r="F3524" t="s">
        <v>22</v>
      </c>
      <c r="G3524" t="s">
        <v>22</v>
      </c>
      <c r="H3524" t="s">
        <v>208</v>
      </c>
      <c r="I3524" t="s">
        <v>209</v>
      </c>
      <c r="J3524" t="s">
        <v>210</v>
      </c>
      <c r="K3524" s="1">
        <v>43579</v>
      </c>
      <c r="L3524" t="s">
        <v>211</v>
      </c>
      <c r="M3524" t="str">
        <f>HYPERLINK("https://www.regulations.gov/docket?D=FDA-2019-H-1936")</f>
        <v>https://www.regulations.gov/docket?D=FDA-2019-H-1936</v>
      </c>
      <c r="N3524" t="s">
        <v>210</v>
      </c>
    </row>
    <row r="3525" spans="1:14" x14ac:dyDescent="0.25">
      <c r="A3525" t="s">
        <v>126</v>
      </c>
      <c r="B3525" t="s">
        <v>2138</v>
      </c>
      <c r="C3525" t="s">
        <v>29</v>
      </c>
      <c r="D3525" t="s">
        <v>21</v>
      </c>
      <c r="E3525">
        <v>21212</v>
      </c>
      <c r="F3525" t="s">
        <v>22</v>
      </c>
      <c r="G3525" t="s">
        <v>22</v>
      </c>
      <c r="H3525" t="s">
        <v>101</v>
      </c>
      <c r="I3525" t="s">
        <v>241</v>
      </c>
      <c r="J3525" t="s">
        <v>210</v>
      </c>
      <c r="K3525" s="1">
        <v>43578</v>
      </c>
      <c r="L3525" t="s">
        <v>211</v>
      </c>
      <c r="M3525" t="str">
        <f>HYPERLINK("https://www.regulations.gov/docket?D=FDA-2019-H-1914")</f>
        <v>https://www.regulations.gov/docket?D=FDA-2019-H-1914</v>
      </c>
      <c r="N3525" t="s">
        <v>210</v>
      </c>
    </row>
    <row r="3526" spans="1:14" x14ac:dyDescent="0.25">
      <c r="A3526" t="s">
        <v>973</v>
      </c>
      <c r="B3526" t="s">
        <v>974</v>
      </c>
      <c r="C3526" t="s">
        <v>29</v>
      </c>
      <c r="D3526" t="s">
        <v>21</v>
      </c>
      <c r="E3526">
        <v>21217</v>
      </c>
      <c r="F3526" t="s">
        <v>22</v>
      </c>
      <c r="G3526" t="s">
        <v>22</v>
      </c>
      <c r="H3526" t="s">
        <v>101</v>
      </c>
      <c r="I3526" t="s">
        <v>241</v>
      </c>
      <c r="J3526" t="s">
        <v>210</v>
      </c>
      <c r="K3526" s="1">
        <v>43574</v>
      </c>
      <c r="L3526" t="s">
        <v>211</v>
      </c>
      <c r="M3526" t="str">
        <f>HYPERLINK("https://www.regulations.gov/docket?D=FDA-2019-H-1860")</f>
        <v>https://www.regulations.gov/docket?D=FDA-2019-H-1860</v>
      </c>
      <c r="N3526" t="s">
        <v>210</v>
      </c>
    </row>
    <row r="3527" spans="1:14" x14ac:dyDescent="0.25">
      <c r="A3527" t="s">
        <v>1675</v>
      </c>
      <c r="B3527" t="s">
        <v>1676</v>
      </c>
      <c r="C3527" t="s">
        <v>659</v>
      </c>
      <c r="D3527" t="s">
        <v>21</v>
      </c>
      <c r="E3527">
        <v>20747</v>
      </c>
      <c r="F3527" t="s">
        <v>22</v>
      </c>
      <c r="G3527" t="s">
        <v>22</v>
      </c>
      <c r="H3527" t="s">
        <v>101</v>
      </c>
      <c r="I3527" t="s">
        <v>241</v>
      </c>
      <c r="J3527" s="1">
        <v>43522</v>
      </c>
      <c r="K3527" s="1">
        <v>43573</v>
      </c>
      <c r="L3527" t="s">
        <v>103</v>
      </c>
      <c r="N3527" t="s">
        <v>1580</v>
      </c>
    </row>
    <row r="3528" spans="1:14" x14ac:dyDescent="0.25">
      <c r="A3528" t="s">
        <v>196</v>
      </c>
      <c r="B3528" t="s">
        <v>393</v>
      </c>
      <c r="C3528" t="s">
        <v>378</v>
      </c>
      <c r="D3528" t="s">
        <v>21</v>
      </c>
      <c r="E3528">
        <v>21536</v>
      </c>
      <c r="F3528" t="s">
        <v>22</v>
      </c>
      <c r="G3528" t="s">
        <v>22</v>
      </c>
      <c r="H3528" t="s">
        <v>110</v>
      </c>
      <c r="I3528" t="s">
        <v>2174</v>
      </c>
      <c r="J3528" s="1">
        <v>43521</v>
      </c>
      <c r="K3528" s="1">
        <v>43573</v>
      </c>
      <c r="L3528" t="s">
        <v>103</v>
      </c>
      <c r="N3528" t="s">
        <v>1562</v>
      </c>
    </row>
    <row r="3529" spans="1:14" x14ac:dyDescent="0.25">
      <c r="A3529" t="s">
        <v>30</v>
      </c>
      <c r="B3529" t="s">
        <v>1506</v>
      </c>
      <c r="C3529" t="s">
        <v>70</v>
      </c>
      <c r="D3529" t="s">
        <v>21</v>
      </c>
      <c r="E3529">
        <v>21401</v>
      </c>
      <c r="F3529" t="s">
        <v>22</v>
      </c>
      <c r="G3529" t="s">
        <v>22</v>
      </c>
      <c r="H3529" t="s">
        <v>101</v>
      </c>
      <c r="I3529" t="s">
        <v>241</v>
      </c>
      <c r="J3529" t="s">
        <v>210</v>
      </c>
      <c r="K3529" s="1">
        <v>43573</v>
      </c>
      <c r="L3529" t="s">
        <v>211</v>
      </c>
      <c r="M3529" t="str">
        <f>HYPERLINK("https://www.regulations.gov/docket?D=FDA-2019-H-1838")</f>
        <v>https://www.regulations.gov/docket?D=FDA-2019-H-1838</v>
      </c>
      <c r="N3529" t="s">
        <v>210</v>
      </c>
    </row>
    <row r="3530" spans="1:14" x14ac:dyDescent="0.25">
      <c r="A3530" t="s">
        <v>2176</v>
      </c>
      <c r="B3530" t="s">
        <v>2177</v>
      </c>
      <c r="C3530" t="s">
        <v>190</v>
      </c>
      <c r="D3530" t="s">
        <v>21</v>
      </c>
      <c r="E3530">
        <v>20850</v>
      </c>
      <c r="F3530" t="s">
        <v>22</v>
      </c>
      <c r="G3530" t="s">
        <v>22</v>
      </c>
      <c r="H3530" t="s">
        <v>208</v>
      </c>
      <c r="I3530" t="s">
        <v>209</v>
      </c>
      <c r="J3530" t="s">
        <v>210</v>
      </c>
      <c r="K3530" s="1">
        <v>43573</v>
      </c>
      <c r="L3530" t="s">
        <v>211</v>
      </c>
      <c r="M3530" t="str">
        <f>HYPERLINK("https://www.regulations.gov/docket?D=FDA-2019-H-1834")</f>
        <v>https://www.regulations.gov/docket?D=FDA-2019-H-1834</v>
      </c>
      <c r="N3530" t="s">
        <v>210</v>
      </c>
    </row>
    <row r="3531" spans="1:14" x14ac:dyDescent="0.25">
      <c r="A3531" t="s">
        <v>2182</v>
      </c>
      <c r="B3531" t="s">
        <v>2183</v>
      </c>
      <c r="C3531" t="s">
        <v>193</v>
      </c>
      <c r="D3531" t="s">
        <v>21</v>
      </c>
      <c r="E3531">
        <v>20748</v>
      </c>
      <c r="F3531" t="s">
        <v>22</v>
      </c>
      <c r="G3531" t="s">
        <v>22</v>
      </c>
      <c r="H3531" t="s">
        <v>101</v>
      </c>
      <c r="I3531" t="s">
        <v>241</v>
      </c>
      <c r="J3531" s="1">
        <v>43522</v>
      </c>
      <c r="K3531" s="1">
        <v>43573</v>
      </c>
      <c r="L3531" t="s">
        <v>103</v>
      </c>
      <c r="N3531" t="s">
        <v>1900</v>
      </c>
    </row>
    <row r="3532" spans="1:14" x14ac:dyDescent="0.25">
      <c r="A3532" t="s">
        <v>2185</v>
      </c>
      <c r="B3532" t="s">
        <v>2186</v>
      </c>
      <c r="C3532" t="s">
        <v>1116</v>
      </c>
      <c r="D3532" t="s">
        <v>21</v>
      </c>
      <c r="E3532">
        <v>20748</v>
      </c>
      <c r="F3532" t="s">
        <v>22</v>
      </c>
      <c r="G3532" t="s">
        <v>22</v>
      </c>
      <c r="H3532" t="s">
        <v>101</v>
      </c>
      <c r="I3532" t="s">
        <v>241</v>
      </c>
      <c r="J3532" s="1">
        <v>43521</v>
      </c>
      <c r="K3532" s="1">
        <v>43573</v>
      </c>
      <c r="L3532" t="s">
        <v>103</v>
      </c>
      <c r="N3532" t="s">
        <v>1580</v>
      </c>
    </row>
    <row r="3533" spans="1:14" x14ac:dyDescent="0.25">
      <c r="A3533" t="s">
        <v>2193</v>
      </c>
      <c r="B3533" t="s">
        <v>2194</v>
      </c>
      <c r="C3533" t="s">
        <v>29</v>
      </c>
      <c r="D3533" t="s">
        <v>21</v>
      </c>
      <c r="E3533">
        <v>21216</v>
      </c>
      <c r="F3533" t="s">
        <v>22</v>
      </c>
      <c r="G3533" t="s">
        <v>22</v>
      </c>
      <c r="H3533" t="s">
        <v>208</v>
      </c>
      <c r="I3533" t="s">
        <v>209</v>
      </c>
      <c r="J3533" t="s">
        <v>210</v>
      </c>
      <c r="K3533" s="1">
        <v>43572</v>
      </c>
      <c r="L3533" t="s">
        <v>211</v>
      </c>
      <c r="M3533" t="str">
        <f>HYPERLINK("https://www.regulations.gov/docket?D=FDA-2019-H-1813")</f>
        <v>https://www.regulations.gov/docket?D=FDA-2019-H-1813</v>
      </c>
      <c r="N3533" t="s">
        <v>210</v>
      </c>
    </row>
    <row r="3534" spans="1:14" x14ac:dyDescent="0.25">
      <c r="A3534" t="s">
        <v>1503</v>
      </c>
      <c r="B3534" t="s">
        <v>1504</v>
      </c>
      <c r="C3534" t="s">
        <v>70</v>
      </c>
      <c r="D3534" t="s">
        <v>21</v>
      </c>
      <c r="E3534">
        <v>21401</v>
      </c>
      <c r="F3534" t="s">
        <v>22</v>
      </c>
      <c r="G3534" t="s">
        <v>22</v>
      </c>
      <c r="H3534" t="s">
        <v>101</v>
      </c>
      <c r="I3534" t="s">
        <v>241</v>
      </c>
      <c r="J3534" t="s">
        <v>210</v>
      </c>
      <c r="K3534" s="1">
        <v>43571</v>
      </c>
      <c r="L3534" t="s">
        <v>211</v>
      </c>
      <c r="M3534" t="str">
        <f>HYPERLINK("https://www.regulations.gov/docket?D=FDA-2019-H-1785")</f>
        <v>https://www.regulations.gov/docket?D=FDA-2019-H-1785</v>
      </c>
      <c r="N3534" t="s">
        <v>210</v>
      </c>
    </row>
    <row r="3535" spans="1:14" x14ac:dyDescent="0.25">
      <c r="A3535" t="s">
        <v>2209</v>
      </c>
      <c r="B3535" t="s">
        <v>2210</v>
      </c>
      <c r="C3535" t="s">
        <v>2211</v>
      </c>
      <c r="D3535" t="s">
        <v>21</v>
      </c>
      <c r="E3535">
        <v>20855</v>
      </c>
      <c r="F3535" t="s">
        <v>22</v>
      </c>
      <c r="G3535" t="s">
        <v>22</v>
      </c>
      <c r="H3535" t="s">
        <v>101</v>
      </c>
      <c r="I3535" t="s">
        <v>241</v>
      </c>
      <c r="J3535" t="s">
        <v>210</v>
      </c>
      <c r="K3535" s="1">
        <v>43570</v>
      </c>
      <c r="L3535" t="s">
        <v>211</v>
      </c>
      <c r="M3535" t="str">
        <f>HYPERLINK("https://www.regulations.gov/docket?D=FDA-2019-H-1772")</f>
        <v>https://www.regulations.gov/docket?D=FDA-2019-H-1772</v>
      </c>
      <c r="N3535" t="s">
        <v>210</v>
      </c>
    </row>
    <row r="3536" spans="1:14" x14ac:dyDescent="0.25">
      <c r="A3536" t="s">
        <v>1996</v>
      </c>
      <c r="B3536" t="s">
        <v>2217</v>
      </c>
      <c r="C3536" t="s">
        <v>29</v>
      </c>
      <c r="D3536" t="s">
        <v>21</v>
      </c>
      <c r="E3536">
        <v>21229</v>
      </c>
      <c r="F3536" t="s">
        <v>22</v>
      </c>
      <c r="G3536" t="s">
        <v>22</v>
      </c>
      <c r="H3536" t="s">
        <v>101</v>
      </c>
      <c r="I3536" t="s">
        <v>241</v>
      </c>
      <c r="J3536" t="s">
        <v>210</v>
      </c>
      <c r="K3536" s="1">
        <v>43570</v>
      </c>
      <c r="L3536" t="s">
        <v>211</v>
      </c>
      <c r="M3536" t="str">
        <f>HYPERLINK("https://www.regulations.gov/docket?D=FDA-2019-H-1771")</f>
        <v>https://www.regulations.gov/docket?D=FDA-2019-H-1771</v>
      </c>
      <c r="N3536" t="s">
        <v>210</v>
      </c>
    </row>
    <row r="3537" spans="1:14" x14ac:dyDescent="0.25">
      <c r="A3537" t="s">
        <v>2234</v>
      </c>
      <c r="B3537" t="s">
        <v>2235</v>
      </c>
      <c r="C3537" t="s">
        <v>173</v>
      </c>
      <c r="D3537" t="s">
        <v>21</v>
      </c>
      <c r="E3537">
        <v>20745</v>
      </c>
      <c r="F3537" t="s">
        <v>22</v>
      </c>
      <c r="G3537" t="s">
        <v>22</v>
      </c>
      <c r="H3537" t="s">
        <v>101</v>
      </c>
      <c r="I3537" t="s">
        <v>241</v>
      </c>
      <c r="J3537" s="1">
        <v>43522</v>
      </c>
      <c r="K3537" s="1">
        <v>43566</v>
      </c>
      <c r="L3537" t="s">
        <v>103</v>
      </c>
      <c r="N3537" t="s">
        <v>1580</v>
      </c>
    </row>
    <row r="3538" spans="1:14" x14ac:dyDescent="0.25">
      <c r="A3538" t="s">
        <v>2236</v>
      </c>
      <c r="B3538" t="s">
        <v>2237</v>
      </c>
      <c r="C3538" t="s">
        <v>291</v>
      </c>
      <c r="D3538" t="s">
        <v>21</v>
      </c>
      <c r="E3538">
        <v>21703</v>
      </c>
      <c r="F3538" t="s">
        <v>22</v>
      </c>
      <c r="G3538" t="s">
        <v>22</v>
      </c>
      <c r="H3538" t="s">
        <v>110</v>
      </c>
      <c r="I3538" t="s">
        <v>2174</v>
      </c>
      <c r="J3538" s="1">
        <v>43515</v>
      </c>
      <c r="K3538" s="1">
        <v>43566</v>
      </c>
      <c r="L3538" t="s">
        <v>103</v>
      </c>
      <c r="N3538" t="s">
        <v>104</v>
      </c>
    </row>
    <row r="3539" spans="1:14" x14ac:dyDescent="0.25">
      <c r="A3539" t="s">
        <v>1194</v>
      </c>
      <c r="B3539" t="s">
        <v>1195</v>
      </c>
      <c r="C3539" t="s">
        <v>291</v>
      </c>
      <c r="D3539" t="s">
        <v>21</v>
      </c>
      <c r="E3539">
        <v>21702</v>
      </c>
      <c r="F3539" t="s">
        <v>22</v>
      </c>
      <c r="G3539" t="s">
        <v>22</v>
      </c>
      <c r="H3539" t="s">
        <v>110</v>
      </c>
      <c r="I3539" t="s">
        <v>111</v>
      </c>
      <c r="J3539" s="1">
        <v>43515</v>
      </c>
      <c r="K3539" s="1">
        <v>43566</v>
      </c>
      <c r="L3539" t="s">
        <v>103</v>
      </c>
      <c r="N3539" t="s">
        <v>1562</v>
      </c>
    </row>
    <row r="3540" spans="1:14" x14ac:dyDescent="0.25">
      <c r="A3540" t="s">
        <v>1451</v>
      </c>
      <c r="B3540" t="s">
        <v>1452</v>
      </c>
      <c r="C3540" t="s">
        <v>29</v>
      </c>
      <c r="D3540" t="s">
        <v>21</v>
      </c>
      <c r="E3540">
        <v>21224</v>
      </c>
      <c r="F3540" t="s">
        <v>22</v>
      </c>
      <c r="G3540" t="s">
        <v>22</v>
      </c>
      <c r="H3540" t="s">
        <v>101</v>
      </c>
      <c r="I3540" t="s">
        <v>102</v>
      </c>
      <c r="J3540" s="1">
        <v>43502</v>
      </c>
      <c r="K3540" s="1">
        <v>43566</v>
      </c>
      <c r="L3540" t="s">
        <v>103</v>
      </c>
      <c r="N3540" t="s">
        <v>1580</v>
      </c>
    </row>
    <row r="3541" spans="1:14" x14ac:dyDescent="0.25">
      <c r="A3541" t="s">
        <v>1915</v>
      </c>
      <c r="B3541" t="s">
        <v>1916</v>
      </c>
      <c r="C3541" t="s">
        <v>804</v>
      </c>
      <c r="D3541" t="s">
        <v>21</v>
      </c>
      <c r="E3541">
        <v>20817</v>
      </c>
      <c r="F3541" t="s">
        <v>22</v>
      </c>
      <c r="G3541" t="s">
        <v>22</v>
      </c>
      <c r="H3541" t="s">
        <v>101</v>
      </c>
      <c r="I3541" t="s">
        <v>241</v>
      </c>
      <c r="J3541" s="1">
        <v>43500</v>
      </c>
      <c r="K3541" s="1">
        <v>43566</v>
      </c>
      <c r="L3541" t="s">
        <v>103</v>
      </c>
      <c r="N3541" t="s">
        <v>1580</v>
      </c>
    </row>
    <row r="3542" spans="1:14" x14ac:dyDescent="0.25">
      <c r="A3542" t="s">
        <v>2251</v>
      </c>
      <c r="B3542" t="s">
        <v>2252</v>
      </c>
      <c r="C3542" t="s">
        <v>487</v>
      </c>
      <c r="D3542" t="s">
        <v>21</v>
      </c>
      <c r="E3542">
        <v>20781</v>
      </c>
      <c r="F3542" t="s">
        <v>22</v>
      </c>
      <c r="G3542" t="s">
        <v>22</v>
      </c>
      <c r="H3542" t="s">
        <v>101</v>
      </c>
      <c r="I3542" t="s">
        <v>241</v>
      </c>
      <c r="J3542" s="1">
        <v>43515</v>
      </c>
      <c r="K3542" s="1">
        <v>43566</v>
      </c>
      <c r="L3542" t="s">
        <v>103</v>
      </c>
      <c r="N3542" t="s">
        <v>1900</v>
      </c>
    </row>
    <row r="3543" spans="1:14" x14ac:dyDescent="0.25">
      <c r="A3543" t="s">
        <v>2258</v>
      </c>
      <c r="B3543" t="s">
        <v>2259</v>
      </c>
      <c r="C3543" t="s">
        <v>2260</v>
      </c>
      <c r="D3543" t="s">
        <v>21</v>
      </c>
      <c r="E3543">
        <v>20837</v>
      </c>
      <c r="F3543" t="s">
        <v>22</v>
      </c>
      <c r="G3543" t="s">
        <v>22</v>
      </c>
      <c r="H3543" t="s">
        <v>110</v>
      </c>
      <c r="I3543" t="s">
        <v>111</v>
      </c>
      <c r="J3543" s="1">
        <v>43508</v>
      </c>
      <c r="K3543" s="1">
        <v>43566</v>
      </c>
      <c r="L3543" t="s">
        <v>103</v>
      </c>
      <c r="N3543" t="s">
        <v>1562</v>
      </c>
    </row>
    <row r="3544" spans="1:14" x14ac:dyDescent="0.25">
      <c r="A3544" t="s">
        <v>1851</v>
      </c>
      <c r="B3544" t="s">
        <v>2261</v>
      </c>
      <c r="C3544" t="s">
        <v>546</v>
      </c>
      <c r="D3544" t="s">
        <v>21</v>
      </c>
      <c r="E3544">
        <v>20772</v>
      </c>
      <c r="F3544" t="s">
        <v>22</v>
      </c>
      <c r="G3544" t="s">
        <v>22</v>
      </c>
      <c r="H3544" t="s">
        <v>110</v>
      </c>
      <c r="I3544" t="s">
        <v>132</v>
      </c>
      <c r="J3544" s="1">
        <v>43517</v>
      </c>
      <c r="K3544" s="1">
        <v>43566</v>
      </c>
      <c r="L3544" t="s">
        <v>103</v>
      </c>
      <c r="N3544" t="s">
        <v>1583</v>
      </c>
    </row>
    <row r="3545" spans="1:14" x14ac:dyDescent="0.25">
      <c r="A3545" t="s">
        <v>2262</v>
      </c>
      <c r="B3545" t="s">
        <v>2263</v>
      </c>
      <c r="C3545" t="s">
        <v>546</v>
      </c>
      <c r="D3545" t="s">
        <v>21</v>
      </c>
      <c r="E3545">
        <v>20772</v>
      </c>
      <c r="F3545" t="s">
        <v>22</v>
      </c>
      <c r="G3545" t="s">
        <v>22</v>
      </c>
      <c r="H3545" t="s">
        <v>110</v>
      </c>
      <c r="I3545" t="s">
        <v>111</v>
      </c>
      <c r="J3545" s="1">
        <v>43517</v>
      </c>
      <c r="K3545" s="1">
        <v>43566</v>
      </c>
      <c r="L3545" t="s">
        <v>103</v>
      </c>
      <c r="N3545" t="s">
        <v>1562</v>
      </c>
    </row>
    <row r="3546" spans="1:14" x14ac:dyDescent="0.25">
      <c r="A3546" t="s">
        <v>30</v>
      </c>
      <c r="B3546" t="s">
        <v>2264</v>
      </c>
      <c r="C3546" t="s">
        <v>1171</v>
      </c>
      <c r="D3546" t="s">
        <v>21</v>
      </c>
      <c r="E3546">
        <v>20705</v>
      </c>
      <c r="F3546" t="s">
        <v>22</v>
      </c>
      <c r="G3546" t="s">
        <v>22</v>
      </c>
      <c r="H3546" t="s">
        <v>110</v>
      </c>
      <c r="I3546" t="s">
        <v>132</v>
      </c>
      <c r="J3546" s="1">
        <v>43510</v>
      </c>
      <c r="K3546" s="1">
        <v>43566</v>
      </c>
      <c r="L3546" t="s">
        <v>103</v>
      </c>
      <c r="N3546" t="s">
        <v>1583</v>
      </c>
    </row>
    <row r="3547" spans="1:14" x14ac:dyDescent="0.25">
      <c r="A3547" t="s">
        <v>2267</v>
      </c>
      <c r="B3547" t="s">
        <v>2268</v>
      </c>
      <c r="C3547" t="s">
        <v>546</v>
      </c>
      <c r="D3547" t="s">
        <v>21</v>
      </c>
      <c r="E3547">
        <v>20772</v>
      </c>
      <c r="F3547" t="s">
        <v>22</v>
      </c>
      <c r="G3547" t="s">
        <v>22</v>
      </c>
      <c r="H3547" t="s">
        <v>101</v>
      </c>
      <c r="I3547" t="s">
        <v>241</v>
      </c>
      <c r="J3547" s="1">
        <v>43517</v>
      </c>
      <c r="K3547" s="1">
        <v>43566</v>
      </c>
      <c r="L3547" t="s">
        <v>103</v>
      </c>
      <c r="N3547" t="s">
        <v>1580</v>
      </c>
    </row>
    <row r="3548" spans="1:14" x14ac:dyDescent="0.25">
      <c r="A3548" t="s">
        <v>2272</v>
      </c>
      <c r="B3548" t="s">
        <v>2273</v>
      </c>
      <c r="C3548" t="s">
        <v>546</v>
      </c>
      <c r="D3548" t="s">
        <v>21</v>
      </c>
      <c r="E3548">
        <v>20774</v>
      </c>
      <c r="F3548" t="s">
        <v>22</v>
      </c>
      <c r="G3548" t="s">
        <v>22</v>
      </c>
      <c r="H3548" t="s">
        <v>101</v>
      </c>
      <c r="I3548" t="s">
        <v>241</v>
      </c>
      <c r="J3548" s="1">
        <v>43518</v>
      </c>
      <c r="K3548" s="1">
        <v>43566</v>
      </c>
      <c r="L3548" t="s">
        <v>103</v>
      </c>
      <c r="N3548" t="s">
        <v>1580</v>
      </c>
    </row>
    <row r="3549" spans="1:14" x14ac:dyDescent="0.25">
      <c r="A3549" t="s">
        <v>177</v>
      </c>
      <c r="B3549" t="s">
        <v>865</v>
      </c>
      <c r="C3549" t="s">
        <v>652</v>
      </c>
      <c r="D3549" t="s">
        <v>21</v>
      </c>
      <c r="E3549">
        <v>20743</v>
      </c>
      <c r="F3549" t="s">
        <v>22</v>
      </c>
      <c r="G3549" t="s">
        <v>22</v>
      </c>
      <c r="H3549" t="s">
        <v>208</v>
      </c>
      <c r="I3549" t="s">
        <v>209</v>
      </c>
      <c r="J3549" t="s">
        <v>210</v>
      </c>
      <c r="K3549" s="1">
        <v>43563</v>
      </c>
      <c r="L3549" t="s">
        <v>211</v>
      </c>
      <c r="M3549" t="str">
        <f>HYPERLINK("https://www.regulations.gov/docket?D=FDA-2019-H-1635")</f>
        <v>https://www.regulations.gov/docket?D=FDA-2019-H-1635</v>
      </c>
      <c r="N3549" t="s">
        <v>210</v>
      </c>
    </row>
    <row r="3550" spans="1:14" x14ac:dyDescent="0.25">
      <c r="A3550" t="s">
        <v>743</v>
      </c>
      <c r="B3550" t="s">
        <v>744</v>
      </c>
      <c r="C3550" t="s">
        <v>745</v>
      </c>
      <c r="D3550" t="s">
        <v>21</v>
      </c>
      <c r="E3550">
        <v>21001</v>
      </c>
      <c r="F3550" t="s">
        <v>22</v>
      </c>
      <c r="G3550" t="s">
        <v>22</v>
      </c>
      <c r="H3550" t="s">
        <v>101</v>
      </c>
      <c r="I3550" t="s">
        <v>241</v>
      </c>
      <c r="J3550" t="s">
        <v>210</v>
      </c>
      <c r="K3550" s="1">
        <v>43560</v>
      </c>
      <c r="L3550" t="s">
        <v>211</v>
      </c>
      <c r="M3550" t="str">
        <f>HYPERLINK("https://www.regulations.gov/docket?D=FDA-2019-H-1604")</f>
        <v>https://www.regulations.gov/docket?D=FDA-2019-H-1604</v>
      </c>
      <c r="N3550" t="s">
        <v>210</v>
      </c>
    </row>
    <row r="3551" spans="1:14" x14ac:dyDescent="0.25">
      <c r="A3551" t="s">
        <v>1114</v>
      </c>
      <c r="B3551" t="s">
        <v>1115</v>
      </c>
      <c r="C3551" t="s">
        <v>1116</v>
      </c>
      <c r="D3551" t="s">
        <v>21</v>
      </c>
      <c r="E3551">
        <v>20748</v>
      </c>
      <c r="F3551" t="s">
        <v>22</v>
      </c>
      <c r="G3551" t="s">
        <v>22</v>
      </c>
      <c r="H3551" t="s">
        <v>208</v>
      </c>
      <c r="I3551" t="s">
        <v>209</v>
      </c>
      <c r="J3551" t="s">
        <v>210</v>
      </c>
      <c r="K3551" s="1">
        <v>43559</v>
      </c>
      <c r="L3551" t="s">
        <v>211</v>
      </c>
      <c r="M3551" t="str">
        <f>HYPERLINK("https://www.regulations.gov/docket?D=FDA-2019-H-1585")</f>
        <v>https://www.regulations.gov/docket?D=FDA-2019-H-1585</v>
      </c>
      <c r="N3551" t="s">
        <v>210</v>
      </c>
    </row>
    <row r="3552" spans="1:14" x14ac:dyDescent="0.25">
      <c r="A3552" t="s">
        <v>1776</v>
      </c>
      <c r="B3552" t="s">
        <v>1777</v>
      </c>
      <c r="C3552" t="s">
        <v>424</v>
      </c>
      <c r="D3552" t="s">
        <v>21</v>
      </c>
      <c r="E3552">
        <v>21042</v>
      </c>
      <c r="F3552" t="s">
        <v>22</v>
      </c>
      <c r="G3552" t="s">
        <v>22</v>
      </c>
      <c r="H3552" t="s">
        <v>110</v>
      </c>
      <c r="I3552" t="s">
        <v>111</v>
      </c>
      <c r="J3552" s="1">
        <v>43503</v>
      </c>
      <c r="K3552" s="1">
        <v>43559</v>
      </c>
      <c r="L3552" t="s">
        <v>103</v>
      </c>
      <c r="N3552" t="s">
        <v>1562</v>
      </c>
    </row>
    <row r="3553" spans="1:14" x14ac:dyDescent="0.25">
      <c r="A3553" t="s">
        <v>692</v>
      </c>
      <c r="B3553" t="s">
        <v>2338</v>
      </c>
      <c r="C3553" t="s">
        <v>154</v>
      </c>
      <c r="D3553" t="s">
        <v>21</v>
      </c>
      <c r="E3553">
        <v>20724</v>
      </c>
      <c r="F3553" t="s">
        <v>22</v>
      </c>
      <c r="G3553" t="s">
        <v>22</v>
      </c>
      <c r="H3553" t="s">
        <v>110</v>
      </c>
      <c r="I3553" t="s">
        <v>111</v>
      </c>
      <c r="J3553" s="1">
        <v>43495</v>
      </c>
      <c r="K3553" s="1">
        <v>43559</v>
      </c>
      <c r="L3553" t="s">
        <v>103</v>
      </c>
      <c r="N3553" t="s">
        <v>1562</v>
      </c>
    </row>
    <row r="3554" spans="1:14" x14ac:dyDescent="0.25">
      <c r="A3554" t="s">
        <v>155</v>
      </c>
      <c r="B3554" t="s">
        <v>2343</v>
      </c>
      <c r="C3554" t="s">
        <v>67</v>
      </c>
      <c r="D3554" t="s">
        <v>21</v>
      </c>
      <c r="E3554">
        <v>20901</v>
      </c>
      <c r="F3554" t="s">
        <v>22</v>
      </c>
      <c r="G3554" t="s">
        <v>22</v>
      </c>
      <c r="H3554" t="s">
        <v>110</v>
      </c>
      <c r="I3554" t="s">
        <v>132</v>
      </c>
      <c r="J3554" s="1">
        <v>43491</v>
      </c>
      <c r="K3554" s="1">
        <v>43559</v>
      </c>
      <c r="L3554" t="s">
        <v>103</v>
      </c>
      <c r="N3554" t="s">
        <v>1562</v>
      </c>
    </row>
    <row r="3555" spans="1:14" x14ac:dyDescent="0.25">
      <c r="A3555" t="s">
        <v>155</v>
      </c>
      <c r="B3555" t="s">
        <v>2344</v>
      </c>
      <c r="C3555" t="s">
        <v>652</v>
      </c>
      <c r="D3555" t="s">
        <v>21</v>
      </c>
      <c r="E3555">
        <v>20743</v>
      </c>
      <c r="F3555" t="s">
        <v>22</v>
      </c>
      <c r="G3555" t="s">
        <v>22</v>
      </c>
      <c r="H3555" t="s">
        <v>110</v>
      </c>
      <c r="I3555" t="s">
        <v>111</v>
      </c>
      <c r="J3555" s="1">
        <v>43496</v>
      </c>
      <c r="K3555" s="1">
        <v>43559</v>
      </c>
      <c r="L3555" t="s">
        <v>103</v>
      </c>
      <c r="N3555" t="s">
        <v>1562</v>
      </c>
    </row>
    <row r="3556" spans="1:14" x14ac:dyDescent="0.25">
      <c r="A3556" t="s">
        <v>858</v>
      </c>
      <c r="B3556" t="s">
        <v>2350</v>
      </c>
      <c r="C3556" t="s">
        <v>652</v>
      </c>
      <c r="D3556" t="s">
        <v>21</v>
      </c>
      <c r="E3556">
        <v>20743</v>
      </c>
      <c r="F3556" t="s">
        <v>22</v>
      </c>
      <c r="G3556" t="s">
        <v>22</v>
      </c>
      <c r="H3556" t="s">
        <v>101</v>
      </c>
      <c r="I3556" t="s">
        <v>241</v>
      </c>
      <c r="J3556" s="1">
        <v>43496</v>
      </c>
      <c r="K3556" s="1">
        <v>43559</v>
      </c>
      <c r="L3556" t="s">
        <v>103</v>
      </c>
      <c r="N3556" t="s">
        <v>1580</v>
      </c>
    </row>
    <row r="3557" spans="1:14" x14ac:dyDescent="0.25">
      <c r="A3557" t="s">
        <v>2351</v>
      </c>
      <c r="B3557" t="s">
        <v>1602</v>
      </c>
      <c r="C3557" t="s">
        <v>67</v>
      </c>
      <c r="D3557" t="s">
        <v>21</v>
      </c>
      <c r="E3557">
        <v>20905</v>
      </c>
      <c r="F3557" t="s">
        <v>22</v>
      </c>
      <c r="G3557" t="s">
        <v>22</v>
      </c>
      <c r="H3557" t="s">
        <v>101</v>
      </c>
      <c r="I3557" t="s">
        <v>241</v>
      </c>
      <c r="J3557" s="1">
        <v>43494</v>
      </c>
      <c r="K3557" s="1">
        <v>43559</v>
      </c>
      <c r="L3557" t="s">
        <v>103</v>
      </c>
      <c r="N3557" t="s">
        <v>1580</v>
      </c>
    </row>
    <row r="3558" spans="1:14" x14ac:dyDescent="0.25">
      <c r="A3558" t="s">
        <v>731</v>
      </c>
      <c r="B3558" t="s">
        <v>732</v>
      </c>
      <c r="C3558" t="s">
        <v>67</v>
      </c>
      <c r="D3558" t="s">
        <v>21</v>
      </c>
      <c r="E3558">
        <v>20904</v>
      </c>
      <c r="F3558" t="s">
        <v>22</v>
      </c>
      <c r="G3558" t="s">
        <v>22</v>
      </c>
      <c r="H3558" t="s">
        <v>101</v>
      </c>
      <c r="I3558" t="s">
        <v>241</v>
      </c>
      <c r="J3558" s="1">
        <v>43494</v>
      </c>
      <c r="K3558" s="1">
        <v>43559</v>
      </c>
      <c r="L3558" t="s">
        <v>103</v>
      </c>
      <c r="N3558" t="s">
        <v>1580</v>
      </c>
    </row>
    <row r="3559" spans="1:14" x14ac:dyDescent="0.25">
      <c r="A3559" t="s">
        <v>1636</v>
      </c>
      <c r="B3559" t="s">
        <v>2352</v>
      </c>
      <c r="C3559" t="s">
        <v>154</v>
      </c>
      <c r="D3559" t="s">
        <v>21</v>
      </c>
      <c r="E3559">
        <v>20707</v>
      </c>
      <c r="F3559" t="s">
        <v>22</v>
      </c>
      <c r="G3559" t="s">
        <v>22</v>
      </c>
      <c r="H3559" t="s">
        <v>110</v>
      </c>
      <c r="I3559" t="s">
        <v>111</v>
      </c>
      <c r="J3559" s="1">
        <v>43495</v>
      </c>
      <c r="K3559" s="1">
        <v>43559</v>
      </c>
      <c r="L3559" t="s">
        <v>103</v>
      </c>
      <c r="N3559" t="s">
        <v>1562</v>
      </c>
    </row>
    <row r="3560" spans="1:14" x14ac:dyDescent="0.25">
      <c r="A3560" t="s">
        <v>76</v>
      </c>
      <c r="B3560" t="s">
        <v>1044</v>
      </c>
      <c r="C3560" t="s">
        <v>29</v>
      </c>
      <c r="D3560" t="s">
        <v>21</v>
      </c>
      <c r="E3560">
        <v>21218</v>
      </c>
      <c r="F3560" t="s">
        <v>22</v>
      </c>
      <c r="G3560" t="s">
        <v>22</v>
      </c>
      <c r="H3560" t="s">
        <v>101</v>
      </c>
      <c r="I3560" t="s">
        <v>241</v>
      </c>
      <c r="J3560" s="1">
        <v>43476</v>
      </c>
      <c r="K3560" s="1">
        <v>43559</v>
      </c>
      <c r="L3560" t="s">
        <v>103</v>
      </c>
      <c r="N3560" t="s">
        <v>1900</v>
      </c>
    </row>
    <row r="3561" spans="1:14" x14ac:dyDescent="0.25">
      <c r="A3561" t="s">
        <v>2357</v>
      </c>
      <c r="B3561" t="s">
        <v>2358</v>
      </c>
      <c r="C3561" t="s">
        <v>854</v>
      </c>
      <c r="D3561" t="s">
        <v>21</v>
      </c>
      <c r="E3561">
        <v>20706</v>
      </c>
      <c r="F3561" t="s">
        <v>22</v>
      </c>
      <c r="G3561" t="s">
        <v>22</v>
      </c>
      <c r="H3561" t="s">
        <v>101</v>
      </c>
      <c r="I3561" t="s">
        <v>241</v>
      </c>
      <c r="J3561" s="1">
        <v>43490</v>
      </c>
      <c r="K3561" s="1">
        <v>43559</v>
      </c>
      <c r="L3561" t="s">
        <v>103</v>
      </c>
      <c r="N3561" t="s">
        <v>1580</v>
      </c>
    </row>
    <row r="3562" spans="1:14" x14ac:dyDescent="0.25">
      <c r="A3562" t="s">
        <v>177</v>
      </c>
      <c r="B3562" t="s">
        <v>2359</v>
      </c>
      <c r="C3562" t="s">
        <v>854</v>
      </c>
      <c r="D3562" t="s">
        <v>21</v>
      </c>
      <c r="E3562">
        <v>20784</v>
      </c>
      <c r="F3562" t="s">
        <v>22</v>
      </c>
      <c r="G3562" t="s">
        <v>22</v>
      </c>
      <c r="H3562" t="s">
        <v>110</v>
      </c>
      <c r="I3562" t="s">
        <v>132</v>
      </c>
      <c r="J3562" s="1">
        <v>43490</v>
      </c>
      <c r="K3562" s="1">
        <v>43559</v>
      </c>
      <c r="L3562" t="s">
        <v>103</v>
      </c>
      <c r="N3562" t="s">
        <v>1562</v>
      </c>
    </row>
    <row r="3563" spans="1:14" x14ac:dyDescent="0.25">
      <c r="A3563" t="s">
        <v>2362</v>
      </c>
      <c r="B3563" t="s">
        <v>2003</v>
      </c>
      <c r="C3563" t="s">
        <v>136</v>
      </c>
      <c r="D3563" t="s">
        <v>21</v>
      </c>
      <c r="E3563">
        <v>21117</v>
      </c>
      <c r="F3563" t="s">
        <v>22</v>
      </c>
      <c r="G3563" t="s">
        <v>22</v>
      </c>
      <c r="H3563" t="s">
        <v>101</v>
      </c>
      <c r="I3563" t="s">
        <v>102</v>
      </c>
      <c r="J3563" s="1">
        <v>43488</v>
      </c>
      <c r="K3563" s="1">
        <v>43559</v>
      </c>
      <c r="L3563" t="s">
        <v>103</v>
      </c>
      <c r="N3563" t="s">
        <v>1900</v>
      </c>
    </row>
    <row r="3564" spans="1:14" x14ac:dyDescent="0.25">
      <c r="A3564" t="s">
        <v>30</v>
      </c>
      <c r="B3564" t="s">
        <v>2363</v>
      </c>
      <c r="C3564" t="s">
        <v>652</v>
      </c>
      <c r="D3564" t="s">
        <v>21</v>
      </c>
      <c r="E3564">
        <v>20743</v>
      </c>
      <c r="F3564" t="s">
        <v>22</v>
      </c>
      <c r="G3564" t="s">
        <v>22</v>
      </c>
      <c r="H3564" t="s">
        <v>110</v>
      </c>
      <c r="I3564" t="s">
        <v>111</v>
      </c>
      <c r="J3564" s="1">
        <v>43496</v>
      </c>
      <c r="K3564" s="1">
        <v>43559</v>
      </c>
      <c r="L3564" t="s">
        <v>103</v>
      </c>
      <c r="N3564" t="s">
        <v>1583</v>
      </c>
    </row>
    <row r="3565" spans="1:14" x14ac:dyDescent="0.25">
      <c r="A3565" t="s">
        <v>1787</v>
      </c>
      <c r="B3565" t="s">
        <v>1788</v>
      </c>
      <c r="C3565" t="s">
        <v>424</v>
      </c>
      <c r="D3565" t="s">
        <v>21</v>
      </c>
      <c r="E3565">
        <v>21042</v>
      </c>
      <c r="F3565" t="s">
        <v>22</v>
      </c>
      <c r="G3565" t="s">
        <v>22</v>
      </c>
      <c r="H3565" t="s">
        <v>101</v>
      </c>
      <c r="I3565" t="s">
        <v>241</v>
      </c>
      <c r="J3565" s="1">
        <v>43503</v>
      </c>
      <c r="K3565" s="1">
        <v>43559</v>
      </c>
      <c r="L3565" t="s">
        <v>103</v>
      </c>
      <c r="N3565" t="s">
        <v>1900</v>
      </c>
    </row>
    <row r="3566" spans="1:14" x14ac:dyDescent="0.25">
      <c r="A3566" t="s">
        <v>1458</v>
      </c>
      <c r="B3566" t="s">
        <v>1459</v>
      </c>
      <c r="C3566" t="s">
        <v>173</v>
      </c>
      <c r="D3566" t="s">
        <v>21</v>
      </c>
      <c r="E3566">
        <v>20745</v>
      </c>
      <c r="F3566" t="s">
        <v>22</v>
      </c>
      <c r="G3566" t="s">
        <v>22</v>
      </c>
      <c r="H3566" t="s">
        <v>101</v>
      </c>
      <c r="I3566" t="s">
        <v>241</v>
      </c>
      <c r="J3566" t="s">
        <v>210</v>
      </c>
      <c r="K3566" s="1">
        <v>43559</v>
      </c>
      <c r="L3566" t="s">
        <v>211</v>
      </c>
      <c r="M3566" t="str">
        <f>HYPERLINK("https://www.regulations.gov/docket?D=FDA-2019-H-1580")</f>
        <v>https://www.regulations.gov/docket?D=FDA-2019-H-1580</v>
      </c>
      <c r="N3566" t="s">
        <v>210</v>
      </c>
    </row>
    <row r="3567" spans="1:14" x14ac:dyDescent="0.25">
      <c r="A3567" t="s">
        <v>2364</v>
      </c>
      <c r="B3567" t="s">
        <v>2365</v>
      </c>
      <c r="C3567" t="s">
        <v>652</v>
      </c>
      <c r="D3567" t="s">
        <v>21</v>
      </c>
      <c r="E3567">
        <v>20743</v>
      </c>
      <c r="F3567" t="s">
        <v>22</v>
      </c>
      <c r="G3567" t="s">
        <v>22</v>
      </c>
      <c r="H3567" t="s">
        <v>101</v>
      </c>
      <c r="I3567" t="s">
        <v>241</v>
      </c>
      <c r="J3567" s="1">
        <v>43496</v>
      </c>
      <c r="K3567" s="1">
        <v>43559</v>
      </c>
      <c r="L3567" t="s">
        <v>103</v>
      </c>
      <c r="N3567" t="s">
        <v>1580</v>
      </c>
    </row>
    <row r="3568" spans="1:14" x14ac:dyDescent="0.25">
      <c r="A3568" t="s">
        <v>1187</v>
      </c>
      <c r="B3568" t="s">
        <v>1188</v>
      </c>
      <c r="C3568" t="s">
        <v>190</v>
      </c>
      <c r="D3568" t="s">
        <v>21</v>
      </c>
      <c r="E3568">
        <v>20853</v>
      </c>
      <c r="F3568" t="s">
        <v>22</v>
      </c>
      <c r="G3568" t="s">
        <v>22</v>
      </c>
      <c r="H3568" t="s">
        <v>110</v>
      </c>
      <c r="I3568" t="s">
        <v>2174</v>
      </c>
      <c r="J3568" s="1">
        <v>43493</v>
      </c>
      <c r="K3568" s="1">
        <v>43559</v>
      </c>
      <c r="L3568" t="s">
        <v>103</v>
      </c>
      <c r="N3568" t="s">
        <v>1562</v>
      </c>
    </row>
    <row r="3569" spans="1:14" x14ac:dyDescent="0.25">
      <c r="A3569" t="s">
        <v>2368</v>
      </c>
      <c r="B3569" t="s">
        <v>1512</v>
      </c>
      <c r="C3569" t="s">
        <v>67</v>
      </c>
      <c r="D3569" t="s">
        <v>21</v>
      </c>
      <c r="E3569">
        <v>20910</v>
      </c>
      <c r="F3569" t="s">
        <v>22</v>
      </c>
      <c r="G3569" t="s">
        <v>22</v>
      </c>
      <c r="H3569" t="s">
        <v>101</v>
      </c>
      <c r="I3569" t="s">
        <v>241</v>
      </c>
      <c r="J3569" s="1">
        <v>43493</v>
      </c>
      <c r="K3569" s="1">
        <v>43559</v>
      </c>
      <c r="L3569" t="s">
        <v>103</v>
      </c>
      <c r="N3569" t="s">
        <v>1900</v>
      </c>
    </row>
    <row r="3570" spans="1:14" x14ac:dyDescent="0.25">
      <c r="A3570" t="s">
        <v>294</v>
      </c>
      <c r="B3570" t="s">
        <v>1337</v>
      </c>
      <c r="C3570" t="s">
        <v>833</v>
      </c>
      <c r="D3570" t="s">
        <v>21</v>
      </c>
      <c r="E3570">
        <v>20715</v>
      </c>
      <c r="F3570" t="s">
        <v>22</v>
      </c>
      <c r="G3570" t="s">
        <v>22</v>
      </c>
      <c r="H3570" t="s">
        <v>101</v>
      </c>
      <c r="I3570" t="s">
        <v>241</v>
      </c>
      <c r="J3570" s="1">
        <v>43483</v>
      </c>
      <c r="K3570" s="1">
        <v>43559</v>
      </c>
      <c r="L3570" t="s">
        <v>103</v>
      </c>
      <c r="N3570" t="s">
        <v>1900</v>
      </c>
    </row>
    <row r="3571" spans="1:14" x14ac:dyDescent="0.25">
      <c r="A3571" t="s">
        <v>93</v>
      </c>
      <c r="B3571" t="s">
        <v>2369</v>
      </c>
      <c r="C3571" t="s">
        <v>190</v>
      </c>
      <c r="D3571" t="s">
        <v>21</v>
      </c>
      <c r="E3571">
        <v>20850</v>
      </c>
      <c r="F3571" t="s">
        <v>22</v>
      </c>
      <c r="G3571" t="s">
        <v>22</v>
      </c>
      <c r="H3571" t="s">
        <v>101</v>
      </c>
      <c r="I3571" t="s">
        <v>241</v>
      </c>
      <c r="J3571" s="1">
        <v>43503</v>
      </c>
      <c r="K3571" s="1">
        <v>43559</v>
      </c>
      <c r="L3571" t="s">
        <v>103</v>
      </c>
      <c r="N3571" t="s">
        <v>1580</v>
      </c>
    </row>
    <row r="3572" spans="1:14" x14ac:dyDescent="0.25">
      <c r="A3572" t="s">
        <v>1648</v>
      </c>
      <c r="B3572" t="s">
        <v>1649</v>
      </c>
      <c r="C3572" t="s">
        <v>154</v>
      </c>
      <c r="D3572" t="s">
        <v>21</v>
      </c>
      <c r="E3572">
        <v>20707</v>
      </c>
      <c r="F3572" t="s">
        <v>22</v>
      </c>
      <c r="G3572" t="s">
        <v>22</v>
      </c>
      <c r="H3572" t="s">
        <v>101</v>
      </c>
      <c r="I3572" t="s">
        <v>241</v>
      </c>
      <c r="J3572" t="s">
        <v>210</v>
      </c>
      <c r="K3572" s="1">
        <v>43558</v>
      </c>
      <c r="L3572" t="s">
        <v>211</v>
      </c>
      <c r="M3572" t="str">
        <f>HYPERLINK("https://www.regulations.gov/docket?D=FDA-2019-H-1547")</f>
        <v>https://www.regulations.gov/docket?D=FDA-2019-H-1547</v>
      </c>
      <c r="N3572" t="s">
        <v>210</v>
      </c>
    </row>
    <row r="3573" spans="1:14" x14ac:dyDescent="0.25">
      <c r="A3573" t="s">
        <v>439</v>
      </c>
      <c r="B3573" t="s">
        <v>440</v>
      </c>
      <c r="C3573" t="s">
        <v>29</v>
      </c>
      <c r="D3573" t="s">
        <v>21</v>
      </c>
      <c r="E3573">
        <v>21229</v>
      </c>
      <c r="F3573" t="s">
        <v>22</v>
      </c>
      <c r="G3573" t="s">
        <v>22</v>
      </c>
      <c r="H3573" t="s">
        <v>101</v>
      </c>
      <c r="I3573" t="s">
        <v>241</v>
      </c>
      <c r="J3573" s="1">
        <v>43475</v>
      </c>
      <c r="K3573" s="1">
        <v>43552</v>
      </c>
      <c r="L3573" t="s">
        <v>103</v>
      </c>
      <c r="N3573" t="s">
        <v>1900</v>
      </c>
    </row>
    <row r="3574" spans="1:14" x14ac:dyDescent="0.25">
      <c r="A3574" t="s">
        <v>1821</v>
      </c>
      <c r="B3574" t="s">
        <v>1822</v>
      </c>
      <c r="C3574" t="s">
        <v>29</v>
      </c>
      <c r="D3574" t="s">
        <v>21</v>
      </c>
      <c r="E3574">
        <v>21215</v>
      </c>
      <c r="F3574" t="s">
        <v>22</v>
      </c>
      <c r="G3574" t="s">
        <v>22</v>
      </c>
      <c r="H3574" t="s">
        <v>110</v>
      </c>
      <c r="I3574" t="s">
        <v>111</v>
      </c>
      <c r="J3574" s="1">
        <v>43476</v>
      </c>
      <c r="K3574" s="1">
        <v>43552</v>
      </c>
      <c r="L3574" t="s">
        <v>103</v>
      </c>
      <c r="N3574" t="s">
        <v>1562</v>
      </c>
    </row>
    <row r="3575" spans="1:14" x14ac:dyDescent="0.25">
      <c r="A3575" t="s">
        <v>2407</v>
      </c>
      <c r="B3575" t="s">
        <v>2408</v>
      </c>
      <c r="C3575" t="s">
        <v>29</v>
      </c>
      <c r="D3575" t="s">
        <v>21</v>
      </c>
      <c r="E3575">
        <v>21215</v>
      </c>
      <c r="F3575" t="s">
        <v>22</v>
      </c>
      <c r="G3575" t="s">
        <v>22</v>
      </c>
      <c r="H3575" t="s">
        <v>110</v>
      </c>
      <c r="I3575" t="s">
        <v>111</v>
      </c>
      <c r="J3575" s="1">
        <v>43476</v>
      </c>
      <c r="K3575" s="1">
        <v>43552</v>
      </c>
      <c r="L3575" t="s">
        <v>103</v>
      </c>
      <c r="N3575" t="s">
        <v>1583</v>
      </c>
    </row>
    <row r="3576" spans="1:14" x14ac:dyDescent="0.25">
      <c r="A3576" t="s">
        <v>367</v>
      </c>
      <c r="B3576" t="s">
        <v>651</v>
      </c>
      <c r="C3576" t="s">
        <v>652</v>
      </c>
      <c r="D3576" t="s">
        <v>21</v>
      </c>
      <c r="E3576">
        <v>20743</v>
      </c>
      <c r="F3576" t="s">
        <v>22</v>
      </c>
      <c r="G3576" t="s">
        <v>22</v>
      </c>
      <c r="H3576" t="s">
        <v>208</v>
      </c>
      <c r="I3576" t="s">
        <v>209</v>
      </c>
      <c r="J3576" s="1">
        <v>43476</v>
      </c>
      <c r="K3576" s="1">
        <v>43552</v>
      </c>
      <c r="L3576" t="s">
        <v>103</v>
      </c>
      <c r="N3576" t="s">
        <v>1562</v>
      </c>
    </row>
    <row r="3577" spans="1:14" x14ac:dyDescent="0.25">
      <c r="A3577" t="s">
        <v>1851</v>
      </c>
      <c r="B3577" t="s">
        <v>1852</v>
      </c>
      <c r="C3577" t="s">
        <v>778</v>
      </c>
      <c r="D3577" t="s">
        <v>21</v>
      </c>
      <c r="E3577">
        <v>20601</v>
      </c>
      <c r="F3577" t="s">
        <v>22</v>
      </c>
      <c r="G3577" t="s">
        <v>22</v>
      </c>
      <c r="H3577" t="s">
        <v>110</v>
      </c>
      <c r="I3577" t="s">
        <v>132</v>
      </c>
      <c r="J3577" s="1">
        <v>43482</v>
      </c>
      <c r="K3577" s="1">
        <v>43552</v>
      </c>
      <c r="L3577" t="s">
        <v>103</v>
      </c>
      <c r="N3577" t="s">
        <v>1562</v>
      </c>
    </row>
    <row r="3578" spans="1:14" x14ac:dyDescent="0.25">
      <c r="A3578" t="s">
        <v>196</v>
      </c>
      <c r="B3578" t="s">
        <v>1955</v>
      </c>
      <c r="C3578" t="s">
        <v>29</v>
      </c>
      <c r="D3578" t="s">
        <v>21</v>
      </c>
      <c r="E3578">
        <v>21239</v>
      </c>
      <c r="F3578" t="s">
        <v>22</v>
      </c>
      <c r="G3578" t="s">
        <v>22</v>
      </c>
      <c r="H3578" t="s">
        <v>101</v>
      </c>
      <c r="I3578" t="s">
        <v>241</v>
      </c>
      <c r="J3578" s="1">
        <v>43476</v>
      </c>
      <c r="K3578" s="1">
        <v>43552</v>
      </c>
      <c r="L3578" t="s">
        <v>103</v>
      </c>
      <c r="N3578" t="s">
        <v>1900</v>
      </c>
    </row>
    <row r="3579" spans="1:14" x14ac:dyDescent="0.25">
      <c r="A3579" t="s">
        <v>350</v>
      </c>
      <c r="B3579" t="s">
        <v>351</v>
      </c>
      <c r="C3579" t="s">
        <v>29</v>
      </c>
      <c r="D3579" t="s">
        <v>21</v>
      </c>
      <c r="E3579">
        <v>21211</v>
      </c>
      <c r="F3579" t="s">
        <v>22</v>
      </c>
      <c r="G3579" t="s">
        <v>22</v>
      </c>
      <c r="H3579" t="s">
        <v>208</v>
      </c>
      <c r="I3579" t="s">
        <v>209</v>
      </c>
      <c r="J3579" s="1">
        <v>43472</v>
      </c>
      <c r="K3579" s="1">
        <v>43552</v>
      </c>
      <c r="L3579" t="s">
        <v>103</v>
      </c>
      <c r="N3579" t="s">
        <v>1583</v>
      </c>
    </row>
    <row r="3580" spans="1:14" x14ac:dyDescent="0.25">
      <c r="A3580" t="s">
        <v>2078</v>
      </c>
      <c r="B3580" t="s">
        <v>2079</v>
      </c>
      <c r="C3580" t="s">
        <v>29</v>
      </c>
      <c r="D3580" t="s">
        <v>21</v>
      </c>
      <c r="E3580">
        <v>21212</v>
      </c>
      <c r="F3580" t="s">
        <v>22</v>
      </c>
      <c r="G3580" t="s">
        <v>22</v>
      </c>
      <c r="H3580" t="s">
        <v>208</v>
      </c>
      <c r="I3580" t="s">
        <v>209</v>
      </c>
      <c r="J3580" t="s">
        <v>210</v>
      </c>
      <c r="K3580" s="1">
        <v>43549</v>
      </c>
      <c r="L3580" t="s">
        <v>211</v>
      </c>
      <c r="M3580" t="str">
        <f>HYPERLINK("https://www.regulations.gov/docket?D=FDA-2019-H-1381")</f>
        <v>https://www.regulations.gov/docket?D=FDA-2019-H-1381</v>
      </c>
      <c r="N3580" t="s">
        <v>210</v>
      </c>
    </row>
    <row r="3581" spans="1:14" x14ac:dyDescent="0.25">
      <c r="A3581" t="s">
        <v>30</v>
      </c>
      <c r="B3581" t="s">
        <v>1956</v>
      </c>
      <c r="C3581" t="s">
        <v>29</v>
      </c>
      <c r="D3581" t="s">
        <v>21</v>
      </c>
      <c r="E3581">
        <v>21212</v>
      </c>
      <c r="F3581" t="s">
        <v>22</v>
      </c>
      <c r="G3581" t="s">
        <v>22</v>
      </c>
      <c r="H3581" t="s">
        <v>208</v>
      </c>
      <c r="I3581" t="s">
        <v>209</v>
      </c>
      <c r="J3581" t="s">
        <v>210</v>
      </c>
      <c r="K3581" s="1">
        <v>43549</v>
      </c>
      <c r="L3581" t="s">
        <v>211</v>
      </c>
      <c r="M3581" t="str">
        <f>HYPERLINK("https://www.regulations.gov/docket?D=FDA-2019-H-1380")</f>
        <v>https://www.regulations.gov/docket?D=FDA-2019-H-1380</v>
      </c>
      <c r="N3581" t="s">
        <v>210</v>
      </c>
    </row>
    <row r="3582" spans="1:14" x14ac:dyDescent="0.25">
      <c r="A3582" t="s">
        <v>1991</v>
      </c>
      <c r="B3582" t="s">
        <v>1992</v>
      </c>
      <c r="C3582" t="s">
        <v>29</v>
      </c>
      <c r="D3582" t="s">
        <v>21</v>
      </c>
      <c r="E3582">
        <v>21202</v>
      </c>
      <c r="F3582" t="s">
        <v>22</v>
      </c>
      <c r="G3582" t="s">
        <v>22</v>
      </c>
      <c r="H3582" t="s">
        <v>208</v>
      </c>
      <c r="I3582" t="s">
        <v>209</v>
      </c>
      <c r="J3582" s="1">
        <v>43472</v>
      </c>
      <c r="K3582" s="1">
        <v>43545</v>
      </c>
      <c r="L3582" t="s">
        <v>103</v>
      </c>
      <c r="N3582" t="s">
        <v>1562</v>
      </c>
    </row>
    <row r="3583" spans="1:14" x14ac:dyDescent="0.25">
      <c r="A3583" t="s">
        <v>155</v>
      </c>
      <c r="B3583" t="s">
        <v>2446</v>
      </c>
      <c r="C3583" t="s">
        <v>70</v>
      </c>
      <c r="D3583" t="s">
        <v>21</v>
      </c>
      <c r="E3583">
        <v>21409</v>
      </c>
      <c r="F3583" t="s">
        <v>22</v>
      </c>
      <c r="G3583" t="s">
        <v>22</v>
      </c>
      <c r="H3583" t="s">
        <v>110</v>
      </c>
      <c r="I3583" t="s">
        <v>111</v>
      </c>
      <c r="J3583" s="1">
        <v>43469</v>
      </c>
      <c r="K3583" s="1">
        <v>43545</v>
      </c>
      <c r="L3583" t="s">
        <v>103</v>
      </c>
      <c r="N3583" t="s">
        <v>1583</v>
      </c>
    </row>
    <row r="3584" spans="1:14" x14ac:dyDescent="0.25">
      <c r="A3584" t="s">
        <v>2447</v>
      </c>
      <c r="B3584" t="s">
        <v>2448</v>
      </c>
      <c r="C3584" t="s">
        <v>29</v>
      </c>
      <c r="D3584" t="s">
        <v>21</v>
      </c>
      <c r="E3584">
        <v>21234</v>
      </c>
      <c r="F3584" t="s">
        <v>22</v>
      </c>
      <c r="G3584" t="s">
        <v>22</v>
      </c>
      <c r="H3584" t="s">
        <v>101</v>
      </c>
      <c r="I3584" t="s">
        <v>241</v>
      </c>
      <c r="J3584" s="1">
        <v>43470</v>
      </c>
      <c r="K3584" s="1">
        <v>43545</v>
      </c>
      <c r="L3584" t="s">
        <v>103</v>
      </c>
      <c r="N3584" t="s">
        <v>1900</v>
      </c>
    </row>
    <row r="3585" spans="1:14" x14ac:dyDescent="0.25">
      <c r="A3585" t="s">
        <v>2449</v>
      </c>
      <c r="B3585" t="s">
        <v>2450</v>
      </c>
      <c r="C3585" t="s">
        <v>29</v>
      </c>
      <c r="D3585" t="s">
        <v>21</v>
      </c>
      <c r="E3585">
        <v>21211</v>
      </c>
      <c r="F3585" t="s">
        <v>22</v>
      </c>
      <c r="G3585" t="s">
        <v>22</v>
      </c>
      <c r="H3585" t="s">
        <v>101</v>
      </c>
      <c r="I3585" t="s">
        <v>241</v>
      </c>
      <c r="J3585" s="1">
        <v>43472</v>
      </c>
      <c r="K3585" s="1">
        <v>43545</v>
      </c>
      <c r="L3585" t="s">
        <v>103</v>
      </c>
      <c r="N3585" t="s">
        <v>1900</v>
      </c>
    </row>
    <row r="3586" spans="1:14" x14ac:dyDescent="0.25">
      <c r="A3586" t="s">
        <v>76</v>
      </c>
      <c r="B3586" t="s">
        <v>1917</v>
      </c>
      <c r="C3586" t="s">
        <v>532</v>
      </c>
      <c r="D3586" t="s">
        <v>21</v>
      </c>
      <c r="E3586">
        <v>21234</v>
      </c>
      <c r="F3586" t="s">
        <v>22</v>
      </c>
      <c r="G3586" t="s">
        <v>22</v>
      </c>
      <c r="H3586" t="s">
        <v>208</v>
      </c>
      <c r="I3586" t="s">
        <v>209</v>
      </c>
      <c r="J3586" s="1">
        <v>43470</v>
      </c>
      <c r="K3586" s="1">
        <v>43545</v>
      </c>
      <c r="L3586" t="s">
        <v>103</v>
      </c>
      <c r="N3586" t="s">
        <v>1583</v>
      </c>
    </row>
    <row r="3587" spans="1:14" x14ac:dyDescent="0.25">
      <c r="A3587" t="s">
        <v>196</v>
      </c>
      <c r="B3587" t="s">
        <v>2453</v>
      </c>
      <c r="C3587" t="s">
        <v>532</v>
      </c>
      <c r="D3587" t="s">
        <v>21</v>
      </c>
      <c r="E3587">
        <v>21234</v>
      </c>
      <c r="F3587" t="s">
        <v>22</v>
      </c>
      <c r="G3587" t="s">
        <v>22</v>
      </c>
      <c r="H3587" t="s">
        <v>101</v>
      </c>
      <c r="I3587" t="s">
        <v>241</v>
      </c>
      <c r="J3587" s="1">
        <v>43470</v>
      </c>
      <c r="K3587" s="1">
        <v>43545</v>
      </c>
      <c r="L3587" t="s">
        <v>103</v>
      </c>
      <c r="N3587" t="s">
        <v>1900</v>
      </c>
    </row>
    <row r="3588" spans="1:14" x14ac:dyDescent="0.25">
      <c r="A3588" t="s">
        <v>1918</v>
      </c>
      <c r="B3588" t="s">
        <v>1919</v>
      </c>
      <c r="C3588" t="s">
        <v>532</v>
      </c>
      <c r="D3588" t="s">
        <v>21</v>
      </c>
      <c r="E3588">
        <v>21234</v>
      </c>
      <c r="F3588" t="s">
        <v>22</v>
      </c>
      <c r="G3588" t="s">
        <v>22</v>
      </c>
      <c r="H3588" t="s">
        <v>101</v>
      </c>
      <c r="I3588" t="s">
        <v>241</v>
      </c>
      <c r="J3588" s="1">
        <v>43470</v>
      </c>
      <c r="K3588" s="1">
        <v>43545</v>
      </c>
      <c r="L3588" t="s">
        <v>103</v>
      </c>
      <c r="N3588" t="s">
        <v>1900</v>
      </c>
    </row>
    <row r="3589" spans="1:14" x14ac:dyDescent="0.25">
      <c r="A3589" t="s">
        <v>1766</v>
      </c>
      <c r="B3589" t="s">
        <v>2454</v>
      </c>
      <c r="C3589" t="s">
        <v>532</v>
      </c>
      <c r="D3589" t="s">
        <v>21</v>
      </c>
      <c r="E3589">
        <v>21234</v>
      </c>
      <c r="F3589" t="s">
        <v>22</v>
      </c>
      <c r="G3589" t="s">
        <v>22</v>
      </c>
      <c r="H3589" t="s">
        <v>101</v>
      </c>
      <c r="I3589" t="s">
        <v>241</v>
      </c>
      <c r="J3589" s="1">
        <v>43470</v>
      </c>
      <c r="K3589" s="1">
        <v>43545</v>
      </c>
      <c r="L3589" t="s">
        <v>103</v>
      </c>
      <c r="N3589" t="s">
        <v>1900</v>
      </c>
    </row>
    <row r="3590" spans="1:14" x14ac:dyDescent="0.25">
      <c r="A3590" t="s">
        <v>32</v>
      </c>
      <c r="B3590" t="s">
        <v>33</v>
      </c>
      <c r="C3590" t="s">
        <v>29</v>
      </c>
      <c r="D3590" t="s">
        <v>21</v>
      </c>
      <c r="E3590">
        <v>21234</v>
      </c>
      <c r="F3590" t="s">
        <v>22</v>
      </c>
      <c r="G3590" t="s">
        <v>22</v>
      </c>
      <c r="H3590" t="s">
        <v>110</v>
      </c>
      <c r="I3590" t="s">
        <v>111</v>
      </c>
      <c r="J3590" s="1">
        <v>43470</v>
      </c>
      <c r="K3590" s="1">
        <v>43545</v>
      </c>
      <c r="L3590" t="s">
        <v>103</v>
      </c>
      <c r="N3590" t="s">
        <v>1583</v>
      </c>
    </row>
    <row r="3591" spans="1:14" x14ac:dyDescent="0.25">
      <c r="A3591" t="s">
        <v>2455</v>
      </c>
      <c r="B3591" t="s">
        <v>2456</v>
      </c>
      <c r="C3591" t="s">
        <v>70</v>
      </c>
      <c r="D3591" t="s">
        <v>21</v>
      </c>
      <c r="E3591">
        <v>21401</v>
      </c>
      <c r="F3591" t="s">
        <v>22</v>
      </c>
      <c r="G3591" t="s">
        <v>22</v>
      </c>
      <c r="H3591" t="s">
        <v>101</v>
      </c>
      <c r="I3591" t="s">
        <v>241</v>
      </c>
      <c r="J3591" s="1">
        <v>43469</v>
      </c>
      <c r="K3591" s="1">
        <v>43545</v>
      </c>
      <c r="L3591" t="s">
        <v>103</v>
      </c>
      <c r="N3591" t="s">
        <v>1900</v>
      </c>
    </row>
    <row r="3592" spans="1:14" x14ac:dyDescent="0.25">
      <c r="A3592" t="s">
        <v>76</v>
      </c>
      <c r="B3592" t="s">
        <v>120</v>
      </c>
      <c r="C3592" t="s">
        <v>29</v>
      </c>
      <c r="D3592" t="s">
        <v>21</v>
      </c>
      <c r="E3592">
        <v>21215</v>
      </c>
      <c r="F3592" t="s">
        <v>22</v>
      </c>
      <c r="G3592" t="s">
        <v>22</v>
      </c>
      <c r="H3592" t="s">
        <v>208</v>
      </c>
      <c r="I3592" t="s">
        <v>209</v>
      </c>
      <c r="J3592" t="s">
        <v>210</v>
      </c>
      <c r="K3592" s="1">
        <v>43542</v>
      </c>
      <c r="L3592" t="s">
        <v>211</v>
      </c>
      <c r="M3592" t="str">
        <f>HYPERLINK("https://www.regulations.gov/docket?D=FDA-2019-H-1248")</f>
        <v>https://www.regulations.gov/docket?D=FDA-2019-H-1248</v>
      </c>
      <c r="N3592" t="s">
        <v>210</v>
      </c>
    </row>
    <row r="3593" spans="1:14" x14ac:dyDescent="0.25">
      <c r="A3593" t="s">
        <v>1449</v>
      </c>
      <c r="B3593" t="s">
        <v>1450</v>
      </c>
      <c r="C3593" t="s">
        <v>29</v>
      </c>
      <c r="D3593" t="s">
        <v>21</v>
      </c>
      <c r="E3593">
        <v>21227</v>
      </c>
      <c r="F3593" t="s">
        <v>22</v>
      </c>
      <c r="G3593" t="s">
        <v>22</v>
      </c>
      <c r="H3593" t="s">
        <v>208</v>
      </c>
      <c r="I3593" t="s">
        <v>209</v>
      </c>
      <c r="J3593" t="s">
        <v>210</v>
      </c>
      <c r="K3593" s="1">
        <v>43538</v>
      </c>
      <c r="L3593" t="s">
        <v>211</v>
      </c>
      <c r="M3593" t="str">
        <f>HYPERLINK("https://www.regulations.gov/docket?D=FDA-2019-H-1213")</f>
        <v>https://www.regulations.gov/docket?D=FDA-2019-H-1213</v>
      </c>
      <c r="N3593" t="s">
        <v>210</v>
      </c>
    </row>
    <row r="3594" spans="1:14" x14ac:dyDescent="0.25">
      <c r="A3594" t="s">
        <v>1520</v>
      </c>
      <c r="B3594" t="s">
        <v>1521</v>
      </c>
      <c r="C3594" t="s">
        <v>1522</v>
      </c>
      <c r="D3594" t="s">
        <v>21</v>
      </c>
      <c r="E3594">
        <v>21757</v>
      </c>
      <c r="F3594" t="s">
        <v>22</v>
      </c>
      <c r="G3594" t="s">
        <v>22</v>
      </c>
      <c r="H3594" t="s">
        <v>101</v>
      </c>
      <c r="I3594" t="s">
        <v>241</v>
      </c>
      <c r="J3594" t="s">
        <v>210</v>
      </c>
      <c r="K3594" s="1">
        <v>43532</v>
      </c>
      <c r="L3594" t="s">
        <v>211</v>
      </c>
      <c r="M3594" t="str">
        <f>HYPERLINK("https://www.regulations.gov/docket?D=FDA-2019-H-1103")</f>
        <v>https://www.regulations.gov/docket?D=FDA-2019-H-1103</v>
      </c>
      <c r="N3594" t="s">
        <v>210</v>
      </c>
    </row>
    <row r="3595" spans="1:14" x14ac:dyDescent="0.25">
      <c r="A3595" t="s">
        <v>467</v>
      </c>
      <c r="B3595" t="s">
        <v>468</v>
      </c>
      <c r="C3595" t="s">
        <v>424</v>
      </c>
      <c r="D3595" t="s">
        <v>21</v>
      </c>
      <c r="E3595">
        <v>21042</v>
      </c>
      <c r="F3595" t="s">
        <v>22</v>
      </c>
      <c r="G3595" t="s">
        <v>22</v>
      </c>
      <c r="H3595" t="s">
        <v>208</v>
      </c>
      <c r="I3595" t="s">
        <v>209</v>
      </c>
      <c r="J3595" t="s">
        <v>210</v>
      </c>
      <c r="K3595" s="1">
        <v>43532</v>
      </c>
      <c r="L3595" t="s">
        <v>211</v>
      </c>
      <c r="M3595" t="str">
        <f>HYPERLINK("https://www.regulations.gov/docket?D=FDA-2019-H-1099")</f>
        <v>https://www.regulations.gov/docket?D=FDA-2019-H-1099</v>
      </c>
      <c r="N3595" t="s">
        <v>210</v>
      </c>
    </row>
    <row r="3596" spans="1:14" x14ac:dyDescent="0.25">
      <c r="A3596" t="s">
        <v>76</v>
      </c>
      <c r="B3596" t="s">
        <v>2533</v>
      </c>
      <c r="C3596" t="s">
        <v>833</v>
      </c>
      <c r="D3596" t="s">
        <v>21</v>
      </c>
      <c r="E3596">
        <v>20716</v>
      </c>
      <c r="F3596" t="s">
        <v>22</v>
      </c>
      <c r="G3596" t="s">
        <v>22</v>
      </c>
      <c r="H3596" t="s">
        <v>101</v>
      </c>
      <c r="I3596" t="s">
        <v>241</v>
      </c>
      <c r="J3596" s="1">
        <v>43453</v>
      </c>
      <c r="K3596" s="1">
        <v>43531</v>
      </c>
      <c r="L3596" t="s">
        <v>103</v>
      </c>
      <c r="N3596" t="s">
        <v>1900</v>
      </c>
    </row>
    <row r="3597" spans="1:14" x14ac:dyDescent="0.25">
      <c r="A3597" t="s">
        <v>1177</v>
      </c>
      <c r="B3597" t="s">
        <v>2101</v>
      </c>
      <c r="C3597" t="s">
        <v>2102</v>
      </c>
      <c r="D3597" t="s">
        <v>21</v>
      </c>
      <c r="E3597">
        <v>20784</v>
      </c>
      <c r="F3597" t="s">
        <v>22</v>
      </c>
      <c r="G3597" t="s">
        <v>22</v>
      </c>
      <c r="H3597" t="s">
        <v>110</v>
      </c>
      <c r="I3597" t="s">
        <v>111</v>
      </c>
      <c r="J3597" s="1">
        <v>43454</v>
      </c>
      <c r="K3597" s="1">
        <v>43531</v>
      </c>
      <c r="L3597" t="s">
        <v>103</v>
      </c>
      <c r="N3597" t="s">
        <v>1562</v>
      </c>
    </row>
    <row r="3598" spans="1:14" x14ac:dyDescent="0.25">
      <c r="A3598" t="s">
        <v>2071</v>
      </c>
      <c r="B3598" t="s">
        <v>2072</v>
      </c>
      <c r="C3598" t="s">
        <v>29</v>
      </c>
      <c r="D3598" t="s">
        <v>21</v>
      </c>
      <c r="E3598">
        <v>21239</v>
      </c>
      <c r="F3598" t="s">
        <v>22</v>
      </c>
      <c r="G3598" t="s">
        <v>22</v>
      </c>
      <c r="H3598" t="s">
        <v>101</v>
      </c>
      <c r="I3598" t="s">
        <v>241</v>
      </c>
      <c r="J3598" s="1">
        <v>43451</v>
      </c>
      <c r="K3598" s="1">
        <v>43524</v>
      </c>
      <c r="L3598" t="s">
        <v>103</v>
      </c>
      <c r="N3598" t="s">
        <v>1900</v>
      </c>
    </row>
    <row r="3599" spans="1:14" x14ac:dyDescent="0.25">
      <c r="A3599" t="s">
        <v>1596</v>
      </c>
      <c r="B3599" t="s">
        <v>2581</v>
      </c>
      <c r="C3599" t="s">
        <v>487</v>
      </c>
      <c r="D3599" t="s">
        <v>21</v>
      </c>
      <c r="E3599">
        <v>20782</v>
      </c>
      <c r="F3599" t="s">
        <v>22</v>
      </c>
      <c r="G3599" t="s">
        <v>22</v>
      </c>
      <c r="H3599" t="s">
        <v>101</v>
      </c>
      <c r="I3599" t="s">
        <v>241</v>
      </c>
      <c r="J3599" s="1">
        <v>43448</v>
      </c>
      <c r="K3599" s="1">
        <v>43524</v>
      </c>
      <c r="L3599" t="s">
        <v>103</v>
      </c>
      <c r="N3599" t="s">
        <v>1580</v>
      </c>
    </row>
    <row r="3600" spans="1:14" x14ac:dyDescent="0.25">
      <c r="A3600" t="s">
        <v>76</v>
      </c>
      <c r="B3600" t="s">
        <v>2584</v>
      </c>
      <c r="C3600" t="s">
        <v>70</v>
      </c>
      <c r="D3600" t="s">
        <v>21</v>
      </c>
      <c r="E3600">
        <v>21401</v>
      </c>
      <c r="F3600" t="s">
        <v>22</v>
      </c>
      <c r="G3600" t="s">
        <v>22</v>
      </c>
      <c r="H3600" t="s">
        <v>101</v>
      </c>
      <c r="I3600" t="s">
        <v>241</v>
      </c>
      <c r="J3600" s="1">
        <v>43435</v>
      </c>
      <c r="K3600" s="1">
        <v>43524</v>
      </c>
      <c r="L3600" t="s">
        <v>103</v>
      </c>
      <c r="N3600" t="s">
        <v>1900</v>
      </c>
    </row>
    <row r="3601" spans="1:14" x14ac:dyDescent="0.25">
      <c r="A3601" t="s">
        <v>76</v>
      </c>
      <c r="B3601" t="s">
        <v>2585</v>
      </c>
      <c r="C3601" t="s">
        <v>29</v>
      </c>
      <c r="D3601" t="s">
        <v>21</v>
      </c>
      <c r="E3601">
        <v>21224</v>
      </c>
      <c r="F3601" t="s">
        <v>22</v>
      </c>
      <c r="G3601" t="s">
        <v>22</v>
      </c>
      <c r="H3601" t="s">
        <v>101</v>
      </c>
      <c r="I3601" t="s">
        <v>241</v>
      </c>
      <c r="J3601" s="1">
        <v>43445</v>
      </c>
      <c r="K3601" s="1">
        <v>43524</v>
      </c>
      <c r="L3601" t="s">
        <v>103</v>
      </c>
      <c r="N3601" t="s">
        <v>1900</v>
      </c>
    </row>
    <row r="3602" spans="1:14" x14ac:dyDescent="0.25">
      <c r="A3602" t="s">
        <v>703</v>
      </c>
      <c r="B3602" t="s">
        <v>1237</v>
      </c>
      <c r="C3602" t="s">
        <v>29</v>
      </c>
      <c r="D3602" t="s">
        <v>21</v>
      </c>
      <c r="E3602">
        <v>21234</v>
      </c>
      <c r="F3602" t="s">
        <v>22</v>
      </c>
      <c r="G3602" t="s">
        <v>22</v>
      </c>
      <c r="H3602" t="s">
        <v>101</v>
      </c>
      <c r="I3602" t="s">
        <v>241</v>
      </c>
      <c r="J3602" s="1">
        <v>43447</v>
      </c>
      <c r="K3602" s="1">
        <v>43524</v>
      </c>
      <c r="L3602" t="s">
        <v>103</v>
      </c>
      <c r="N3602" t="s">
        <v>1900</v>
      </c>
    </row>
    <row r="3603" spans="1:14" x14ac:dyDescent="0.25">
      <c r="A3603" t="s">
        <v>746</v>
      </c>
      <c r="B3603" t="s">
        <v>2590</v>
      </c>
      <c r="C3603" t="s">
        <v>67</v>
      </c>
      <c r="D3603" t="s">
        <v>21</v>
      </c>
      <c r="E3603">
        <v>20902</v>
      </c>
      <c r="F3603" t="s">
        <v>22</v>
      </c>
      <c r="G3603" t="s">
        <v>22</v>
      </c>
      <c r="H3603" t="s">
        <v>110</v>
      </c>
      <c r="I3603" t="s">
        <v>132</v>
      </c>
      <c r="J3603" s="1">
        <v>43444</v>
      </c>
      <c r="K3603" s="1">
        <v>43524</v>
      </c>
      <c r="L3603" t="s">
        <v>103</v>
      </c>
      <c r="N3603" t="s">
        <v>104</v>
      </c>
    </row>
    <row r="3604" spans="1:14" x14ac:dyDescent="0.25">
      <c r="A3604" t="s">
        <v>1147</v>
      </c>
      <c r="B3604" t="s">
        <v>1814</v>
      </c>
      <c r="C3604" t="s">
        <v>1815</v>
      </c>
      <c r="D3604" t="s">
        <v>21</v>
      </c>
      <c r="E3604">
        <v>20740</v>
      </c>
      <c r="F3604" t="s">
        <v>22</v>
      </c>
      <c r="G3604" t="s">
        <v>22</v>
      </c>
      <c r="H3604" t="s">
        <v>110</v>
      </c>
      <c r="I3604" t="s">
        <v>111</v>
      </c>
      <c r="J3604" s="1">
        <v>43447</v>
      </c>
      <c r="K3604" s="1">
        <v>43524</v>
      </c>
      <c r="L3604" t="s">
        <v>103</v>
      </c>
      <c r="N3604" t="s">
        <v>1562</v>
      </c>
    </row>
    <row r="3605" spans="1:14" x14ac:dyDescent="0.25">
      <c r="A3605" t="s">
        <v>144</v>
      </c>
      <c r="B3605" t="s">
        <v>145</v>
      </c>
      <c r="C3605" t="s">
        <v>73</v>
      </c>
      <c r="D3605" t="s">
        <v>21</v>
      </c>
      <c r="E3605">
        <v>21207</v>
      </c>
      <c r="F3605" t="s">
        <v>22</v>
      </c>
      <c r="G3605" t="s">
        <v>22</v>
      </c>
      <c r="H3605" t="s">
        <v>101</v>
      </c>
      <c r="I3605" t="s">
        <v>241</v>
      </c>
      <c r="J3605" s="1">
        <v>43446</v>
      </c>
      <c r="K3605" s="1">
        <v>43524</v>
      </c>
      <c r="L3605" t="s">
        <v>103</v>
      </c>
      <c r="N3605" t="s">
        <v>1900</v>
      </c>
    </row>
    <row r="3606" spans="1:14" x14ac:dyDescent="0.25">
      <c r="A3606" t="s">
        <v>93</v>
      </c>
      <c r="B3606" t="s">
        <v>1513</v>
      </c>
      <c r="C3606" t="s">
        <v>487</v>
      </c>
      <c r="D3606" t="s">
        <v>21</v>
      </c>
      <c r="E3606">
        <v>20782</v>
      </c>
      <c r="F3606" t="s">
        <v>22</v>
      </c>
      <c r="G3606" t="s">
        <v>22</v>
      </c>
      <c r="H3606" t="s">
        <v>110</v>
      </c>
      <c r="I3606" t="s">
        <v>111</v>
      </c>
      <c r="J3606" s="1">
        <v>43448</v>
      </c>
      <c r="K3606" s="1">
        <v>43524</v>
      </c>
      <c r="L3606" t="s">
        <v>103</v>
      </c>
      <c r="N3606" t="s">
        <v>1562</v>
      </c>
    </row>
    <row r="3607" spans="1:14" x14ac:dyDescent="0.25">
      <c r="A3607" t="s">
        <v>2633</v>
      </c>
      <c r="B3607" t="s">
        <v>2634</v>
      </c>
      <c r="C3607" t="s">
        <v>29</v>
      </c>
      <c r="D3607" t="s">
        <v>21</v>
      </c>
      <c r="E3607">
        <v>21213</v>
      </c>
      <c r="F3607" t="s">
        <v>22</v>
      </c>
      <c r="G3607" t="s">
        <v>22</v>
      </c>
      <c r="H3607" t="s">
        <v>101</v>
      </c>
      <c r="I3607" t="s">
        <v>241</v>
      </c>
      <c r="J3607" t="s">
        <v>210</v>
      </c>
      <c r="K3607" s="1">
        <v>43518</v>
      </c>
      <c r="L3607" t="s">
        <v>211</v>
      </c>
      <c r="M3607" t="str">
        <f>HYPERLINK("https://www.regulations.gov/docket?D=FDA-2019-H-0844")</f>
        <v>https://www.regulations.gov/docket?D=FDA-2019-H-0844</v>
      </c>
      <c r="N3607" t="s">
        <v>210</v>
      </c>
    </row>
    <row r="3608" spans="1:14" x14ac:dyDescent="0.25">
      <c r="A3608" t="s">
        <v>1594</v>
      </c>
      <c r="B3608" t="s">
        <v>1595</v>
      </c>
      <c r="C3608" t="s">
        <v>29</v>
      </c>
      <c r="D3608" t="s">
        <v>21</v>
      </c>
      <c r="E3608">
        <v>21201</v>
      </c>
      <c r="F3608" t="s">
        <v>22</v>
      </c>
      <c r="G3608" t="s">
        <v>22</v>
      </c>
      <c r="H3608" t="s">
        <v>208</v>
      </c>
      <c r="I3608" t="s">
        <v>209</v>
      </c>
      <c r="J3608" s="1">
        <v>43442</v>
      </c>
      <c r="K3608" s="1">
        <v>43517</v>
      </c>
      <c r="L3608" t="s">
        <v>103</v>
      </c>
      <c r="N3608" t="s">
        <v>1562</v>
      </c>
    </row>
    <row r="3609" spans="1:14" x14ac:dyDescent="0.25">
      <c r="A3609" t="s">
        <v>477</v>
      </c>
      <c r="B3609" t="s">
        <v>478</v>
      </c>
      <c r="C3609" t="s">
        <v>173</v>
      </c>
      <c r="D3609" t="s">
        <v>21</v>
      </c>
      <c r="E3609">
        <v>20745</v>
      </c>
      <c r="F3609" t="s">
        <v>22</v>
      </c>
      <c r="G3609" t="s">
        <v>22</v>
      </c>
      <c r="H3609" t="s">
        <v>101</v>
      </c>
      <c r="I3609" t="s">
        <v>241</v>
      </c>
      <c r="J3609" s="1">
        <v>43441</v>
      </c>
      <c r="K3609" s="1">
        <v>43517</v>
      </c>
      <c r="L3609" t="s">
        <v>103</v>
      </c>
      <c r="N3609" t="s">
        <v>1900</v>
      </c>
    </row>
    <row r="3610" spans="1:14" x14ac:dyDescent="0.25">
      <c r="A3610" t="s">
        <v>2651</v>
      </c>
      <c r="B3610" t="s">
        <v>2652</v>
      </c>
      <c r="C3610" t="s">
        <v>29</v>
      </c>
      <c r="D3610" t="s">
        <v>21</v>
      </c>
      <c r="E3610">
        <v>21215</v>
      </c>
      <c r="F3610" t="s">
        <v>22</v>
      </c>
      <c r="G3610" t="s">
        <v>22</v>
      </c>
      <c r="H3610" t="s">
        <v>101</v>
      </c>
      <c r="I3610" t="s">
        <v>241</v>
      </c>
      <c r="J3610" s="1">
        <v>43441</v>
      </c>
      <c r="K3610" s="1">
        <v>43517</v>
      </c>
      <c r="L3610" t="s">
        <v>103</v>
      </c>
      <c r="N3610" t="s">
        <v>1900</v>
      </c>
    </row>
    <row r="3611" spans="1:14" x14ac:dyDescent="0.25">
      <c r="A3611" t="s">
        <v>1681</v>
      </c>
      <c r="B3611" t="s">
        <v>1682</v>
      </c>
      <c r="C3611" t="s">
        <v>249</v>
      </c>
      <c r="D3611" t="s">
        <v>21</v>
      </c>
      <c r="E3611">
        <v>20744</v>
      </c>
      <c r="F3611" t="s">
        <v>22</v>
      </c>
      <c r="G3611" t="s">
        <v>22</v>
      </c>
      <c r="H3611" t="s">
        <v>101</v>
      </c>
      <c r="I3611" t="s">
        <v>241</v>
      </c>
      <c r="J3611" s="1">
        <v>43441</v>
      </c>
      <c r="K3611" s="1">
        <v>43517</v>
      </c>
      <c r="L3611" t="s">
        <v>103</v>
      </c>
      <c r="N3611" t="s">
        <v>1580</v>
      </c>
    </row>
    <row r="3612" spans="1:14" x14ac:dyDescent="0.25">
      <c r="A3612" t="s">
        <v>2055</v>
      </c>
      <c r="B3612" t="s">
        <v>2056</v>
      </c>
      <c r="C3612" t="s">
        <v>29</v>
      </c>
      <c r="D3612" t="s">
        <v>21</v>
      </c>
      <c r="E3612">
        <v>21206</v>
      </c>
      <c r="F3612" t="s">
        <v>22</v>
      </c>
      <c r="G3612" t="s">
        <v>22</v>
      </c>
      <c r="H3612" t="s">
        <v>208</v>
      </c>
      <c r="I3612" t="s">
        <v>209</v>
      </c>
      <c r="J3612" t="s">
        <v>210</v>
      </c>
      <c r="K3612" s="1">
        <v>43517</v>
      </c>
      <c r="L3612" t="s">
        <v>211</v>
      </c>
      <c r="M3612" t="str">
        <f>HYPERLINK("https://www.regulations.gov/docket?D=FDA-2019-H-0811")</f>
        <v>https://www.regulations.gov/docket?D=FDA-2019-H-0811</v>
      </c>
      <c r="N3612" t="s">
        <v>210</v>
      </c>
    </row>
    <row r="3613" spans="1:14" x14ac:dyDescent="0.25">
      <c r="A3613" t="s">
        <v>2657</v>
      </c>
      <c r="B3613" t="s">
        <v>2658</v>
      </c>
      <c r="C3613" t="s">
        <v>29</v>
      </c>
      <c r="D3613" t="s">
        <v>21</v>
      </c>
      <c r="E3613">
        <v>21214</v>
      </c>
      <c r="F3613" t="s">
        <v>22</v>
      </c>
      <c r="G3613" t="s">
        <v>22</v>
      </c>
      <c r="H3613" t="s">
        <v>208</v>
      </c>
      <c r="I3613" t="s">
        <v>209</v>
      </c>
      <c r="J3613" t="s">
        <v>210</v>
      </c>
      <c r="K3613" s="1">
        <v>43517</v>
      </c>
      <c r="L3613" t="s">
        <v>211</v>
      </c>
      <c r="M3613" t="str">
        <f>HYPERLINK("https://www.regulations.gov/docket?D=FDA-2019-H-0810")</f>
        <v>https://www.regulations.gov/docket?D=FDA-2019-H-0810</v>
      </c>
      <c r="N3613" t="s">
        <v>210</v>
      </c>
    </row>
    <row r="3614" spans="1:14" x14ac:dyDescent="0.25">
      <c r="A3614" t="s">
        <v>1756</v>
      </c>
      <c r="B3614" t="s">
        <v>1757</v>
      </c>
      <c r="C3614" t="s">
        <v>173</v>
      </c>
      <c r="D3614" t="s">
        <v>21</v>
      </c>
      <c r="E3614">
        <v>20745</v>
      </c>
      <c r="F3614" t="s">
        <v>22</v>
      </c>
      <c r="G3614" t="s">
        <v>22</v>
      </c>
      <c r="H3614" t="s">
        <v>101</v>
      </c>
      <c r="I3614" t="s">
        <v>241</v>
      </c>
      <c r="J3614" s="1">
        <v>43441</v>
      </c>
      <c r="K3614" s="1">
        <v>43517</v>
      </c>
      <c r="L3614" t="s">
        <v>103</v>
      </c>
      <c r="N3614" t="s">
        <v>1900</v>
      </c>
    </row>
    <row r="3615" spans="1:14" x14ac:dyDescent="0.25">
      <c r="A3615" t="s">
        <v>155</v>
      </c>
      <c r="B3615" t="s">
        <v>2687</v>
      </c>
      <c r="C3615" t="s">
        <v>757</v>
      </c>
      <c r="D3615" t="s">
        <v>21</v>
      </c>
      <c r="E3615">
        <v>20740</v>
      </c>
      <c r="F3615" t="s">
        <v>22</v>
      </c>
      <c r="G3615" t="s">
        <v>22</v>
      </c>
      <c r="H3615" t="s">
        <v>110</v>
      </c>
      <c r="I3615" t="s">
        <v>111</v>
      </c>
      <c r="J3615" s="1">
        <v>43438</v>
      </c>
      <c r="K3615" s="1">
        <v>43510</v>
      </c>
      <c r="L3615" t="s">
        <v>103</v>
      </c>
      <c r="N3615" t="s">
        <v>1562</v>
      </c>
    </row>
    <row r="3616" spans="1:14" x14ac:dyDescent="0.25">
      <c r="A3616" t="s">
        <v>2345</v>
      </c>
      <c r="B3616" t="s">
        <v>2346</v>
      </c>
      <c r="C3616" t="s">
        <v>2347</v>
      </c>
      <c r="D3616" t="s">
        <v>21</v>
      </c>
      <c r="E3616">
        <v>21713</v>
      </c>
      <c r="F3616" t="s">
        <v>22</v>
      </c>
      <c r="G3616" t="s">
        <v>22</v>
      </c>
      <c r="H3616" t="s">
        <v>110</v>
      </c>
      <c r="I3616" t="s">
        <v>2174</v>
      </c>
      <c r="J3616" s="1">
        <v>43438</v>
      </c>
      <c r="K3616" s="1">
        <v>43510</v>
      </c>
      <c r="L3616" t="s">
        <v>103</v>
      </c>
      <c r="N3616" t="s">
        <v>1562</v>
      </c>
    </row>
    <row r="3617" spans="1:14" x14ac:dyDescent="0.25">
      <c r="A3617" t="s">
        <v>2689</v>
      </c>
      <c r="B3617" t="s">
        <v>2690</v>
      </c>
      <c r="C3617" t="s">
        <v>176</v>
      </c>
      <c r="D3617" t="s">
        <v>21</v>
      </c>
      <c r="E3617">
        <v>21740</v>
      </c>
      <c r="F3617" t="s">
        <v>22</v>
      </c>
      <c r="G3617" t="s">
        <v>22</v>
      </c>
      <c r="H3617" t="s">
        <v>110</v>
      </c>
      <c r="I3617" t="s">
        <v>2174</v>
      </c>
      <c r="J3617" s="1">
        <v>43440</v>
      </c>
      <c r="K3617" s="1">
        <v>43510</v>
      </c>
      <c r="L3617" t="s">
        <v>103</v>
      </c>
      <c r="N3617" t="s">
        <v>1583</v>
      </c>
    </row>
    <row r="3618" spans="1:14" x14ac:dyDescent="0.25">
      <c r="A3618" t="s">
        <v>76</v>
      </c>
      <c r="B3618" t="s">
        <v>2693</v>
      </c>
      <c r="C3618" t="s">
        <v>29</v>
      </c>
      <c r="D3618" t="s">
        <v>21</v>
      </c>
      <c r="E3618">
        <v>21223</v>
      </c>
      <c r="F3618" t="s">
        <v>22</v>
      </c>
      <c r="G3618" t="s">
        <v>22</v>
      </c>
      <c r="H3618" t="s">
        <v>101</v>
      </c>
      <c r="I3618" t="s">
        <v>241</v>
      </c>
      <c r="J3618" s="1">
        <v>43413</v>
      </c>
      <c r="K3618" s="1">
        <v>43510</v>
      </c>
      <c r="L3618" t="s">
        <v>103</v>
      </c>
      <c r="N3618" t="s">
        <v>1900</v>
      </c>
    </row>
    <row r="3619" spans="1:14" x14ac:dyDescent="0.25">
      <c r="A3619" t="s">
        <v>183</v>
      </c>
      <c r="B3619" t="s">
        <v>2694</v>
      </c>
      <c r="C3619" t="s">
        <v>70</v>
      </c>
      <c r="D3619" t="s">
        <v>21</v>
      </c>
      <c r="E3619">
        <v>21403</v>
      </c>
      <c r="F3619" t="s">
        <v>22</v>
      </c>
      <c r="G3619" t="s">
        <v>22</v>
      </c>
      <c r="H3619" t="s">
        <v>101</v>
      </c>
      <c r="I3619" t="s">
        <v>241</v>
      </c>
      <c r="J3619" s="1">
        <v>43435</v>
      </c>
      <c r="K3619" s="1">
        <v>43510</v>
      </c>
      <c r="L3619" t="s">
        <v>103</v>
      </c>
      <c r="N3619" t="s">
        <v>1900</v>
      </c>
    </row>
    <row r="3620" spans="1:14" x14ac:dyDescent="0.25">
      <c r="A3620" t="s">
        <v>1091</v>
      </c>
      <c r="B3620" t="s">
        <v>1092</v>
      </c>
      <c r="C3620" t="s">
        <v>29</v>
      </c>
      <c r="D3620" t="s">
        <v>21</v>
      </c>
      <c r="E3620">
        <v>21224</v>
      </c>
      <c r="F3620" t="s">
        <v>22</v>
      </c>
      <c r="G3620" t="s">
        <v>22</v>
      </c>
      <c r="H3620" t="s">
        <v>208</v>
      </c>
      <c r="I3620" t="s">
        <v>209</v>
      </c>
      <c r="J3620" t="s">
        <v>210</v>
      </c>
      <c r="K3620" s="1">
        <v>43510</v>
      </c>
      <c r="L3620" t="s">
        <v>211</v>
      </c>
      <c r="M3620" t="str">
        <f>HYPERLINK("https://www.regulations.gov/docket?D=FDA-2019-H-0702")</f>
        <v>https://www.regulations.gov/docket?D=FDA-2019-H-0702</v>
      </c>
      <c r="N3620" t="s">
        <v>210</v>
      </c>
    </row>
    <row r="3621" spans="1:14" x14ac:dyDescent="0.25">
      <c r="A3621" t="s">
        <v>93</v>
      </c>
      <c r="B3621" t="s">
        <v>760</v>
      </c>
      <c r="C3621" t="s">
        <v>761</v>
      </c>
      <c r="D3621" t="s">
        <v>21</v>
      </c>
      <c r="E3621">
        <v>20912</v>
      </c>
      <c r="F3621" t="s">
        <v>22</v>
      </c>
      <c r="G3621" t="s">
        <v>22</v>
      </c>
      <c r="H3621" t="s">
        <v>110</v>
      </c>
      <c r="I3621" t="s">
        <v>111</v>
      </c>
      <c r="J3621" s="1">
        <v>43402</v>
      </c>
      <c r="K3621" s="1">
        <v>43510</v>
      </c>
      <c r="L3621" t="s">
        <v>103</v>
      </c>
      <c r="N3621" t="s">
        <v>1562</v>
      </c>
    </row>
    <row r="3622" spans="1:14" x14ac:dyDescent="0.25">
      <c r="A3622" t="s">
        <v>76</v>
      </c>
      <c r="B3622" t="s">
        <v>121</v>
      </c>
      <c r="C3622" t="s">
        <v>29</v>
      </c>
      <c r="D3622" t="s">
        <v>21</v>
      </c>
      <c r="E3622">
        <v>21207</v>
      </c>
      <c r="F3622" t="s">
        <v>22</v>
      </c>
      <c r="G3622" t="s">
        <v>22</v>
      </c>
      <c r="H3622" t="s">
        <v>101</v>
      </c>
      <c r="I3622" t="s">
        <v>241</v>
      </c>
      <c r="J3622" t="s">
        <v>210</v>
      </c>
      <c r="K3622" s="1">
        <v>43509</v>
      </c>
      <c r="L3622" t="s">
        <v>211</v>
      </c>
      <c r="M3622" t="str">
        <f>HYPERLINK("https://www.regulations.gov/docket?D=FDA-2019-H-0699")</f>
        <v>https://www.regulations.gov/docket?D=FDA-2019-H-0699</v>
      </c>
      <c r="N3622" t="s">
        <v>210</v>
      </c>
    </row>
    <row r="3623" spans="1:14" x14ac:dyDescent="0.25">
      <c r="A3623" t="s">
        <v>2724</v>
      </c>
      <c r="B3623" t="s">
        <v>1003</v>
      </c>
      <c r="C3623" t="s">
        <v>29</v>
      </c>
      <c r="D3623" t="s">
        <v>21</v>
      </c>
      <c r="E3623">
        <v>21224</v>
      </c>
      <c r="F3623" t="s">
        <v>22</v>
      </c>
      <c r="G3623" t="s">
        <v>22</v>
      </c>
      <c r="H3623" t="s">
        <v>208</v>
      </c>
      <c r="I3623" t="s">
        <v>209</v>
      </c>
      <c r="J3623" t="s">
        <v>210</v>
      </c>
      <c r="K3623" s="1">
        <v>43508</v>
      </c>
      <c r="L3623" t="s">
        <v>211</v>
      </c>
      <c r="M3623" t="str">
        <f>HYPERLINK("https://www.regulations.gov/docket?D=FDA-2019-H-0659")</f>
        <v>https://www.regulations.gov/docket?D=FDA-2019-H-0659</v>
      </c>
      <c r="N3623" t="s">
        <v>210</v>
      </c>
    </row>
    <row r="3624" spans="1:14" x14ac:dyDescent="0.25">
      <c r="A3624" t="s">
        <v>635</v>
      </c>
      <c r="B3624" t="s">
        <v>636</v>
      </c>
      <c r="C3624" t="s">
        <v>637</v>
      </c>
      <c r="D3624" t="s">
        <v>21</v>
      </c>
      <c r="E3624">
        <v>20743</v>
      </c>
      <c r="F3624" t="s">
        <v>22</v>
      </c>
      <c r="G3624" t="s">
        <v>22</v>
      </c>
      <c r="H3624" t="s">
        <v>101</v>
      </c>
      <c r="I3624" t="s">
        <v>241</v>
      </c>
      <c r="J3624" s="1">
        <v>43431</v>
      </c>
      <c r="K3624" s="1">
        <v>43503</v>
      </c>
      <c r="L3624" t="s">
        <v>103</v>
      </c>
      <c r="N3624" t="s">
        <v>1580</v>
      </c>
    </row>
    <row r="3625" spans="1:14" x14ac:dyDescent="0.25">
      <c r="A3625" t="s">
        <v>298</v>
      </c>
      <c r="B3625" t="s">
        <v>299</v>
      </c>
      <c r="C3625" t="s">
        <v>29</v>
      </c>
      <c r="D3625" t="s">
        <v>21</v>
      </c>
      <c r="E3625">
        <v>21209</v>
      </c>
      <c r="F3625" t="s">
        <v>22</v>
      </c>
      <c r="G3625" t="s">
        <v>22</v>
      </c>
      <c r="H3625" t="s">
        <v>101</v>
      </c>
      <c r="I3625" t="s">
        <v>241</v>
      </c>
      <c r="J3625" s="1">
        <v>43430</v>
      </c>
      <c r="K3625" s="1">
        <v>43503</v>
      </c>
      <c r="L3625" t="s">
        <v>103</v>
      </c>
      <c r="N3625" t="s">
        <v>1580</v>
      </c>
    </row>
    <row r="3626" spans="1:14" x14ac:dyDescent="0.25">
      <c r="A3626" t="s">
        <v>2756</v>
      </c>
      <c r="B3626" t="s">
        <v>2757</v>
      </c>
      <c r="C3626" t="s">
        <v>29</v>
      </c>
      <c r="D3626" t="s">
        <v>21</v>
      </c>
      <c r="E3626">
        <v>21206</v>
      </c>
      <c r="F3626" t="s">
        <v>22</v>
      </c>
      <c r="G3626" t="s">
        <v>22</v>
      </c>
      <c r="H3626" t="s">
        <v>101</v>
      </c>
      <c r="I3626" t="s">
        <v>241</v>
      </c>
      <c r="J3626" s="1">
        <v>43432</v>
      </c>
      <c r="K3626" s="1">
        <v>43503</v>
      </c>
      <c r="L3626" t="s">
        <v>103</v>
      </c>
      <c r="N3626" t="s">
        <v>1900</v>
      </c>
    </row>
    <row r="3627" spans="1:14" x14ac:dyDescent="0.25">
      <c r="A3627" t="s">
        <v>1665</v>
      </c>
      <c r="B3627" t="s">
        <v>2758</v>
      </c>
      <c r="C3627" t="s">
        <v>637</v>
      </c>
      <c r="D3627" t="s">
        <v>21</v>
      </c>
      <c r="E3627">
        <v>20743</v>
      </c>
      <c r="F3627" t="s">
        <v>22</v>
      </c>
      <c r="G3627" t="s">
        <v>22</v>
      </c>
      <c r="H3627" t="s">
        <v>101</v>
      </c>
      <c r="I3627" t="s">
        <v>241</v>
      </c>
      <c r="J3627" s="1">
        <v>43431</v>
      </c>
      <c r="K3627" s="1">
        <v>43503</v>
      </c>
      <c r="L3627" t="s">
        <v>103</v>
      </c>
      <c r="N3627" t="s">
        <v>1580</v>
      </c>
    </row>
    <row r="3628" spans="1:14" x14ac:dyDescent="0.25">
      <c r="A3628" t="s">
        <v>2761</v>
      </c>
      <c r="B3628" t="s">
        <v>2762</v>
      </c>
      <c r="C3628" t="s">
        <v>968</v>
      </c>
      <c r="D3628" t="s">
        <v>21</v>
      </c>
      <c r="E3628">
        <v>21225</v>
      </c>
      <c r="F3628" t="s">
        <v>22</v>
      </c>
      <c r="G3628" t="s">
        <v>22</v>
      </c>
      <c r="H3628" t="s">
        <v>101</v>
      </c>
      <c r="I3628" t="s">
        <v>241</v>
      </c>
      <c r="J3628" s="1">
        <v>43433</v>
      </c>
      <c r="K3628" s="1">
        <v>43503</v>
      </c>
      <c r="L3628" t="s">
        <v>103</v>
      </c>
      <c r="N3628" t="s">
        <v>1900</v>
      </c>
    </row>
    <row r="3629" spans="1:14" x14ac:dyDescent="0.25">
      <c r="A3629" t="s">
        <v>78</v>
      </c>
      <c r="B3629" t="s">
        <v>79</v>
      </c>
      <c r="C3629" t="s">
        <v>29</v>
      </c>
      <c r="D3629" t="s">
        <v>21</v>
      </c>
      <c r="E3629">
        <v>21215</v>
      </c>
      <c r="F3629" t="s">
        <v>22</v>
      </c>
      <c r="G3629" t="s">
        <v>22</v>
      </c>
      <c r="H3629" t="s">
        <v>208</v>
      </c>
      <c r="I3629" t="s">
        <v>209</v>
      </c>
      <c r="J3629" s="1">
        <v>43424</v>
      </c>
      <c r="K3629" s="1">
        <v>43503</v>
      </c>
      <c r="L3629" t="s">
        <v>103</v>
      </c>
      <c r="N3629" t="s">
        <v>1583</v>
      </c>
    </row>
    <row r="3630" spans="1:14" x14ac:dyDescent="0.25">
      <c r="A3630" t="s">
        <v>966</v>
      </c>
      <c r="B3630" t="s">
        <v>967</v>
      </c>
      <c r="C3630" t="s">
        <v>968</v>
      </c>
      <c r="D3630" t="s">
        <v>21</v>
      </c>
      <c r="E3630">
        <v>21225</v>
      </c>
      <c r="F3630" t="s">
        <v>22</v>
      </c>
      <c r="G3630" t="s">
        <v>22</v>
      </c>
      <c r="H3630" t="s">
        <v>101</v>
      </c>
      <c r="I3630" t="s">
        <v>241</v>
      </c>
      <c r="J3630" s="1">
        <v>43433</v>
      </c>
      <c r="K3630" s="1">
        <v>43503</v>
      </c>
      <c r="L3630" t="s">
        <v>103</v>
      </c>
      <c r="N3630" t="s">
        <v>1900</v>
      </c>
    </row>
    <row r="3631" spans="1:14" x14ac:dyDescent="0.25">
      <c r="A3631" t="s">
        <v>2767</v>
      </c>
      <c r="B3631" t="s">
        <v>2768</v>
      </c>
      <c r="C3631" t="s">
        <v>29</v>
      </c>
      <c r="D3631" t="s">
        <v>21</v>
      </c>
      <c r="E3631">
        <v>21215</v>
      </c>
      <c r="F3631" t="s">
        <v>22</v>
      </c>
      <c r="G3631" t="s">
        <v>22</v>
      </c>
      <c r="H3631" t="s">
        <v>101</v>
      </c>
      <c r="I3631" t="s">
        <v>241</v>
      </c>
      <c r="J3631" s="1">
        <v>43424</v>
      </c>
      <c r="K3631" s="1">
        <v>43503</v>
      </c>
      <c r="L3631" t="s">
        <v>103</v>
      </c>
      <c r="N3631" t="s">
        <v>1580</v>
      </c>
    </row>
    <row r="3632" spans="1:14" x14ac:dyDescent="0.25">
      <c r="A3632" t="s">
        <v>2769</v>
      </c>
      <c r="B3632" t="s">
        <v>2770</v>
      </c>
      <c r="C3632" t="s">
        <v>659</v>
      </c>
      <c r="D3632" t="s">
        <v>21</v>
      </c>
      <c r="E3632">
        <v>20747</v>
      </c>
      <c r="F3632" t="s">
        <v>22</v>
      </c>
      <c r="G3632" t="s">
        <v>22</v>
      </c>
      <c r="H3632" t="s">
        <v>101</v>
      </c>
      <c r="I3632" t="s">
        <v>241</v>
      </c>
      <c r="J3632" s="1">
        <v>43428</v>
      </c>
      <c r="K3632" s="1">
        <v>43503</v>
      </c>
      <c r="L3632" t="s">
        <v>103</v>
      </c>
      <c r="N3632" t="s">
        <v>1580</v>
      </c>
    </row>
    <row r="3633" spans="1:14" x14ac:dyDescent="0.25">
      <c r="A3633" t="s">
        <v>515</v>
      </c>
      <c r="B3633" t="s">
        <v>516</v>
      </c>
      <c r="C3633" t="s">
        <v>29</v>
      </c>
      <c r="D3633" t="s">
        <v>21</v>
      </c>
      <c r="E3633">
        <v>21206</v>
      </c>
      <c r="F3633" t="s">
        <v>22</v>
      </c>
      <c r="G3633" t="s">
        <v>22</v>
      </c>
      <c r="H3633" t="s">
        <v>208</v>
      </c>
      <c r="I3633" t="s">
        <v>209</v>
      </c>
      <c r="J3633" s="1">
        <v>43432</v>
      </c>
      <c r="K3633" s="1">
        <v>43503</v>
      </c>
      <c r="L3633" t="s">
        <v>103</v>
      </c>
      <c r="N3633" t="s">
        <v>1583</v>
      </c>
    </row>
    <row r="3634" spans="1:14" x14ac:dyDescent="0.25">
      <c r="A3634" t="s">
        <v>146</v>
      </c>
      <c r="B3634" t="s">
        <v>311</v>
      </c>
      <c r="C3634" t="s">
        <v>29</v>
      </c>
      <c r="D3634" t="s">
        <v>21</v>
      </c>
      <c r="E3634">
        <v>21209</v>
      </c>
      <c r="F3634" t="s">
        <v>22</v>
      </c>
      <c r="G3634" t="s">
        <v>22</v>
      </c>
      <c r="H3634" t="s">
        <v>101</v>
      </c>
      <c r="I3634" t="s">
        <v>241</v>
      </c>
      <c r="J3634" s="1">
        <v>43430</v>
      </c>
      <c r="K3634" s="1">
        <v>43503</v>
      </c>
      <c r="L3634" t="s">
        <v>103</v>
      </c>
      <c r="N3634" t="s">
        <v>1900</v>
      </c>
    </row>
    <row r="3635" spans="1:14" x14ac:dyDescent="0.25">
      <c r="A3635" t="s">
        <v>146</v>
      </c>
      <c r="B3635" t="s">
        <v>310</v>
      </c>
      <c r="C3635" t="s">
        <v>29</v>
      </c>
      <c r="D3635" t="s">
        <v>21</v>
      </c>
      <c r="E3635">
        <v>21206</v>
      </c>
      <c r="F3635" t="s">
        <v>22</v>
      </c>
      <c r="G3635" t="s">
        <v>22</v>
      </c>
      <c r="H3635" t="s">
        <v>101</v>
      </c>
      <c r="I3635" t="s">
        <v>241</v>
      </c>
      <c r="J3635" s="1">
        <v>43432</v>
      </c>
      <c r="K3635" s="1">
        <v>43503</v>
      </c>
      <c r="L3635" t="s">
        <v>103</v>
      </c>
      <c r="N3635" t="s">
        <v>1900</v>
      </c>
    </row>
    <row r="3636" spans="1:14" x14ac:dyDescent="0.25">
      <c r="A3636" t="s">
        <v>312</v>
      </c>
      <c r="B3636" t="s">
        <v>313</v>
      </c>
      <c r="C3636" t="s">
        <v>29</v>
      </c>
      <c r="D3636" t="s">
        <v>21</v>
      </c>
      <c r="E3636">
        <v>21209</v>
      </c>
      <c r="F3636" t="s">
        <v>22</v>
      </c>
      <c r="G3636" t="s">
        <v>22</v>
      </c>
      <c r="H3636" t="s">
        <v>101</v>
      </c>
      <c r="I3636" t="s">
        <v>241</v>
      </c>
      <c r="J3636" s="1">
        <v>43430</v>
      </c>
      <c r="K3636" s="1">
        <v>43503</v>
      </c>
      <c r="L3636" t="s">
        <v>103</v>
      </c>
      <c r="N3636" t="s">
        <v>1900</v>
      </c>
    </row>
    <row r="3637" spans="1:14" x14ac:dyDescent="0.25">
      <c r="A3637" t="s">
        <v>201</v>
      </c>
      <c r="B3637" t="s">
        <v>2771</v>
      </c>
      <c r="C3637" t="s">
        <v>659</v>
      </c>
      <c r="D3637" t="s">
        <v>21</v>
      </c>
      <c r="E3637">
        <v>20747</v>
      </c>
      <c r="F3637" t="s">
        <v>22</v>
      </c>
      <c r="G3637" t="s">
        <v>22</v>
      </c>
      <c r="H3637" t="s">
        <v>110</v>
      </c>
      <c r="I3637" t="s">
        <v>132</v>
      </c>
      <c r="J3637" s="1">
        <v>43428</v>
      </c>
      <c r="K3637" s="1">
        <v>43503</v>
      </c>
      <c r="L3637" t="s">
        <v>103</v>
      </c>
      <c r="N3637" t="s">
        <v>1562</v>
      </c>
    </row>
    <row r="3638" spans="1:14" x14ac:dyDescent="0.25">
      <c r="A3638" t="s">
        <v>201</v>
      </c>
      <c r="B3638" t="s">
        <v>314</v>
      </c>
      <c r="C3638" t="s">
        <v>29</v>
      </c>
      <c r="D3638" t="s">
        <v>21</v>
      </c>
      <c r="E3638">
        <v>21209</v>
      </c>
      <c r="F3638" t="s">
        <v>22</v>
      </c>
      <c r="G3638" t="s">
        <v>22</v>
      </c>
      <c r="H3638" t="s">
        <v>101</v>
      </c>
      <c r="I3638" t="s">
        <v>241</v>
      </c>
      <c r="J3638" s="1">
        <v>43430</v>
      </c>
      <c r="K3638" s="1">
        <v>43503</v>
      </c>
      <c r="L3638" t="s">
        <v>103</v>
      </c>
      <c r="N3638" t="s">
        <v>1580</v>
      </c>
    </row>
    <row r="3639" spans="1:14" x14ac:dyDescent="0.25">
      <c r="A3639" t="s">
        <v>93</v>
      </c>
      <c r="B3639" t="s">
        <v>686</v>
      </c>
      <c r="C3639" t="s">
        <v>687</v>
      </c>
      <c r="D3639" t="s">
        <v>21</v>
      </c>
      <c r="E3639">
        <v>20747</v>
      </c>
      <c r="F3639" t="s">
        <v>22</v>
      </c>
      <c r="G3639" t="s">
        <v>22</v>
      </c>
      <c r="H3639" t="s">
        <v>101</v>
      </c>
      <c r="I3639" t="s">
        <v>241</v>
      </c>
      <c r="J3639" s="1">
        <v>43428</v>
      </c>
      <c r="K3639" s="1">
        <v>43503</v>
      </c>
      <c r="L3639" t="s">
        <v>103</v>
      </c>
      <c r="N3639" t="s">
        <v>1900</v>
      </c>
    </row>
    <row r="3640" spans="1:14" x14ac:dyDescent="0.25">
      <c r="A3640" t="s">
        <v>1219</v>
      </c>
      <c r="B3640" t="s">
        <v>1220</v>
      </c>
      <c r="C3640" t="s">
        <v>1221</v>
      </c>
      <c r="D3640" t="s">
        <v>21</v>
      </c>
      <c r="E3640">
        <v>21054</v>
      </c>
      <c r="F3640" t="s">
        <v>22</v>
      </c>
      <c r="G3640" t="s">
        <v>22</v>
      </c>
      <c r="H3640" t="s">
        <v>101</v>
      </c>
      <c r="I3640" t="s">
        <v>241</v>
      </c>
      <c r="J3640" t="s">
        <v>210</v>
      </c>
      <c r="K3640" s="1">
        <v>43502</v>
      </c>
      <c r="L3640" t="s">
        <v>211</v>
      </c>
      <c r="M3640" t="str">
        <f>HYPERLINK("https://www.regulations.gov/docket?D=FDA-2019-H-0567")</f>
        <v>https://www.regulations.gov/docket?D=FDA-2019-H-0567</v>
      </c>
      <c r="N3640" t="s">
        <v>210</v>
      </c>
    </row>
    <row r="3641" spans="1:14" x14ac:dyDescent="0.25">
      <c r="A3641" t="s">
        <v>2372</v>
      </c>
      <c r="B3641" t="s">
        <v>2373</v>
      </c>
      <c r="C3641" t="s">
        <v>154</v>
      </c>
      <c r="D3641" t="s">
        <v>21</v>
      </c>
      <c r="E3641">
        <v>20723</v>
      </c>
      <c r="F3641" t="s">
        <v>22</v>
      </c>
      <c r="G3641" t="s">
        <v>22</v>
      </c>
      <c r="H3641" t="s">
        <v>101</v>
      </c>
      <c r="I3641" t="s">
        <v>241</v>
      </c>
      <c r="J3641" t="s">
        <v>210</v>
      </c>
      <c r="K3641" s="1">
        <v>43501</v>
      </c>
      <c r="L3641" t="s">
        <v>211</v>
      </c>
      <c r="M3641" t="str">
        <f>HYPERLINK("https://www.regulations.gov/docket?D=FDA-2019-H-0529")</f>
        <v>https://www.regulations.gov/docket?D=FDA-2019-H-0529</v>
      </c>
      <c r="N3641" t="s">
        <v>210</v>
      </c>
    </row>
    <row r="3642" spans="1:14" x14ac:dyDescent="0.25">
      <c r="A3642" t="s">
        <v>2418</v>
      </c>
      <c r="B3642" t="s">
        <v>2419</v>
      </c>
      <c r="C3642" t="s">
        <v>29</v>
      </c>
      <c r="D3642" t="s">
        <v>21</v>
      </c>
      <c r="E3642">
        <v>21215</v>
      </c>
      <c r="F3642" t="s">
        <v>22</v>
      </c>
      <c r="G3642" t="s">
        <v>22</v>
      </c>
      <c r="H3642" t="s">
        <v>101</v>
      </c>
      <c r="I3642" t="s">
        <v>241</v>
      </c>
      <c r="J3642" s="1">
        <v>43424</v>
      </c>
      <c r="K3642" s="1">
        <v>43496</v>
      </c>
      <c r="L3642" t="s">
        <v>103</v>
      </c>
      <c r="N3642" t="s">
        <v>1900</v>
      </c>
    </row>
    <row r="3643" spans="1:14" x14ac:dyDescent="0.25">
      <c r="A3643" t="s">
        <v>2366</v>
      </c>
      <c r="B3643" t="s">
        <v>2367</v>
      </c>
      <c r="C3643" t="s">
        <v>176</v>
      </c>
      <c r="D3643" t="s">
        <v>21</v>
      </c>
      <c r="E3643">
        <v>21740</v>
      </c>
      <c r="F3643" t="s">
        <v>22</v>
      </c>
      <c r="G3643" t="s">
        <v>22</v>
      </c>
      <c r="H3643" t="s">
        <v>208</v>
      </c>
      <c r="I3643" t="s">
        <v>209</v>
      </c>
      <c r="J3643" s="1">
        <v>43424</v>
      </c>
      <c r="K3643" s="1">
        <v>43496</v>
      </c>
      <c r="L3643" t="s">
        <v>103</v>
      </c>
      <c r="N3643" t="s">
        <v>1583</v>
      </c>
    </row>
    <row r="3644" spans="1:14" x14ac:dyDescent="0.25">
      <c r="A3644" t="s">
        <v>2821</v>
      </c>
      <c r="B3644" t="s">
        <v>2822</v>
      </c>
      <c r="C3644" t="s">
        <v>29</v>
      </c>
      <c r="D3644" t="s">
        <v>21</v>
      </c>
      <c r="E3644">
        <v>21223</v>
      </c>
      <c r="F3644" t="s">
        <v>22</v>
      </c>
      <c r="G3644" t="s">
        <v>22</v>
      </c>
      <c r="H3644" t="s">
        <v>208</v>
      </c>
      <c r="I3644" t="s">
        <v>209</v>
      </c>
      <c r="J3644" t="s">
        <v>210</v>
      </c>
      <c r="K3644" s="1">
        <v>43494</v>
      </c>
      <c r="L3644" t="s">
        <v>211</v>
      </c>
      <c r="M3644" t="str">
        <f>HYPERLINK("https://www.regulations.gov/docket?D=FDA-2019-H-0410")</f>
        <v>https://www.regulations.gov/docket?D=FDA-2019-H-0410</v>
      </c>
      <c r="N3644" t="s">
        <v>210</v>
      </c>
    </row>
    <row r="3645" spans="1:14" x14ac:dyDescent="0.25">
      <c r="A3645" t="s">
        <v>2461</v>
      </c>
      <c r="B3645" t="s">
        <v>2462</v>
      </c>
      <c r="C3645" t="s">
        <v>501</v>
      </c>
      <c r="D3645" t="s">
        <v>21</v>
      </c>
      <c r="E3645">
        <v>20710</v>
      </c>
      <c r="F3645" t="s">
        <v>22</v>
      </c>
      <c r="G3645" t="s">
        <v>22</v>
      </c>
      <c r="H3645" t="s">
        <v>101</v>
      </c>
      <c r="I3645" t="s">
        <v>241</v>
      </c>
      <c r="J3645" s="1">
        <v>43420</v>
      </c>
      <c r="K3645" s="1">
        <v>43489</v>
      </c>
      <c r="L3645" t="s">
        <v>103</v>
      </c>
      <c r="N3645" t="s">
        <v>1900</v>
      </c>
    </row>
    <row r="3646" spans="1:14" x14ac:dyDescent="0.25">
      <c r="A3646" t="s">
        <v>155</v>
      </c>
      <c r="B3646" t="s">
        <v>1673</v>
      </c>
      <c r="C3646" t="s">
        <v>1674</v>
      </c>
      <c r="D3646" t="s">
        <v>21</v>
      </c>
      <c r="E3646">
        <v>20706</v>
      </c>
      <c r="F3646" t="s">
        <v>22</v>
      </c>
      <c r="G3646" t="s">
        <v>22</v>
      </c>
      <c r="H3646" t="s">
        <v>110</v>
      </c>
      <c r="I3646" t="s">
        <v>111</v>
      </c>
      <c r="J3646" s="1">
        <v>43418</v>
      </c>
      <c r="K3646" s="1">
        <v>43489</v>
      </c>
      <c r="L3646" t="s">
        <v>103</v>
      </c>
      <c r="N3646" t="s">
        <v>1562</v>
      </c>
    </row>
    <row r="3647" spans="1:14" x14ac:dyDescent="0.25">
      <c r="A3647" t="s">
        <v>2872</v>
      </c>
      <c r="B3647" t="s">
        <v>2873</v>
      </c>
      <c r="C3647" t="s">
        <v>198</v>
      </c>
      <c r="D3647" t="s">
        <v>21</v>
      </c>
      <c r="E3647">
        <v>20746</v>
      </c>
      <c r="F3647" t="s">
        <v>22</v>
      </c>
      <c r="G3647" t="s">
        <v>22</v>
      </c>
      <c r="H3647" t="s">
        <v>110</v>
      </c>
      <c r="I3647" t="s">
        <v>111</v>
      </c>
      <c r="J3647" s="1">
        <v>43417</v>
      </c>
      <c r="K3647" s="1">
        <v>43489</v>
      </c>
      <c r="L3647" t="s">
        <v>103</v>
      </c>
      <c r="N3647" t="s">
        <v>1562</v>
      </c>
    </row>
    <row r="3648" spans="1:14" x14ac:dyDescent="0.25">
      <c r="A3648" t="s">
        <v>499</v>
      </c>
      <c r="B3648" t="s">
        <v>500</v>
      </c>
      <c r="C3648" t="s">
        <v>501</v>
      </c>
      <c r="D3648" t="s">
        <v>21</v>
      </c>
      <c r="E3648">
        <v>20710</v>
      </c>
      <c r="F3648" t="s">
        <v>22</v>
      </c>
      <c r="G3648" t="s">
        <v>22</v>
      </c>
      <c r="H3648" t="s">
        <v>101</v>
      </c>
      <c r="I3648" t="s">
        <v>241</v>
      </c>
      <c r="J3648" s="1">
        <v>43420</v>
      </c>
      <c r="K3648" s="1">
        <v>43489</v>
      </c>
      <c r="L3648" t="s">
        <v>103</v>
      </c>
      <c r="N3648" t="s">
        <v>1900</v>
      </c>
    </row>
    <row r="3649" spans="1:14" x14ac:dyDescent="0.25">
      <c r="A3649" t="s">
        <v>2876</v>
      </c>
      <c r="B3649" t="s">
        <v>2877</v>
      </c>
      <c r="C3649" t="s">
        <v>198</v>
      </c>
      <c r="D3649" t="s">
        <v>21</v>
      </c>
      <c r="E3649">
        <v>20746</v>
      </c>
      <c r="F3649" t="s">
        <v>22</v>
      </c>
      <c r="G3649" t="s">
        <v>22</v>
      </c>
      <c r="H3649" t="s">
        <v>101</v>
      </c>
      <c r="I3649" t="s">
        <v>241</v>
      </c>
      <c r="J3649" s="1">
        <v>43417</v>
      </c>
      <c r="K3649" s="1">
        <v>43489</v>
      </c>
      <c r="L3649" t="s">
        <v>103</v>
      </c>
      <c r="N3649" t="s">
        <v>1580</v>
      </c>
    </row>
    <row r="3650" spans="1:14" x14ac:dyDescent="0.25">
      <c r="A3650" t="s">
        <v>509</v>
      </c>
      <c r="B3650" t="s">
        <v>510</v>
      </c>
      <c r="C3650" t="s">
        <v>501</v>
      </c>
      <c r="D3650" t="s">
        <v>21</v>
      </c>
      <c r="E3650">
        <v>20710</v>
      </c>
      <c r="F3650" t="s">
        <v>22</v>
      </c>
      <c r="G3650" t="s">
        <v>22</v>
      </c>
      <c r="H3650" t="s">
        <v>101</v>
      </c>
      <c r="I3650" t="s">
        <v>241</v>
      </c>
      <c r="J3650" s="1">
        <v>43420</v>
      </c>
      <c r="K3650" s="1">
        <v>43489</v>
      </c>
      <c r="L3650" t="s">
        <v>103</v>
      </c>
      <c r="N3650" t="s">
        <v>1580</v>
      </c>
    </row>
    <row r="3651" spans="1:14" x14ac:dyDescent="0.25">
      <c r="A3651" t="s">
        <v>2882</v>
      </c>
      <c r="B3651" t="s">
        <v>2883</v>
      </c>
      <c r="C3651" t="s">
        <v>501</v>
      </c>
      <c r="D3651" t="s">
        <v>21</v>
      </c>
      <c r="E3651">
        <v>20710</v>
      </c>
      <c r="F3651" t="s">
        <v>22</v>
      </c>
      <c r="G3651" t="s">
        <v>22</v>
      </c>
      <c r="H3651" t="s">
        <v>101</v>
      </c>
      <c r="I3651" t="s">
        <v>241</v>
      </c>
      <c r="J3651" s="1">
        <v>43420</v>
      </c>
      <c r="K3651" s="1">
        <v>43489</v>
      </c>
      <c r="L3651" t="s">
        <v>103</v>
      </c>
      <c r="N3651" t="s">
        <v>1580</v>
      </c>
    </row>
    <row r="3652" spans="1:14" x14ac:dyDescent="0.25">
      <c r="A3652" t="s">
        <v>1905</v>
      </c>
      <c r="B3652" t="s">
        <v>1906</v>
      </c>
      <c r="C3652" t="s">
        <v>29</v>
      </c>
      <c r="D3652" t="s">
        <v>21</v>
      </c>
      <c r="E3652">
        <v>21224</v>
      </c>
      <c r="F3652" t="s">
        <v>22</v>
      </c>
      <c r="G3652" t="s">
        <v>22</v>
      </c>
      <c r="H3652" t="s">
        <v>208</v>
      </c>
      <c r="I3652" t="s">
        <v>209</v>
      </c>
      <c r="J3652" t="s">
        <v>210</v>
      </c>
      <c r="K3652" s="1">
        <v>43489</v>
      </c>
      <c r="L3652" t="s">
        <v>211</v>
      </c>
      <c r="M3652" t="str">
        <f>HYPERLINK("https://www.regulations.gov/docket?D=FDA-2019-H-0349")</f>
        <v>https://www.regulations.gov/docket?D=FDA-2019-H-0349</v>
      </c>
      <c r="N3652" t="s">
        <v>210</v>
      </c>
    </row>
    <row r="3653" spans="1:14" x14ac:dyDescent="0.25">
      <c r="A3653" t="s">
        <v>30</v>
      </c>
      <c r="B3653" t="s">
        <v>135</v>
      </c>
      <c r="C3653" t="s">
        <v>136</v>
      </c>
      <c r="D3653" t="s">
        <v>21</v>
      </c>
      <c r="E3653">
        <v>21117</v>
      </c>
      <c r="F3653" t="s">
        <v>22</v>
      </c>
      <c r="G3653" t="s">
        <v>22</v>
      </c>
      <c r="H3653" t="s">
        <v>110</v>
      </c>
      <c r="I3653" t="s">
        <v>132</v>
      </c>
      <c r="J3653" s="1">
        <v>43418</v>
      </c>
      <c r="K3653" s="1">
        <v>43489</v>
      </c>
      <c r="L3653" t="s">
        <v>103</v>
      </c>
      <c r="N3653" t="s">
        <v>1583</v>
      </c>
    </row>
    <row r="3654" spans="1:14" x14ac:dyDescent="0.25">
      <c r="A3654" t="s">
        <v>521</v>
      </c>
      <c r="B3654" t="s">
        <v>522</v>
      </c>
      <c r="C3654" t="s">
        <v>523</v>
      </c>
      <c r="D3654" t="s">
        <v>21</v>
      </c>
      <c r="E3654">
        <v>20737</v>
      </c>
      <c r="F3654" t="s">
        <v>22</v>
      </c>
      <c r="G3654" t="s">
        <v>22</v>
      </c>
      <c r="H3654" t="s">
        <v>101</v>
      </c>
      <c r="I3654" t="s">
        <v>241</v>
      </c>
      <c r="J3654" s="1">
        <v>43421</v>
      </c>
      <c r="K3654" s="1">
        <v>43489</v>
      </c>
      <c r="L3654" t="s">
        <v>103</v>
      </c>
      <c r="N3654" t="s">
        <v>1900</v>
      </c>
    </row>
    <row r="3655" spans="1:14" x14ac:dyDescent="0.25">
      <c r="A3655" t="s">
        <v>1994</v>
      </c>
      <c r="B3655" t="s">
        <v>1995</v>
      </c>
      <c r="C3655" t="s">
        <v>29</v>
      </c>
      <c r="D3655" t="s">
        <v>21</v>
      </c>
      <c r="E3655">
        <v>21224</v>
      </c>
      <c r="F3655" t="s">
        <v>22</v>
      </c>
      <c r="G3655" t="s">
        <v>22</v>
      </c>
      <c r="H3655" t="s">
        <v>208</v>
      </c>
      <c r="I3655" t="s">
        <v>209</v>
      </c>
      <c r="J3655" t="s">
        <v>210</v>
      </c>
      <c r="K3655" s="1">
        <v>43488</v>
      </c>
      <c r="L3655" t="s">
        <v>211</v>
      </c>
      <c r="M3655" t="str">
        <f>HYPERLINK("https://www.regulations.gov/docket?D=FDA-2019-H-0321")</f>
        <v>https://www.regulations.gov/docket?D=FDA-2019-H-0321</v>
      </c>
      <c r="N3655" t="s">
        <v>210</v>
      </c>
    </row>
    <row r="3656" spans="1:14" x14ac:dyDescent="0.25">
      <c r="A3656" t="s">
        <v>567</v>
      </c>
      <c r="B3656" t="s">
        <v>568</v>
      </c>
      <c r="C3656" t="s">
        <v>29</v>
      </c>
      <c r="D3656" t="s">
        <v>21</v>
      </c>
      <c r="E3656">
        <v>21218</v>
      </c>
      <c r="F3656" t="s">
        <v>22</v>
      </c>
      <c r="G3656" t="s">
        <v>22</v>
      </c>
      <c r="H3656" t="s">
        <v>208</v>
      </c>
      <c r="I3656" t="s">
        <v>209</v>
      </c>
      <c r="J3656" t="s">
        <v>210</v>
      </c>
      <c r="K3656" s="1">
        <v>43488</v>
      </c>
      <c r="L3656" t="s">
        <v>211</v>
      </c>
      <c r="M3656" t="str">
        <f>HYPERLINK("https://www.regulations.gov/docket?D=FDA-2019-H-0320")</f>
        <v>https://www.regulations.gov/docket?D=FDA-2019-H-0320</v>
      </c>
      <c r="N3656" t="s">
        <v>210</v>
      </c>
    </row>
    <row r="3657" spans="1:14" x14ac:dyDescent="0.25">
      <c r="A3657" t="s">
        <v>2910</v>
      </c>
      <c r="B3657" t="s">
        <v>309</v>
      </c>
      <c r="C3657" t="s">
        <v>193</v>
      </c>
      <c r="D3657" t="s">
        <v>21</v>
      </c>
      <c r="E3657">
        <v>20748</v>
      </c>
      <c r="F3657" t="s">
        <v>22</v>
      </c>
      <c r="G3657" t="s">
        <v>22</v>
      </c>
      <c r="H3657" t="s">
        <v>208</v>
      </c>
      <c r="I3657" t="s">
        <v>209</v>
      </c>
      <c r="J3657" t="s">
        <v>210</v>
      </c>
      <c r="K3657" s="1">
        <v>43488</v>
      </c>
      <c r="L3657" t="s">
        <v>211</v>
      </c>
      <c r="M3657" t="str">
        <f>HYPERLINK("https://www.regulations.gov/docket?D=FDA-2019-H-0315")</f>
        <v>https://www.regulations.gov/docket?D=FDA-2019-H-0315</v>
      </c>
      <c r="N3657" t="s">
        <v>210</v>
      </c>
    </row>
    <row r="3658" spans="1:14" x14ac:dyDescent="0.25">
      <c r="A3658" t="s">
        <v>76</v>
      </c>
      <c r="B3658" t="s">
        <v>1993</v>
      </c>
      <c r="C3658" t="s">
        <v>29</v>
      </c>
      <c r="D3658" t="s">
        <v>21</v>
      </c>
      <c r="E3658">
        <v>21206</v>
      </c>
      <c r="F3658" t="s">
        <v>22</v>
      </c>
      <c r="G3658" t="s">
        <v>22</v>
      </c>
      <c r="H3658" t="s">
        <v>101</v>
      </c>
      <c r="I3658" t="s">
        <v>241</v>
      </c>
      <c r="J3658" t="s">
        <v>210</v>
      </c>
      <c r="K3658" s="1">
        <v>43487</v>
      </c>
      <c r="L3658" t="s">
        <v>211</v>
      </c>
      <c r="M3658" t="str">
        <f>HYPERLINK("https://www.regulations.gov/docket?D=FDA-2019-H-0304")</f>
        <v>https://www.regulations.gov/docket?D=FDA-2019-H-0304</v>
      </c>
      <c r="N3658" t="s">
        <v>210</v>
      </c>
    </row>
    <row r="3659" spans="1:14" x14ac:dyDescent="0.25">
      <c r="A3659" t="s">
        <v>473</v>
      </c>
      <c r="B3659" t="s">
        <v>474</v>
      </c>
      <c r="C3659" t="s">
        <v>29</v>
      </c>
      <c r="D3659" t="s">
        <v>21</v>
      </c>
      <c r="E3659">
        <v>21239</v>
      </c>
      <c r="F3659" t="s">
        <v>22</v>
      </c>
      <c r="G3659" t="s">
        <v>22</v>
      </c>
      <c r="H3659" t="s">
        <v>101</v>
      </c>
      <c r="I3659" t="s">
        <v>241</v>
      </c>
      <c r="J3659" t="s">
        <v>210</v>
      </c>
      <c r="K3659" s="1">
        <v>43487</v>
      </c>
      <c r="L3659" t="s">
        <v>211</v>
      </c>
      <c r="M3659" t="str">
        <f>HYPERLINK("https://www.regulations.gov/docket?D=FDA-2019-H-0294")</f>
        <v>https://www.regulations.gov/docket?D=FDA-2019-H-0294</v>
      </c>
      <c r="N3659" t="s">
        <v>210</v>
      </c>
    </row>
    <row r="3660" spans="1:14" x14ac:dyDescent="0.25">
      <c r="A3660" t="s">
        <v>146</v>
      </c>
      <c r="B3660" t="s">
        <v>979</v>
      </c>
      <c r="C3660" t="s">
        <v>29</v>
      </c>
      <c r="D3660" t="s">
        <v>21</v>
      </c>
      <c r="E3660">
        <v>21229</v>
      </c>
      <c r="F3660" t="s">
        <v>22</v>
      </c>
      <c r="G3660" t="s">
        <v>22</v>
      </c>
      <c r="H3660" t="s">
        <v>101</v>
      </c>
      <c r="I3660" t="s">
        <v>241</v>
      </c>
      <c r="J3660" t="s">
        <v>210</v>
      </c>
      <c r="K3660" s="1">
        <v>43487</v>
      </c>
      <c r="L3660" t="s">
        <v>211</v>
      </c>
      <c r="M3660" t="str">
        <f>HYPERLINK("https://www.regulations.gov/docket?D=FDA-2019-H-0289")</f>
        <v>https://www.regulations.gov/docket?D=FDA-2019-H-0289</v>
      </c>
      <c r="N3660" t="s">
        <v>210</v>
      </c>
    </row>
    <row r="3661" spans="1:14" x14ac:dyDescent="0.25">
      <c r="A3661" t="s">
        <v>2384</v>
      </c>
      <c r="B3661" t="s">
        <v>2385</v>
      </c>
      <c r="C3661" t="s">
        <v>29</v>
      </c>
      <c r="D3661" t="s">
        <v>21</v>
      </c>
      <c r="E3661">
        <v>21223</v>
      </c>
      <c r="F3661" t="s">
        <v>22</v>
      </c>
      <c r="G3661" t="s">
        <v>22</v>
      </c>
      <c r="H3661" t="s">
        <v>101</v>
      </c>
      <c r="I3661" t="s">
        <v>241</v>
      </c>
      <c r="J3661" s="1">
        <v>43413</v>
      </c>
      <c r="K3661" s="1">
        <v>43482</v>
      </c>
      <c r="L3661" t="s">
        <v>103</v>
      </c>
      <c r="N3661" t="s">
        <v>1900</v>
      </c>
    </row>
    <row r="3662" spans="1:14" x14ac:dyDescent="0.25">
      <c r="A3662" t="s">
        <v>27</v>
      </c>
      <c r="B3662" t="s">
        <v>2929</v>
      </c>
      <c r="C3662" t="s">
        <v>29</v>
      </c>
      <c r="D3662" t="s">
        <v>21</v>
      </c>
      <c r="E3662">
        <v>21207</v>
      </c>
      <c r="F3662" t="s">
        <v>22</v>
      </c>
      <c r="G3662" t="s">
        <v>22</v>
      </c>
      <c r="H3662" t="s">
        <v>208</v>
      </c>
      <c r="I3662" t="s">
        <v>209</v>
      </c>
      <c r="J3662" s="1">
        <v>43414</v>
      </c>
      <c r="K3662" s="1">
        <v>43482</v>
      </c>
      <c r="L3662" t="s">
        <v>103</v>
      </c>
      <c r="N3662" t="s">
        <v>1583</v>
      </c>
    </row>
    <row r="3663" spans="1:14" x14ac:dyDescent="0.25">
      <c r="A3663" t="s">
        <v>2930</v>
      </c>
      <c r="B3663" t="s">
        <v>2931</v>
      </c>
      <c r="C3663" t="s">
        <v>29</v>
      </c>
      <c r="D3663" t="s">
        <v>21</v>
      </c>
      <c r="E3663">
        <v>21217</v>
      </c>
      <c r="F3663" t="s">
        <v>22</v>
      </c>
      <c r="G3663" t="s">
        <v>22</v>
      </c>
      <c r="H3663" t="s">
        <v>101</v>
      </c>
      <c r="I3663" t="s">
        <v>241</v>
      </c>
      <c r="J3663" s="1">
        <v>43414</v>
      </c>
      <c r="K3663" s="1">
        <v>43482</v>
      </c>
      <c r="L3663" t="s">
        <v>103</v>
      </c>
      <c r="N3663" t="s">
        <v>1900</v>
      </c>
    </row>
    <row r="3664" spans="1:14" x14ac:dyDescent="0.25">
      <c r="A3664" t="s">
        <v>1145</v>
      </c>
      <c r="B3664" t="s">
        <v>1146</v>
      </c>
      <c r="C3664" t="s">
        <v>73</v>
      </c>
      <c r="D3664" t="s">
        <v>21</v>
      </c>
      <c r="E3664">
        <v>21207</v>
      </c>
      <c r="F3664" t="s">
        <v>22</v>
      </c>
      <c r="G3664" t="s">
        <v>22</v>
      </c>
      <c r="H3664" t="s">
        <v>101</v>
      </c>
      <c r="I3664" t="s">
        <v>241</v>
      </c>
      <c r="J3664" s="1">
        <v>43414</v>
      </c>
      <c r="K3664" s="1">
        <v>43482</v>
      </c>
      <c r="L3664" t="s">
        <v>103</v>
      </c>
      <c r="N3664" t="s">
        <v>1900</v>
      </c>
    </row>
    <row r="3665" spans="1:14" x14ac:dyDescent="0.25">
      <c r="A3665" t="s">
        <v>1152</v>
      </c>
      <c r="B3665" t="s">
        <v>1153</v>
      </c>
      <c r="C3665" t="s">
        <v>29</v>
      </c>
      <c r="D3665" t="s">
        <v>21</v>
      </c>
      <c r="E3665">
        <v>21223</v>
      </c>
      <c r="F3665" t="s">
        <v>22</v>
      </c>
      <c r="G3665" t="s">
        <v>22</v>
      </c>
      <c r="H3665" t="s">
        <v>101</v>
      </c>
      <c r="I3665" t="s">
        <v>241</v>
      </c>
      <c r="J3665" s="1">
        <v>43413</v>
      </c>
      <c r="K3665" s="1">
        <v>43482</v>
      </c>
      <c r="L3665" t="s">
        <v>103</v>
      </c>
      <c r="N3665" t="s">
        <v>1580</v>
      </c>
    </row>
    <row r="3666" spans="1:14" x14ac:dyDescent="0.25">
      <c r="A3666" t="s">
        <v>2411</v>
      </c>
      <c r="B3666" t="s">
        <v>2412</v>
      </c>
      <c r="C3666" t="s">
        <v>173</v>
      </c>
      <c r="D3666" t="s">
        <v>21</v>
      </c>
      <c r="E3666">
        <v>20745</v>
      </c>
      <c r="F3666" t="s">
        <v>22</v>
      </c>
      <c r="G3666" t="s">
        <v>22</v>
      </c>
      <c r="H3666" t="s">
        <v>110</v>
      </c>
      <c r="I3666" t="s">
        <v>111</v>
      </c>
      <c r="J3666" s="1">
        <v>43412</v>
      </c>
      <c r="K3666" s="1">
        <v>43482</v>
      </c>
      <c r="L3666" t="s">
        <v>103</v>
      </c>
      <c r="N3666" t="s">
        <v>1562</v>
      </c>
    </row>
    <row r="3667" spans="1:14" x14ac:dyDescent="0.25">
      <c r="A3667" t="s">
        <v>112</v>
      </c>
      <c r="B3667" t="s">
        <v>113</v>
      </c>
      <c r="C3667" t="s">
        <v>114</v>
      </c>
      <c r="D3667" t="s">
        <v>21</v>
      </c>
      <c r="E3667">
        <v>21228</v>
      </c>
      <c r="F3667" t="s">
        <v>22</v>
      </c>
      <c r="G3667" t="s">
        <v>22</v>
      </c>
      <c r="H3667" t="s">
        <v>101</v>
      </c>
      <c r="I3667" t="s">
        <v>241</v>
      </c>
      <c r="J3667" t="s">
        <v>210</v>
      </c>
      <c r="K3667" s="1">
        <v>43480</v>
      </c>
      <c r="L3667" t="s">
        <v>211</v>
      </c>
      <c r="M3667" t="str">
        <f>HYPERLINK("https://www.regulations.gov/docket?D=FDA-2019-H-0200")</f>
        <v>https://www.regulations.gov/docket?D=FDA-2019-H-0200</v>
      </c>
      <c r="N3667" t="s">
        <v>210</v>
      </c>
    </row>
    <row r="3668" spans="1:14" x14ac:dyDescent="0.25">
      <c r="A3668" t="s">
        <v>881</v>
      </c>
      <c r="B3668" t="s">
        <v>882</v>
      </c>
      <c r="C3668" t="s">
        <v>854</v>
      </c>
      <c r="D3668" t="s">
        <v>21</v>
      </c>
      <c r="E3668">
        <v>20706</v>
      </c>
      <c r="F3668" t="s">
        <v>22</v>
      </c>
      <c r="G3668" t="s">
        <v>22</v>
      </c>
      <c r="H3668" t="s">
        <v>110</v>
      </c>
      <c r="I3668" t="s">
        <v>111</v>
      </c>
      <c r="J3668" s="1">
        <v>43405</v>
      </c>
      <c r="K3668" s="1">
        <v>43475</v>
      </c>
      <c r="L3668" t="s">
        <v>103</v>
      </c>
      <c r="N3668" t="s">
        <v>1583</v>
      </c>
    </row>
    <row r="3669" spans="1:14" x14ac:dyDescent="0.25">
      <c r="A3669" t="s">
        <v>2082</v>
      </c>
      <c r="B3669" t="s">
        <v>2083</v>
      </c>
      <c r="C3669" t="s">
        <v>29</v>
      </c>
      <c r="D3669" t="s">
        <v>21</v>
      </c>
      <c r="E3669">
        <v>21212</v>
      </c>
      <c r="F3669" t="s">
        <v>22</v>
      </c>
      <c r="G3669" t="s">
        <v>22</v>
      </c>
      <c r="H3669" t="s">
        <v>101</v>
      </c>
      <c r="I3669" t="s">
        <v>241</v>
      </c>
      <c r="J3669" s="1">
        <v>43410</v>
      </c>
      <c r="K3669" s="1">
        <v>43475</v>
      </c>
      <c r="L3669" t="s">
        <v>103</v>
      </c>
      <c r="N3669" t="s">
        <v>1580</v>
      </c>
    </row>
    <row r="3670" spans="1:14" x14ac:dyDescent="0.25">
      <c r="A3670" t="s">
        <v>1187</v>
      </c>
      <c r="B3670" t="s">
        <v>2990</v>
      </c>
      <c r="C3670" t="s">
        <v>487</v>
      </c>
      <c r="D3670" t="s">
        <v>21</v>
      </c>
      <c r="E3670">
        <v>20784</v>
      </c>
      <c r="F3670" t="s">
        <v>22</v>
      </c>
      <c r="G3670" t="s">
        <v>22</v>
      </c>
      <c r="H3670" t="s">
        <v>110</v>
      </c>
      <c r="I3670" t="s">
        <v>111</v>
      </c>
      <c r="J3670" s="1">
        <v>43411</v>
      </c>
      <c r="K3670" s="1">
        <v>43475</v>
      </c>
      <c r="L3670" t="s">
        <v>103</v>
      </c>
      <c r="N3670" t="s">
        <v>1583</v>
      </c>
    </row>
    <row r="3671" spans="1:14" x14ac:dyDescent="0.25">
      <c r="A3671" t="s">
        <v>892</v>
      </c>
      <c r="B3671" t="s">
        <v>893</v>
      </c>
      <c r="C3671" t="s">
        <v>519</v>
      </c>
      <c r="D3671" t="s">
        <v>21</v>
      </c>
      <c r="E3671">
        <v>21122</v>
      </c>
      <c r="F3671" t="s">
        <v>22</v>
      </c>
      <c r="G3671" t="s">
        <v>22</v>
      </c>
      <c r="H3671" t="s">
        <v>101</v>
      </c>
      <c r="I3671" t="s">
        <v>241</v>
      </c>
      <c r="J3671" s="1">
        <v>43402</v>
      </c>
      <c r="K3671" s="1">
        <v>43475</v>
      </c>
      <c r="L3671" t="s">
        <v>103</v>
      </c>
      <c r="N3671" t="s">
        <v>1900</v>
      </c>
    </row>
    <row r="3672" spans="1:14" x14ac:dyDescent="0.25">
      <c r="A3672" t="s">
        <v>201</v>
      </c>
      <c r="B3672" t="s">
        <v>848</v>
      </c>
      <c r="C3672" t="s">
        <v>67</v>
      </c>
      <c r="D3672" t="s">
        <v>21</v>
      </c>
      <c r="E3672">
        <v>20901</v>
      </c>
      <c r="F3672" t="s">
        <v>22</v>
      </c>
      <c r="G3672" t="s">
        <v>22</v>
      </c>
      <c r="H3672" t="s">
        <v>110</v>
      </c>
      <c r="I3672" t="s">
        <v>111</v>
      </c>
      <c r="J3672" s="1">
        <v>43402</v>
      </c>
      <c r="K3672" s="1">
        <v>43475</v>
      </c>
      <c r="L3672" t="s">
        <v>103</v>
      </c>
      <c r="N3672" t="s">
        <v>1583</v>
      </c>
    </row>
    <row r="3673" spans="1:14" x14ac:dyDescent="0.25">
      <c r="A3673" t="s">
        <v>294</v>
      </c>
      <c r="B3673" t="s">
        <v>756</v>
      </c>
      <c r="C3673" t="s">
        <v>757</v>
      </c>
      <c r="D3673" t="s">
        <v>21</v>
      </c>
      <c r="E3673">
        <v>20740</v>
      </c>
      <c r="F3673" t="s">
        <v>22</v>
      </c>
      <c r="G3673" t="s">
        <v>22</v>
      </c>
      <c r="H3673" t="s">
        <v>101</v>
      </c>
      <c r="I3673" t="s">
        <v>241</v>
      </c>
      <c r="J3673" s="1">
        <v>43409</v>
      </c>
      <c r="K3673" s="1">
        <v>43475</v>
      </c>
      <c r="L3673" t="s">
        <v>103</v>
      </c>
      <c r="N3673" t="s">
        <v>1580</v>
      </c>
    </row>
    <row r="3674" spans="1:14" x14ac:dyDescent="0.25">
      <c r="A3674" t="s">
        <v>76</v>
      </c>
      <c r="B3674" t="s">
        <v>2397</v>
      </c>
      <c r="C3674" t="s">
        <v>276</v>
      </c>
      <c r="D3674" t="s">
        <v>21</v>
      </c>
      <c r="E3674">
        <v>21093</v>
      </c>
      <c r="F3674" t="s">
        <v>22</v>
      </c>
      <c r="G3674" t="s">
        <v>22</v>
      </c>
      <c r="H3674" t="s">
        <v>110</v>
      </c>
      <c r="I3674" t="s">
        <v>111</v>
      </c>
      <c r="J3674" t="s">
        <v>210</v>
      </c>
      <c r="K3674" s="1">
        <v>43473</v>
      </c>
      <c r="L3674" t="s">
        <v>211</v>
      </c>
      <c r="M3674" t="str">
        <f>HYPERLINK("https://www.regulations.gov/docket?D=FDA-2019-H-0087")</f>
        <v>https://www.regulations.gov/docket?D=FDA-2019-H-0087</v>
      </c>
      <c r="N3674" t="s">
        <v>210</v>
      </c>
    </row>
    <row r="3675" spans="1:14" x14ac:dyDescent="0.25">
      <c r="A3675" t="s">
        <v>2298</v>
      </c>
      <c r="B3675" t="s">
        <v>2991</v>
      </c>
      <c r="C3675" t="s">
        <v>1764</v>
      </c>
      <c r="D3675" t="s">
        <v>21</v>
      </c>
      <c r="E3675">
        <v>21047</v>
      </c>
      <c r="F3675" t="s">
        <v>22</v>
      </c>
      <c r="G3675" t="s">
        <v>22</v>
      </c>
      <c r="H3675" t="s">
        <v>101</v>
      </c>
      <c r="I3675" t="s">
        <v>241</v>
      </c>
      <c r="J3675" t="s">
        <v>210</v>
      </c>
      <c r="K3675" s="1">
        <v>43473</v>
      </c>
      <c r="L3675" t="s">
        <v>211</v>
      </c>
      <c r="M3675" t="str">
        <f>HYPERLINK("https://www.regulations.gov/docket?D=FDA-2019-H-0097")</f>
        <v>https://www.regulations.gov/docket?D=FDA-2019-H-0097</v>
      </c>
      <c r="N3675" t="s">
        <v>210</v>
      </c>
    </row>
    <row r="3676" spans="1:14" x14ac:dyDescent="0.25">
      <c r="A3676" t="s">
        <v>93</v>
      </c>
      <c r="B3676" t="s">
        <v>355</v>
      </c>
      <c r="C3676" t="s">
        <v>356</v>
      </c>
      <c r="D3676" t="s">
        <v>21</v>
      </c>
      <c r="E3676">
        <v>21114</v>
      </c>
      <c r="F3676" t="s">
        <v>22</v>
      </c>
      <c r="G3676" t="s">
        <v>22</v>
      </c>
      <c r="H3676" t="s">
        <v>101</v>
      </c>
      <c r="I3676" t="s">
        <v>241</v>
      </c>
      <c r="J3676" t="s">
        <v>210</v>
      </c>
      <c r="K3676" s="1">
        <v>43473</v>
      </c>
      <c r="L3676" t="s">
        <v>211</v>
      </c>
      <c r="M3676" t="str">
        <f>HYPERLINK("https://www.regulations.gov/docket?D=FDA-2019-H-0093")</f>
        <v>https://www.regulations.gov/docket?D=FDA-2019-H-0093</v>
      </c>
      <c r="N3676" t="s">
        <v>210</v>
      </c>
    </row>
    <row r="3677" spans="1:14" x14ac:dyDescent="0.25">
      <c r="A3677" t="s">
        <v>199</v>
      </c>
      <c r="B3677" t="s">
        <v>200</v>
      </c>
      <c r="C3677" t="s">
        <v>193</v>
      </c>
      <c r="D3677" t="s">
        <v>21</v>
      </c>
      <c r="E3677">
        <v>20748</v>
      </c>
      <c r="F3677" t="s">
        <v>22</v>
      </c>
      <c r="G3677" t="s">
        <v>22</v>
      </c>
      <c r="H3677" t="s">
        <v>101</v>
      </c>
      <c r="I3677" t="s">
        <v>241</v>
      </c>
      <c r="J3677" t="s">
        <v>210</v>
      </c>
      <c r="K3677" s="1">
        <v>43472</v>
      </c>
      <c r="L3677" t="s">
        <v>211</v>
      </c>
      <c r="M3677" t="str">
        <f>HYPERLINK("https://www.regulations.gov/docket?D=FDA-2019-H-0052")</f>
        <v>https://www.regulations.gov/docket?D=FDA-2019-H-0052</v>
      </c>
      <c r="N3677" t="s">
        <v>210</v>
      </c>
    </row>
    <row r="3678" spans="1:14" x14ac:dyDescent="0.25">
      <c r="A3678" t="s">
        <v>1483</v>
      </c>
      <c r="B3678" t="s">
        <v>1484</v>
      </c>
      <c r="C3678" t="s">
        <v>173</v>
      </c>
      <c r="D3678" t="s">
        <v>21</v>
      </c>
      <c r="E3678">
        <v>20745</v>
      </c>
      <c r="F3678" t="s">
        <v>22</v>
      </c>
      <c r="G3678" t="s">
        <v>22</v>
      </c>
      <c r="H3678" t="s">
        <v>101</v>
      </c>
      <c r="I3678" t="s">
        <v>241</v>
      </c>
      <c r="J3678" t="s">
        <v>210</v>
      </c>
      <c r="K3678" s="1">
        <v>43472</v>
      </c>
      <c r="L3678" t="s">
        <v>211</v>
      </c>
      <c r="M3678" t="str">
        <f>HYPERLINK("https://www.regulations.gov/docket?D=FDA-2019-H-0074")</f>
        <v>https://www.regulations.gov/docket?D=FDA-2019-H-0074</v>
      </c>
      <c r="N3678" t="s">
        <v>210</v>
      </c>
    </row>
    <row r="3679" spans="1:14" x14ac:dyDescent="0.25">
      <c r="A3679" t="s">
        <v>296</v>
      </c>
      <c r="B3679" t="s">
        <v>297</v>
      </c>
      <c r="C3679" t="s">
        <v>173</v>
      </c>
      <c r="D3679" t="s">
        <v>21</v>
      </c>
      <c r="E3679">
        <v>20745</v>
      </c>
      <c r="F3679" t="s">
        <v>22</v>
      </c>
      <c r="G3679" t="s">
        <v>22</v>
      </c>
      <c r="H3679" t="s">
        <v>101</v>
      </c>
      <c r="I3679" t="s">
        <v>241</v>
      </c>
      <c r="J3679" t="s">
        <v>210</v>
      </c>
      <c r="K3679" s="1">
        <v>43469</v>
      </c>
      <c r="L3679" t="s">
        <v>211</v>
      </c>
      <c r="M3679" t="str">
        <f>HYPERLINK("https://www.regulations.gov/docket?D=FDA-2019-H-0049")</f>
        <v>https://www.regulations.gov/docket?D=FDA-2019-H-0049</v>
      </c>
      <c r="N3679" t="s">
        <v>210</v>
      </c>
    </row>
    <row r="3680" spans="1:14" x14ac:dyDescent="0.25">
      <c r="A3680" t="s">
        <v>511</v>
      </c>
      <c r="B3680" t="s">
        <v>1244</v>
      </c>
      <c r="C3680" t="s">
        <v>958</v>
      </c>
      <c r="D3680" t="s">
        <v>21</v>
      </c>
      <c r="E3680">
        <v>21113</v>
      </c>
      <c r="F3680" t="s">
        <v>22</v>
      </c>
      <c r="G3680" t="s">
        <v>22</v>
      </c>
      <c r="H3680" t="s">
        <v>101</v>
      </c>
      <c r="I3680" t="s">
        <v>241</v>
      </c>
      <c r="J3680" t="s">
        <v>210</v>
      </c>
      <c r="K3680" s="1">
        <v>43469</v>
      </c>
      <c r="L3680" t="s">
        <v>211</v>
      </c>
      <c r="M3680" t="str">
        <f>HYPERLINK("https://www.regulations.gov/docket?D=FDA-2019-H-0042")</f>
        <v>https://www.regulations.gov/docket?D=FDA-2019-H-0042</v>
      </c>
      <c r="N3680" t="s">
        <v>210</v>
      </c>
    </row>
    <row r="3681" spans="1:14" x14ac:dyDescent="0.25">
      <c r="A3681" t="s">
        <v>638</v>
      </c>
      <c r="B3681" t="s">
        <v>639</v>
      </c>
      <c r="C3681" t="s">
        <v>640</v>
      </c>
      <c r="D3681" t="s">
        <v>21</v>
      </c>
      <c r="E3681">
        <v>20706</v>
      </c>
      <c r="F3681" t="s">
        <v>22</v>
      </c>
      <c r="G3681" t="s">
        <v>22</v>
      </c>
      <c r="H3681" t="s">
        <v>110</v>
      </c>
      <c r="I3681" t="s">
        <v>111</v>
      </c>
      <c r="J3681" s="1">
        <v>43405</v>
      </c>
      <c r="K3681" s="1">
        <v>43468</v>
      </c>
      <c r="L3681" t="s">
        <v>103</v>
      </c>
      <c r="N3681" t="s">
        <v>1562</v>
      </c>
    </row>
    <row r="3682" spans="1:14" x14ac:dyDescent="0.25">
      <c r="A3682" t="s">
        <v>496</v>
      </c>
      <c r="B3682" t="s">
        <v>497</v>
      </c>
      <c r="C3682" t="s">
        <v>29</v>
      </c>
      <c r="D3682" t="s">
        <v>21</v>
      </c>
      <c r="E3682">
        <v>21214</v>
      </c>
      <c r="F3682" t="s">
        <v>22</v>
      </c>
      <c r="G3682" t="s">
        <v>22</v>
      </c>
      <c r="H3682" t="s">
        <v>101</v>
      </c>
      <c r="I3682" t="s">
        <v>241</v>
      </c>
      <c r="J3682" s="1">
        <v>43406</v>
      </c>
      <c r="K3682" s="1">
        <v>43468</v>
      </c>
      <c r="L3682" t="s">
        <v>103</v>
      </c>
      <c r="N3682" t="s">
        <v>1580</v>
      </c>
    </row>
    <row r="3683" spans="1:14" x14ac:dyDescent="0.25">
      <c r="A3683" t="s">
        <v>3030</v>
      </c>
      <c r="B3683" t="s">
        <v>2216</v>
      </c>
      <c r="C3683" t="s">
        <v>179</v>
      </c>
      <c r="D3683" t="s">
        <v>21</v>
      </c>
      <c r="E3683">
        <v>20882</v>
      </c>
      <c r="F3683" t="s">
        <v>22</v>
      </c>
      <c r="G3683" t="s">
        <v>22</v>
      </c>
      <c r="H3683" t="s">
        <v>208</v>
      </c>
      <c r="I3683" t="s">
        <v>209</v>
      </c>
      <c r="J3683" s="1">
        <v>43403</v>
      </c>
      <c r="K3683" s="1">
        <v>43468</v>
      </c>
      <c r="L3683" t="s">
        <v>103</v>
      </c>
      <c r="N3683" t="s">
        <v>1583</v>
      </c>
    </row>
    <row r="3684" spans="1:14" x14ac:dyDescent="0.25">
      <c r="A3684" t="s">
        <v>971</v>
      </c>
      <c r="B3684" t="s">
        <v>3031</v>
      </c>
      <c r="C3684" t="s">
        <v>29</v>
      </c>
      <c r="D3684" t="s">
        <v>21</v>
      </c>
      <c r="E3684">
        <v>21224</v>
      </c>
      <c r="F3684" t="s">
        <v>22</v>
      </c>
      <c r="G3684" t="s">
        <v>22</v>
      </c>
      <c r="H3684" t="s">
        <v>208</v>
      </c>
      <c r="I3684" t="s">
        <v>209</v>
      </c>
      <c r="J3684" s="1">
        <v>43410</v>
      </c>
      <c r="K3684" s="1">
        <v>43468</v>
      </c>
      <c r="L3684" t="s">
        <v>103</v>
      </c>
      <c r="N3684" t="s">
        <v>1562</v>
      </c>
    </row>
    <row r="3685" spans="1:14" x14ac:dyDescent="0.25">
      <c r="A3685" t="s">
        <v>196</v>
      </c>
      <c r="B3685" t="s">
        <v>3032</v>
      </c>
      <c r="C3685" t="s">
        <v>854</v>
      </c>
      <c r="D3685" t="s">
        <v>21</v>
      </c>
      <c r="E3685">
        <v>20706</v>
      </c>
      <c r="F3685" t="s">
        <v>22</v>
      </c>
      <c r="G3685" t="s">
        <v>22</v>
      </c>
      <c r="H3685" t="s">
        <v>101</v>
      </c>
      <c r="I3685" t="s">
        <v>241</v>
      </c>
      <c r="J3685" s="1">
        <v>43405</v>
      </c>
      <c r="K3685" s="1">
        <v>43468</v>
      </c>
      <c r="L3685" t="s">
        <v>103</v>
      </c>
      <c r="N3685" t="s">
        <v>1900</v>
      </c>
    </row>
    <row r="3686" spans="1:14" x14ac:dyDescent="0.25">
      <c r="A3686" t="s">
        <v>469</v>
      </c>
      <c r="B3686" t="s">
        <v>470</v>
      </c>
      <c r="C3686" t="s">
        <v>424</v>
      </c>
      <c r="D3686" t="s">
        <v>21</v>
      </c>
      <c r="E3686">
        <v>21043</v>
      </c>
      <c r="F3686" t="s">
        <v>22</v>
      </c>
      <c r="G3686" t="s">
        <v>22</v>
      </c>
      <c r="H3686" t="s">
        <v>110</v>
      </c>
      <c r="I3686" t="s">
        <v>111</v>
      </c>
      <c r="J3686" t="s">
        <v>210</v>
      </c>
      <c r="K3686" s="1">
        <v>43461</v>
      </c>
      <c r="L3686" t="s">
        <v>211</v>
      </c>
      <c r="M3686" t="str">
        <f>HYPERLINK("https://www.regulations.gov/docket?D=FDA-2018-H-4870")</f>
        <v>https://www.regulations.gov/docket?D=FDA-2018-H-4870</v>
      </c>
      <c r="N3686" t="s">
        <v>210</v>
      </c>
    </row>
    <row r="3687" spans="1:14" x14ac:dyDescent="0.25">
      <c r="A3687" t="s">
        <v>3033</v>
      </c>
      <c r="B3687" t="s">
        <v>3034</v>
      </c>
      <c r="C3687" t="s">
        <v>29</v>
      </c>
      <c r="D3687" t="s">
        <v>21</v>
      </c>
      <c r="E3687">
        <v>21229</v>
      </c>
      <c r="F3687" t="s">
        <v>22</v>
      </c>
      <c r="G3687" t="s">
        <v>22</v>
      </c>
      <c r="H3687" t="s">
        <v>101</v>
      </c>
      <c r="I3687" t="s">
        <v>241</v>
      </c>
      <c r="J3687" s="1">
        <v>43425</v>
      </c>
      <c r="K3687" s="1">
        <v>43461</v>
      </c>
      <c r="L3687" t="s">
        <v>103</v>
      </c>
      <c r="N3687" t="s">
        <v>1900</v>
      </c>
    </row>
    <row r="3688" spans="1:14" x14ac:dyDescent="0.25">
      <c r="A3688" t="s">
        <v>463</v>
      </c>
      <c r="B3688" t="s">
        <v>464</v>
      </c>
      <c r="C3688" t="s">
        <v>39</v>
      </c>
      <c r="D3688" t="s">
        <v>21</v>
      </c>
      <c r="E3688">
        <v>21045</v>
      </c>
      <c r="F3688" t="s">
        <v>22</v>
      </c>
      <c r="G3688" t="s">
        <v>22</v>
      </c>
      <c r="H3688" t="s">
        <v>110</v>
      </c>
      <c r="I3688" t="s">
        <v>111</v>
      </c>
      <c r="J3688" t="s">
        <v>210</v>
      </c>
      <c r="K3688" s="1">
        <v>43458</v>
      </c>
      <c r="L3688" t="s">
        <v>211</v>
      </c>
      <c r="M3688" t="str">
        <f>HYPERLINK("https://www.regulations.gov/docket?D=FDA-2018-H-4848")</f>
        <v>https://www.regulations.gov/docket?D=FDA-2018-H-4848</v>
      </c>
      <c r="N3688" t="s">
        <v>210</v>
      </c>
    </row>
    <row r="3689" spans="1:14" x14ac:dyDescent="0.25">
      <c r="A3689" t="s">
        <v>155</v>
      </c>
      <c r="B3689" t="s">
        <v>3037</v>
      </c>
      <c r="C3689" t="s">
        <v>804</v>
      </c>
      <c r="D3689" t="s">
        <v>21</v>
      </c>
      <c r="E3689">
        <v>20816</v>
      </c>
      <c r="F3689" t="s">
        <v>22</v>
      </c>
      <c r="G3689" t="s">
        <v>22</v>
      </c>
      <c r="H3689" t="s">
        <v>110</v>
      </c>
      <c r="I3689" t="s">
        <v>111</v>
      </c>
      <c r="J3689" s="1">
        <v>43396</v>
      </c>
      <c r="K3689" s="1">
        <v>43454</v>
      </c>
      <c r="L3689" t="s">
        <v>103</v>
      </c>
      <c r="N3689" t="s">
        <v>1562</v>
      </c>
    </row>
    <row r="3690" spans="1:14" x14ac:dyDescent="0.25">
      <c r="A3690" t="s">
        <v>530</v>
      </c>
      <c r="B3690" t="s">
        <v>531</v>
      </c>
      <c r="C3690" t="s">
        <v>532</v>
      </c>
      <c r="D3690" t="s">
        <v>21</v>
      </c>
      <c r="E3690">
        <v>21234</v>
      </c>
      <c r="F3690" t="s">
        <v>22</v>
      </c>
      <c r="G3690" t="s">
        <v>22</v>
      </c>
      <c r="H3690" t="s">
        <v>101</v>
      </c>
      <c r="I3690" t="s">
        <v>241</v>
      </c>
      <c r="J3690" s="1">
        <v>43376</v>
      </c>
      <c r="K3690" s="1">
        <v>43454</v>
      </c>
      <c r="L3690" t="s">
        <v>103</v>
      </c>
      <c r="N3690" t="s">
        <v>1580</v>
      </c>
    </row>
    <row r="3691" spans="1:14" x14ac:dyDescent="0.25">
      <c r="A3691" t="s">
        <v>3043</v>
      </c>
      <c r="B3691" t="s">
        <v>2026</v>
      </c>
      <c r="C3691" t="s">
        <v>765</v>
      </c>
      <c r="D3691" t="s">
        <v>21</v>
      </c>
      <c r="E3691">
        <v>20639</v>
      </c>
      <c r="F3691" t="s">
        <v>22</v>
      </c>
      <c r="G3691" t="s">
        <v>22</v>
      </c>
      <c r="H3691" t="s">
        <v>101</v>
      </c>
      <c r="I3691" t="s">
        <v>241</v>
      </c>
      <c r="J3691" s="1">
        <v>43385</v>
      </c>
      <c r="K3691" s="1">
        <v>43454</v>
      </c>
      <c r="L3691" t="s">
        <v>103</v>
      </c>
      <c r="N3691" t="s">
        <v>1580</v>
      </c>
    </row>
    <row r="3692" spans="1:14" x14ac:dyDescent="0.25">
      <c r="A3692" t="s">
        <v>196</v>
      </c>
      <c r="B3692" t="s">
        <v>1126</v>
      </c>
      <c r="C3692" t="s">
        <v>67</v>
      </c>
      <c r="D3692" t="s">
        <v>21</v>
      </c>
      <c r="E3692">
        <v>20910</v>
      </c>
      <c r="F3692" t="s">
        <v>22</v>
      </c>
      <c r="G3692" t="s">
        <v>22</v>
      </c>
      <c r="H3692" t="s">
        <v>110</v>
      </c>
      <c r="I3692" t="s">
        <v>132</v>
      </c>
      <c r="J3692" s="1">
        <v>43398</v>
      </c>
      <c r="K3692" s="1">
        <v>43454</v>
      </c>
      <c r="L3692" t="s">
        <v>103</v>
      </c>
      <c r="N3692" t="s">
        <v>1562</v>
      </c>
    </row>
    <row r="3693" spans="1:14" x14ac:dyDescent="0.25">
      <c r="A3693" t="s">
        <v>139</v>
      </c>
      <c r="B3693" t="s">
        <v>3046</v>
      </c>
      <c r="C3693" t="s">
        <v>67</v>
      </c>
      <c r="D3693" t="s">
        <v>21</v>
      </c>
      <c r="E3693">
        <v>20910</v>
      </c>
      <c r="F3693" t="s">
        <v>22</v>
      </c>
      <c r="G3693" t="s">
        <v>22</v>
      </c>
      <c r="H3693" t="s">
        <v>208</v>
      </c>
      <c r="I3693" t="s">
        <v>209</v>
      </c>
      <c r="J3693" s="1">
        <v>43388</v>
      </c>
      <c r="K3693" s="1">
        <v>43454</v>
      </c>
      <c r="L3693" t="s">
        <v>103</v>
      </c>
      <c r="N3693" t="s">
        <v>1583</v>
      </c>
    </row>
    <row r="3694" spans="1:14" x14ac:dyDescent="0.25">
      <c r="A3694" t="s">
        <v>188</v>
      </c>
      <c r="B3694" t="s">
        <v>189</v>
      </c>
      <c r="C3694" t="s">
        <v>190</v>
      </c>
      <c r="D3694" t="s">
        <v>21</v>
      </c>
      <c r="E3694">
        <v>20852</v>
      </c>
      <c r="F3694" t="s">
        <v>22</v>
      </c>
      <c r="G3694" t="s">
        <v>22</v>
      </c>
      <c r="H3694" t="s">
        <v>101</v>
      </c>
      <c r="I3694" t="s">
        <v>241</v>
      </c>
      <c r="J3694" s="1">
        <v>43397</v>
      </c>
      <c r="K3694" s="1">
        <v>43454</v>
      </c>
      <c r="L3694" t="s">
        <v>103</v>
      </c>
      <c r="N3694" t="s">
        <v>1580</v>
      </c>
    </row>
    <row r="3695" spans="1:14" x14ac:dyDescent="0.25">
      <c r="A3695" t="s">
        <v>1922</v>
      </c>
      <c r="B3695" t="s">
        <v>1923</v>
      </c>
      <c r="C3695" t="s">
        <v>1924</v>
      </c>
      <c r="D3695" t="s">
        <v>21</v>
      </c>
      <c r="E3695">
        <v>21643</v>
      </c>
      <c r="F3695" t="s">
        <v>22</v>
      </c>
      <c r="G3695" t="s">
        <v>22</v>
      </c>
      <c r="H3695" t="s">
        <v>101</v>
      </c>
      <c r="I3695" t="s">
        <v>241</v>
      </c>
      <c r="J3695" t="s">
        <v>210</v>
      </c>
      <c r="K3695" s="1">
        <v>43448</v>
      </c>
      <c r="L3695" t="s">
        <v>211</v>
      </c>
      <c r="M3695" t="str">
        <f>HYPERLINK("https://www.regulations.gov/docket?D=FDA-2018-H-4740")</f>
        <v>https://www.regulations.gov/docket?D=FDA-2018-H-4740</v>
      </c>
      <c r="N3695" t="s">
        <v>210</v>
      </c>
    </row>
    <row r="3696" spans="1:14" x14ac:dyDescent="0.25">
      <c r="A3696" t="s">
        <v>541</v>
      </c>
      <c r="B3696" t="s">
        <v>542</v>
      </c>
      <c r="C3696" t="s">
        <v>226</v>
      </c>
      <c r="D3696" t="s">
        <v>21</v>
      </c>
      <c r="E3696">
        <v>20754</v>
      </c>
      <c r="F3696" t="s">
        <v>22</v>
      </c>
      <c r="G3696" t="s">
        <v>22</v>
      </c>
      <c r="H3696" t="s">
        <v>101</v>
      </c>
      <c r="I3696" t="s">
        <v>241</v>
      </c>
      <c r="J3696" s="1">
        <v>43391</v>
      </c>
      <c r="K3696" s="1">
        <v>43447</v>
      </c>
      <c r="L3696" t="s">
        <v>103</v>
      </c>
      <c r="N3696" t="s">
        <v>1900</v>
      </c>
    </row>
    <row r="3697" spans="1:14" x14ac:dyDescent="0.25">
      <c r="A3697" t="s">
        <v>1406</v>
      </c>
      <c r="B3697" t="s">
        <v>1407</v>
      </c>
      <c r="C3697" t="s">
        <v>356</v>
      </c>
      <c r="D3697" t="s">
        <v>21</v>
      </c>
      <c r="E3697">
        <v>21114</v>
      </c>
      <c r="F3697" t="s">
        <v>22</v>
      </c>
      <c r="G3697" t="s">
        <v>22</v>
      </c>
      <c r="H3697" t="s">
        <v>110</v>
      </c>
      <c r="I3697" t="s">
        <v>111</v>
      </c>
      <c r="J3697" s="1">
        <v>43390</v>
      </c>
      <c r="K3697" s="1">
        <v>43447</v>
      </c>
      <c r="L3697" t="s">
        <v>103</v>
      </c>
      <c r="N3697" t="s">
        <v>1562</v>
      </c>
    </row>
    <row r="3698" spans="1:14" x14ac:dyDescent="0.25">
      <c r="A3698" t="s">
        <v>1529</v>
      </c>
      <c r="B3698" t="s">
        <v>1530</v>
      </c>
      <c r="C3698" t="s">
        <v>1413</v>
      </c>
      <c r="D3698" t="s">
        <v>21</v>
      </c>
      <c r="E3698">
        <v>21146</v>
      </c>
      <c r="F3698" t="s">
        <v>22</v>
      </c>
      <c r="G3698" t="s">
        <v>22</v>
      </c>
      <c r="H3698" t="s">
        <v>101</v>
      </c>
      <c r="I3698" t="s">
        <v>241</v>
      </c>
      <c r="J3698" s="1">
        <v>43395</v>
      </c>
      <c r="K3698" s="1">
        <v>43447</v>
      </c>
      <c r="L3698" t="s">
        <v>103</v>
      </c>
      <c r="N3698" t="s">
        <v>1580</v>
      </c>
    </row>
    <row r="3699" spans="1:14" x14ac:dyDescent="0.25">
      <c r="A3699" t="s">
        <v>115</v>
      </c>
      <c r="B3699" t="s">
        <v>1414</v>
      </c>
      <c r="C3699" t="s">
        <v>617</v>
      </c>
      <c r="D3699" t="s">
        <v>21</v>
      </c>
      <c r="E3699">
        <v>21012</v>
      </c>
      <c r="F3699" t="s">
        <v>22</v>
      </c>
      <c r="G3699" t="s">
        <v>22</v>
      </c>
      <c r="H3699" t="s">
        <v>110</v>
      </c>
      <c r="I3699" t="s">
        <v>111</v>
      </c>
      <c r="J3699" s="1">
        <v>43390</v>
      </c>
      <c r="K3699" s="1">
        <v>43447</v>
      </c>
      <c r="L3699" t="s">
        <v>103</v>
      </c>
      <c r="N3699" t="s">
        <v>1562</v>
      </c>
    </row>
    <row r="3700" spans="1:14" x14ac:dyDescent="0.25">
      <c r="A3700" t="s">
        <v>76</v>
      </c>
      <c r="B3700" t="s">
        <v>543</v>
      </c>
      <c r="C3700" t="s">
        <v>226</v>
      </c>
      <c r="D3700" t="s">
        <v>21</v>
      </c>
      <c r="E3700">
        <v>20754</v>
      </c>
      <c r="F3700" t="s">
        <v>22</v>
      </c>
      <c r="G3700" t="s">
        <v>22</v>
      </c>
      <c r="H3700" t="s">
        <v>110</v>
      </c>
      <c r="I3700" t="s">
        <v>111</v>
      </c>
      <c r="J3700" s="1">
        <v>43391</v>
      </c>
      <c r="K3700" s="1">
        <v>43447</v>
      </c>
      <c r="L3700" t="s">
        <v>103</v>
      </c>
      <c r="N3700" t="s">
        <v>1562</v>
      </c>
    </row>
    <row r="3701" spans="1:14" x14ac:dyDescent="0.25">
      <c r="A3701" t="s">
        <v>1501</v>
      </c>
      <c r="B3701" t="s">
        <v>1502</v>
      </c>
      <c r="C3701" t="s">
        <v>356</v>
      </c>
      <c r="D3701" t="s">
        <v>21</v>
      </c>
      <c r="E3701">
        <v>21114</v>
      </c>
      <c r="F3701" t="s">
        <v>22</v>
      </c>
      <c r="G3701" t="s">
        <v>22</v>
      </c>
      <c r="H3701" t="s">
        <v>101</v>
      </c>
      <c r="I3701" t="s">
        <v>241</v>
      </c>
      <c r="J3701" s="1">
        <v>43390</v>
      </c>
      <c r="K3701" s="1">
        <v>43447</v>
      </c>
      <c r="L3701" t="s">
        <v>103</v>
      </c>
      <c r="N3701" t="s">
        <v>1900</v>
      </c>
    </row>
    <row r="3702" spans="1:14" x14ac:dyDescent="0.25">
      <c r="A3702" t="s">
        <v>615</v>
      </c>
      <c r="B3702" t="s">
        <v>616</v>
      </c>
      <c r="C3702" t="s">
        <v>617</v>
      </c>
      <c r="D3702" t="s">
        <v>21</v>
      </c>
      <c r="E3702">
        <v>21012</v>
      </c>
      <c r="F3702" t="s">
        <v>22</v>
      </c>
      <c r="G3702" t="s">
        <v>22</v>
      </c>
      <c r="H3702" t="s">
        <v>101</v>
      </c>
      <c r="I3702" t="s">
        <v>241</v>
      </c>
      <c r="J3702" s="1">
        <v>43390</v>
      </c>
      <c r="K3702" s="1">
        <v>43447</v>
      </c>
      <c r="L3702" t="s">
        <v>103</v>
      </c>
      <c r="N3702" t="s">
        <v>1580</v>
      </c>
    </row>
    <row r="3703" spans="1:14" x14ac:dyDescent="0.25">
      <c r="A3703" t="s">
        <v>180</v>
      </c>
      <c r="B3703" t="s">
        <v>181</v>
      </c>
      <c r="C3703" t="s">
        <v>182</v>
      </c>
      <c r="D3703" t="s">
        <v>21</v>
      </c>
      <c r="E3703">
        <v>21666</v>
      </c>
      <c r="F3703" t="s">
        <v>22</v>
      </c>
      <c r="G3703" t="s">
        <v>22</v>
      </c>
      <c r="H3703" t="s">
        <v>110</v>
      </c>
      <c r="I3703" t="s">
        <v>111</v>
      </c>
      <c r="J3703" s="1">
        <v>43392</v>
      </c>
      <c r="K3703" s="1">
        <v>43447</v>
      </c>
      <c r="L3703" t="s">
        <v>103</v>
      </c>
      <c r="N3703" t="s">
        <v>1562</v>
      </c>
    </row>
    <row r="3704" spans="1:14" x14ac:dyDescent="0.25">
      <c r="A3704" t="s">
        <v>2513</v>
      </c>
      <c r="B3704" t="s">
        <v>2514</v>
      </c>
      <c r="C3704" t="s">
        <v>390</v>
      </c>
      <c r="D3704" t="s">
        <v>21</v>
      </c>
      <c r="E3704">
        <v>21613</v>
      </c>
      <c r="F3704" t="s">
        <v>22</v>
      </c>
      <c r="G3704" t="s">
        <v>22</v>
      </c>
      <c r="H3704" t="s">
        <v>101</v>
      </c>
      <c r="I3704" t="s">
        <v>241</v>
      </c>
      <c r="J3704" t="s">
        <v>210</v>
      </c>
      <c r="K3704" s="1">
        <v>43447</v>
      </c>
      <c r="L3704" t="s">
        <v>211</v>
      </c>
      <c r="M3704" t="str">
        <f>HYPERLINK("https://www.regulations.gov/docket?D=FDA-2018-H-4733")</f>
        <v>https://www.regulations.gov/docket?D=FDA-2018-H-4733</v>
      </c>
      <c r="N3704" t="s">
        <v>210</v>
      </c>
    </row>
    <row r="3705" spans="1:14" x14ac:dyDescent="0.25">
      <c r="A3705" t="s">
        <v>2426</v>
      </c>
      <c r="B3705" t="s">
        <v>2427</v>
      </c>
      <c r="C3705" t="s">
        <v>29</v>
      </c>
      <c r="D3705" t="s">
        <v>21</v>
      </c>
      <c r="E3705">
        <v>21224</v>
      </c>
      <c r="F3705" t="s">
        <v>22</v>
      </c>
      <c r="G3705" t="s">
        <v>22</v>
      </c>
      <c r="H3705" t="s">
        <v>101</v>
      </c>
      <c r="I3705" t="s">
        <v>241</v>
      </c>
      <c r="J3705" t="s">
        <v>210</v>
      </c>
      <c r="K3705" s="1">
        <v>43445</v>
      </c>
      <c r="L3705" t="s">
        <v>211</v>
      </c>
      <c r="M3705" t="str">
        <f>HYPERLINK("https://www.regulations.gov/docket?D=FDA-2018-H-4680")</f>
        <v>https://www.regulations.gov/docket?D=FDA-2018-H-4680</v>
      </c>
      <c r="N3705" t="s">
        <v>210</v>
      </c>
    </row>
    <row r="3706" spans="1:14" x14ac:dyDescent="0.25">
      <c r="A3706" t="s">
        <v>1304</v>
      </c>
      <c r="B3706" t="s">
        <v>1305</v>
      </c>
      <c r="C3706" t="s">
        <v>29</v>
      </c>
      <c r="D3706" t="s">
        <v>21</v>
      </c>
      <c r="E3706">
        <v>21225</v>
      </c>
      <c r="F3706" t="s">
        <v>22</v>
      </c>
      <c r="G3706" t="s">
        <v>22</v>
      </c>
      <c r="H3706" t="s">
        <v>101</v>
      </c>
      <c r="I3706" t="s">
        <v>241</v>
      </c>
      <c r="J3706" t="s">
        <v>210</v>
      </c>
      <c r="K3706" s="1">
        <v>43445</v>
      </c>
      <c r="L3706" t="s">
        <v>211</v>
      </c>
      <c r="M3706" t="str">
        <f>HYPERLINK("https://www.regulations.gov/docket?D=FDA-2018-H-4683")</f>
        <v>https://www.regulations.gov/docket?D=FDA-2018-H-4683</v>
      </c>
      <c r="N3706" t="s">
        <v>210</v>
      </c>
    </row>
    <row r="3707" spans="1:14" x14ac:dyDescent="0.25">
      <c r="A3707" t="s">
        <v>2437</v>
      </c>
      <c r="B3707" t="s">
        <v>2438</v>
      </c>
      <c r="C3707" t="s">
        <v>29</v>
      </c>
      <c r="D3707" t="s">
        <v>21</v>
      </c>
      <c r="E3707">
        <v>21218</v>
      </c>
      <c r="F3707" t="s">
        <v>22</v>
      </c>
      <c r="G3707" t="s">
        <v>22</v>
      </c>
      <c r="H3707" t="s">
        <v>208</v>
      </c>
      <c r="I3707" t="s">
        <v>209</v>
      </c>
      <c r="J3707" t="s">
        <v>210</v>
      </c>
      <c r="K3707" s="1">
        <v>43437</v>
      </c>
      <c r="L3707" t="s">
        <v>211</v>
      </c>
      <c r="M3707" t="str">
        <f>HYPERLINK("https://www.regulations.gov/docket?D=FDA-2018-H-4572")</f>
        <v>https://www.regulations.gov/docket?D=FDA-2018-H-4572</v>
      </c>
      <c r="N3707" t="s">
        <v>210</v>
      </c>
    </row>
    <row r="3708" spans="1:14" x14ac:dyDescent="0.25">
      <c r="A3708" t="s">
        <v>3228</v>
      </c>
      <c r="B3708" t="s">
        <v>3229</v>
      </c>
      <c r="C3708" t="s">
        <v>29</v>
      </c>
      <c r="D3708" t="s">
        <v>21</v>
      </c>
      <c r="E3708">
        <v>21231</v>
      </c>
      <c r="F3708" t="s">
        <v>22</v>
      </c>
      <c r="G3708" t="s">
        <v>22</v>
      </c>
      <c r="H3708" t="s">
        <v>208</v>
      </c>
      <c r="I3708" t="s">
        <v>209</v>
      </c>
      <c r="J3708" t="s">
        <v>210</v>
      </c>
      <c r="K3708" s="1">
        <v>43437</v>
      </c>
      <c r="L3708" t="s">
        <v>211</v>
      </c>
      <c r="M3708" t="str">
        <f>HYPERLINK("https://www.regulations.gov/docket?D=FDA-2018-H-4575")</f>
        <v>https://www.regulations.gov/docket?D=FDA-2018-H-4575</v>
      </c>
      <c r="N3708" t="s">
        <v>210</v>
      </c>
    </row>
    <row r="3709" spans="1:14" x14ac:dyDescent="0.25">
      <c r="A3709" t="s">
        <v>1453</v>
      </c>
      <c r="B3709" t="s">
        <v>1454</v>
      </c>
      <c r="C3709" t="s">
        <v>29</v>
      </c>
      <c r="D3709" t="s">
        <v>21</v>
      </c>
      <c r="E3709">
        <v>21224</v>
      </c>
      <c r="F3709" t="s">
        <v>22</v>
      </c>
      <c r="G3709" t="s">
        <v>22</v>
      </c>
      <c r="H3709" t="s">
        <v>208</v>
      </c>
      <c r="I3709" t="s">
        <v>209</v>
      </c>
      <c r="J3709" t="s">
        <v>210</v>
      </c>
      <c r="K3709" s="1">
        <v>43434</v>
      </c>
      <c r="L3709" t="s">
        <v>211</v>
      </c>
      <c r="M3709" t="str">
        <f>HYPERLINK("https://www.regulations.gov/docket?D=FDA-2018-H-4567")</f>
        <v>https://www.regulations.gov/docket?D=FDA-2018-H-4567</v>
      </c>
      <c r="N3709" t="s">
        <v>210</v>
      </c>
    </row>
    <row r="3710" spans="1:14" x14ac:dyDescent="0.25">
      <c r="A3710" t="s">
        <v>315</v>
      </c>
      <c r="B3710" t="s">
        <v>3240</v>
      </c>
      <c r="C3710" t="s">
        <v>317</v>
      </c>
      <c r="D3710" t="s">
        <v>21</v>
      </c>
      <c r="E3710">
        <v>20735</v>
      </c>
      <c r="F3710" t="s">
        <v>22</v>
      </c>
      <c r="G3710" t="s">
        <v>22</v>
      </c>
      <c r="H3710" t="s">
        <v>110</v>
      </c>
      <c r="I3710" t="s">
        <v>111</v>
      </c>
      <c r="J3710" s="1">
        <v>43384</v>
      </c>
      <c r="K3710" s="1">
        <v>43433</v>
      </c>
      <c r="L3710" t="s">
        <v>103</v>
      </c>
      <c r="N3710" t="s">
        <v>1562</v>
      </c>
    </row>
    <row r="3711" spans="1:14" x14ac:dyDescent="0.25">
      <c r="A3711" t="s">
        <v>3242</v>
      </c>
      <c r="B3711" t="s">
        <v>3243</v>
      </c>
      <c r="C3711" t="s">
        <v>642</v>
      </c>
      <c r="D3711" t="s">
        <v>21</v>
      </c>
      <c r="E3711">
        <v>20785</v>
      </c>
      <c r="F3711" t="s">
        <v>22</v>
      </c>
      <c r="G3711" t="s">
        <v>22</v>
      </c>
      <c r="H3711" t="s">
        <v>101</v>
      </c>
      <c r="I3711" t="s">
        <v>241</v>
      </c>
      <c r="J3711" s="1">
        <v>43320</v>
      </c>
      <c r="K3711" s="1">
        <v>43433</v>
      </c>
      <c r="L3711" t="s">
        <v>103</v>
      </c>
      <c r="N3711" t="s">
        <v>1900</v>
      </c>
    </row>
    <row r="3712" spans="1:14" x14ac:dyDescent="0.25">
      <c r="A3712" t="s">
        <v>3252</v>
      </c>
      <c r="B3712" t="s">
        <v>3253</v>
      </c>
      <c r="C3712" t="s">
        <v>154</v>
      </c>
      <c r="D3712" t="s">
        <v>21</v>
      </c>
      <c r="E3712">
        <v>20723</v>
      </c>
      <c r="F3712" t="s">
        <v>22</v>
      </c>
      <c r="G3712" t="s">
        <v>22</v>
      </c>
      <c r="H3712" t="s">
        <v>101</v>
      </c>
      <c r="I3712" t="s">
        <v>241</v>
      </c>
      <c r="J3712" s="1">
        <v>43376</v>
      </c>
      <c r="K3712" s="1">
        <v>43433</v>
      </c>
      <c r="L3712" t="s">
        <v>103</v>
      </c>
      <c r="N3712" t="s">
        <v>1900</v>
      </c>
    </row>
    <row r="3713" spans="1:14" x14ac:dyDescent="0.25">
      <c r="A3713" t="s">
        <v>30</v>
      </c>
      <c r="B3713" t="s">
        <v>1204</v>
      </c>
      <c r="C3713" t="s">
        <v>59</v>
      </c>
      <c r="D3713" t="s">
        <v>21</v>
      </c>
      <c r="E3713">
        <v>21133</v>
      </c>
      <c r="F3713" t="s">
        <v>22</v>
      </c>
      <c r="G3713" t="s">
        <v>22</v>
      </c>
      <c r="H3713" t="s">
        <v>101</v>
      </c>
      <c r="I3713" t="s">
        <v>241</v>
      </c>
      <c r="J3713" s="1">
        <v>43376</v>
      </c>
      <c r="K3713" s="1">
        <v>43433</v>
      </c>
      <c r="L3713" t="s">
        <v>103</v>
      </c>
      <c r="N3713" t="s">
        <v>1900</v>
      </c>
    </row>
    <row r="3714" spans="1:14" x14ac:dyDescent="0.25">
      <c r="A3714" t="s">
        <v>1149</v>
      </c>
      <c r="B3714" t="s">
        <v>1150</v>
      </c>
      <c r="C3714" t="s">
        <v>29</v>
      </c>
      <c r="D3714" t="s">
        <v>21</v>
      </c>
      <c r="E3714">
        <v>21206</v>
      </c>
      <c r="F3714" t="s">
        <v>22</v>
      </c>
      <c r="G3714" t="s">
        <v>22</v>
      </c>
      <c r="H3714" t="s">
        <v>101</v>
      </c>
      <c r="I3714" t="s">
        <v>241</v>
      </c>
      <c r="J3714" s="1">
        <v>43377</v>
      </c>
      <c r="K3714" s="1">
        <v>43433</v>
      </c>
      <c r="L3714" t="s">
        <v>103</v>
      </c>
      <c r="N3714" t="s">
        <v>1900</v>
      </c>
    </row>
    <row r="3715" spans="1:14" x14ac:dyDescent="0.25">
      <c r="A3715" t="s">
        <v>201</v>
      </c>
      <c r="B3715" t="s">
        <v>2443</v>
      </c>
      <c r="C3715" t="s">
        <v>154</v>
      </c>
      <c r="D3715" t="s">
        <v>21</v>
      </c>
      <c r="E3715">
        <v>20708</v>
      </c>
      <c r="F3715" t="s">
        <v>22</v>
      </c>
      <c r="G3715" t="s">
        <v>22</v>
      </c>
      <c r="H3715" t="s">
        <v>101</v>
      </c>
      <c r="I3715" t="s">
        <v>241</v>
      </c>
      <c r="J3715" t="s">
        <v>210</v>
      </c>
      <c r="K3715" s="1">
        <v>43432</v>
      </c>
      <c r="L3715" t="s">
        <v>211</v>
      </c>
      <c r="M3715" t="str">
        <f>HYPERLINK("https://www.regulations.gov/docket?D=FDA-2018-H-4514")</f>
        <v>https://www.regulations.gov/docket?D=FDA-2018-H-4514</v>
      </c>
      <c r="N3715" t="s">
        <v>210</v>
      </c>
    </row>
    <row r="3716" spans="1:14" x14ac:dyDescent="0.25">
      <c r="A3716" t="s">
        <v>688</v>
      </c>
      <c r="B3716" t="s">
        <v>689</v>
      </c>
      <c r="C3716" t="s">
        <v>291</v>
      </c>
      <c r="D3716" t="s">
        <v>21</v>
      </c>
      <c r="E3716">
        <v>21702</v>
      </c>
      <c r="F3716" t="s">
        <v>22</v>
      </c>
      <c r="G3716" t="s">
        <v>22</v>
      </c>
      <c r="H3716" t="s">
        <v>110</v>
      </c>
      <c r="I3716" t="s">
        <v>2174</v>
      </c>
      <c r="J3716" t="s">
        <v>210</v>
      </c>
      <c r="K3716" s="1">
        <v>43431</v>
      </c>
      <c r="L3716" t="s">
        <v>211</v>
      </c>
      <c r="M3716" t="str">
        <f>HYPERLINK("https://www.regulations.gov/docket?D=FDA-2018-H-4502")</f>
        <v>https://www.regulations.gov/docket?D=FDA-2018-H-4502</v>
      </c>
      <c r="N3716" t="s">
        <v>210</v>
      </c>
    </row>
    <row r="3717" spans="1:14" x14ac:dyDescent="0.25">
      <c r="A3717" t="s">
        <v>1527</v>
      </c>
      <c r="B3717" t="s">
        <v>1528</v>
      </c>
      <c r="C3717" t="s">
        <v>1413</v>
      </c>
      <c r="D3717" t="s">
        <v>21</v>
      </c>
      <c r="E3717">
        <v>21146</v>
      </c>
      <c r="F3717" t="s">
        <v>22</v>
      </c>
      <c r="G3717" t="s">
        <v>22</v>
      </c>
      <c r="H3717" t="s">
        <v>101</v>
      </c>
      <c r="I3717" t="s">
        <v>241</v>
      </c>
      <c r="J3717" t="s">
        <v>210</v>
      </c>
      <c r="K3717" s="1">
        <v>43430</v>
      </c>
      <c r="L3717" t="s">
        <v>211</v>
      </c>
      <c r="M3717" t="str">
        <f>HYPERLINK("https://www.regulations.gov/docket?D=FDA-2018-H-4461")</f>
        <v>https://www.regulations.gov/docket?D=FDA-2018-H-4461</v>
      </c>
      <c r="N3717" t="s">
        <v>210</v>
      </c>
    </row>
    <row r="3718" spans="1:14" x14ac:dyDescent="0.25">
      <c r="A3718" t="s">
        <v>1533</v>
      </c>
      <c r="B3718" t="s">
        <v>1534</v>
      </c>
      <c r="C3718" t="s">
        <v>1413</v>
      </c>
      <c r="D3718" t="s">
        <v>21</v>
      </c>
      <c r="E3718">
        <v>21146</v>
      </c>
      <c r="F3718" t="s">
        <v>22</v>
      </c>
      <c r="G3718" t="s">
        <v>22</v>
      </c>
      <c r="H3718" t="s">
        <v>101</v>
      </c>
      <c r="I3718" t="s">
        <v>241</v>
      </c>
      <c r="J3718" t="s">
        <v>210</v>
      </c>
      <c r="K3718" s="1">
        <v>43430</v>
      </c>
      <c r="L3718" t="s">
        <v>211</v>
      </c>
      <c r="M3718" t="str">
        <f>HYPERLINK("https://www.regulations.gov/docket?D=FDA-2018-H-4469")</f>
        <v>https://www.regulations.gov/docket?D=FDA-2018-H-4469</v>
      </c>
      <c r="N3718" t="s">
        <v>210</v>
      </c>
    </row>
    <row r="3719" spans="1:14" x14ac:dyDescent="0.25">
      <c r="A3719" t="s">
        <v>3289</v>
      </c>
      <c r="B3719" t="s">
        <v>248</v>
      </c>
      <c r="C3719" t="s">
        <v>249</v>
      </c>
      <c r="D3719" t="s">
        <v>21</v>
      </c>
      <c r="E3719">
        <v>20744</v>
      </c>
      <c r="F3719" t="s">
        <v>22</v>
      </c>
      <c r="G3719" t="s">
        <v>22</v>
      </c>
      <c r="H3719" t="s">
        <v>101</v>
      </c>
      <c r="I3719" t="s">
        <v>241</v>
      </c>
      <c r="J3719" t="s">
        <v>210</v>
      </c>
      <c r="K3719" s="1">
        <v>43430</v>
      </c>
      <c r="L3719" t="s">
        <v>211</v>
      </c>
      <c r="M3719" t="str">
        <f>HYPERLINK("https://www.regulations.gov/docket?D=FDA-2018-H-4466")</f>
        <v>https://www.regulations.gov/docket?D=FDA-2018-H-4466</v>
      </c>
      <c r="N3719" t="s">
        <v>210</v>
      </c>
    </row>
    <row r="3720" spans="1:14" x14ac:dyDescent="0.25">
      <c r="A3720" t="s">
        <v>155</v>
      </c>
      <c r="B3720" t="s">
        <v>3296</v>
      </c>
      <c r="C3720" t="s">
        <v>317</v>
      </c>
      <c r="D3720" t="s">
        <v>21</v>
      </c>
      <c r="E3720">
        <v>20735</v>
      </c>
      <c r="F3720" t="s">
        <v>22</v>
      </c>
      <c r="G3720" t="s">
        <v>22</v>
      </c>
      <c r="H3720" t="s">
        <v>110</v>
      </c>
      <c r="I3720" t="s">
        <v>111</v>
      </c>
      <c r="J3720" s="1">
        <v>43362</v>
      </c>
      <c r="K3720" s="1">
        <v>43425</v>
      </c>
      <c r="L3720" t="s">
        <v>103</v>
      </c>
      <c r="N3720" t="s">
        <v>1562</v>
      </c>
    </row>
    <row r="3721" spans="1:14" x14ac:dyDescent="0.25">
      <c r="A3721" t="s">
        <v>1120</v>
      </c>
      <c r="B3721" t="s">
        <v>3297</v>
      </c>
      <c r="C3721" t="s">
        <v>1122</v>
      </c>
      <c r="D3721" t="s">
        <v>21</v>
      </c>
      <c r="E3721">
        <v>20815</v>
      </c>
      <c r="F3721" t="s">
        <v>22</v>
      </c>
      <c r="G3721" t="s">
        <v>22</v>
      </c>
      <c r="H3721" t="s">
        <v>101</v>
      </c>
      <c r="I3721" t="s">
        <v>241</v>
      </c>
      <c r="J3721" s="1">
        <v>43376</v>
      </c>
      <c r="K3721" s="1">
        <v>43425</v>
      </c>
      <c r="L3721" t="s">
        <v>103</v>
      </c>
      <c r="N3721" t="s">
        <v>1900</v>
      </c>
    </row>
    <row r="3722" spans="1:14" x14ac:dyDescent="0.25">
      <c r="A3722" t="s">
        <v>1663</v>
      </c>
      <c r="B3722" t="s">
        <v>3298</v>
      </c>
      <c r="C3722" t="s">
        <v>652</v>
      </c>
      <c r="D3722" t="s">
        <v>21</v>
      </c>
      <c r="E3722">
        <v>20743</v>
      </c>
      <c r="F3722" t="s">
        <v>22</v>
      </c>
      <c r="G3722" t="s">
        <v>22</v>
      </c>
      <c r="H3722" t="s">
        <v>101</v>
      </c>
      <c r="I3722" t="s">
        <v>241</v>
      </c>
      <c r="J3722" s="1">
        <v>43355</v>
      </c>
      <c r="K3722" s="1">
        <v>43425</v>
      </c>
      <c r="L3722" t="s">
        <v>103</v>
      </c>
      <c r="N3722" t="s">
        <v>1900</v>
      </c>
    </row>
    <row r="3723" spans="1:14" x14ac:dyDescent="0.25">
      <c r="A3723" t="s">
        <v>327</v>
      </c>
      <c r="B3723" t="s">
        <v>328</v>
      </c>
      <c r="C3723" t="s">
        <v>317</v>
      </c>
      <c r="D3723" t="s">
        <v>21</v>
      </c>
      <c r="E3723">
        <v>20735</v>
      </c>
      <c r="F3723" t="s">
        <v>22</v>
      </c>
      <c r="G3723" t="s">
        <v>22</v>
      </c>
      <c r="H3723" t="s">
        <v>110</v>
      </c>
      <c r="I3723" t="s">
        <v>111</v>
      </c>
      <c r="J3723" s="1">
        <v>43362</v>
      </c>
      <c r="K3723" s="1">
        <v>43425</v>
      </c>
      <c r="L3723" t="s">
        <v>103</v>
      </c>
      <c r="N3723" t="s">
        <v>1562</v>
      </c>
    </row>
    <row r="3724" spans="1:14" x14ac:dyDescent="0.25">
      <c r="A3724" t="s">
        <v>3301</v>
      </c>
      <c r="B3724" t="s">
        <v>3302</v>
      </c>
      <c r="C3724" t="s">
        <v>67</v>
      </c>
      <c r="D3724" t="s">
        <v>21</v>
      </c>
      <c r="E3724">
        <v>20906</v>
      </c>
      <c r="F3724" t="s">
        <v>22</v>
      </c>
      <c r="G3724" t="s">
        <v>22</v>
      </c>
      <c r="H3724" t="s">
        <v>110</v>
      </c>
      <c r="I3724" t="s">
        <v>111</v>
      </c>
      <c r="J3724" s="1">
        <v>43375</v>
      </c>
      <c r="K3724" s="1">
        <v>43425</v>
      </c>
      <c r="L3724" t="s">
        <v>103</v>
      </c>
      <c r="N3724" t="s">
        <v>1562</v>
      </c>
    </row>
    <row r="3725" spans="1:14" x14ac:dyDescent="0.25">
      <c r="A3725" t="s">
        <v>1095</v>
      </c>
      <c r="B3725" t="s">
        <v>1096</v>
      </c>
      <c r="C3725" t="s">
        <v>70</v>
      </c>
      <c r="D3725" t="s">
        <v>21</v>
      </c>
      <c r="E3725">
        <v>21401</v>
      </c>
      <c r="F3725" t="s">
        <v>22</v>
      </c>
      <c r="G3725" t="s">
        <v>22</v>
      </c>
      <c r="H3725" t="s">
        <v>110</v>
      </c>
      <c r="I3725" t="s">
        <v>111</v>
      </c>
      <c r="J3725" t="s">
        <v>210</v>
      </c>
      <c r="K3725" s="1">
        <v>43425</v>
      </c>
      <c r="L3725" t="s">
        <v>211</v>
      </c>
      <c r="M3725" t="str">
        <f>HYPERLINK("https://www.regulations.gov/docket?D=FDA-2018-H-4453")</f>
        <v>https://www.regulations.gov/docket?D=FDA-2018-H-4453</v>
      </c>
      <c r="N3725" t="s">
        <v>210</v>
      </c>
    </row>
    <row r="3726" spans="1:14" x14ac:dyDescent="0.25">
      <c r="A3726" t="s">
        <v>627</v>
      </c>
      <c r="B3726" t="s">
        <v>628</v>
      </c>
      <c r="C3726" t="s">
        <v>629</v>
      </c>
      <c r="D3726" t="s">
        <v>21</v>
      </c>
      <c r="E3726">
        <v>20622</v>
      </c>
      <c r="F3726" t="s">
        <v>22</v>
      </c>
      <c r="G3726" t="s">
        <v>22</v>
      </c>
      <c r="H3726" t="s">
        <v>101</v>
      </c>
      <c r="I3726" t="s">
        <v>241</v>
      </c>
      <c r="J3726" s="1">
        <v>43370</v>
      </c>
      <c r="K3726" s="1">
        <v>43425</v>
      </c>
      <c r="L3726" t="s">
        <v>103</v>
      </c>
      <c r="N3726" t="s">
        <v>1580</v>
      </c>
    </row>
    <row r="3727" spans="1:14" x14ac:dyDescent="0.25">
      <c r="A3727" t="s">
        <v>1507</v>
      </c>
      <c r="B3727" t="s">
        <v>1508</v>
      </c>
      <c r="C3727" t="s">
        <v>1509</v>
      </c>
      <c r="D3727" t="s">
        <v>21</v>
      </c>
      <c r="E3727">
        <v>21032</v>
      </c>
      <c r="F3727" t="s">
        <v>22</v>
      </c>
      <c r="G3727" t="s">
        <v>22</v>
      </c>
      <c r="H3727" t="s">
        <v>101</v>
      </c>
      <c r="I3727" t="s">
        <v>241</v>
      </c>
      <c r="J3727" t="s">
        <v>210</v>
      </c>
      <c r="K3727" s="1">
        <v>43423</v>
      </c>
      <c r="L3727" t="s">
        <v>211</v>
      </c>
      <c r="M3727" t="str">
        <f>HYPERLINK("https://www.regulations.gov/docket?D=FDA-2018-H-4379")</f>
        <v>https://www.regulations.gov/docket?D=FDA-2018-H-4379</v>
      </c>
      <c r="N3727" t="s">
        <v>210</v>
      </c>
    </row>
    <row r="3728" spans="1:14" x14ac:dyDescent="0.25">
      <c r="A3728" t="s">
        <v>318</v>
      </c>
      <c r="B3728" t="s">
        <v>319</v>
      </c>
      <c r="C3728" t="s">
        <v>320</v>
      </c>
      <c r="D3728" t="s">
        <v>21</v>
      </c>
      <c r="E3728">
        <v>20607</v>
      </c>
      <c r="F3728" t="s">
        <v>22</v>
      </c>
      <c r="G3728" t="s">
        <v>22</v>
      </c>
      <c r="H3728" t="s">
        <v>110</v>
      </c>
      <c r="I3728" t="s">
        <v>132</v>
      </c>
      <c r="J3728" s="1">
        <v>43364</v>
      </c>
      <c r="K3728" s="1">
        <v>43419</v>
      </c>
      <c r="L3728" t="s">
        <v>103</v>
      </c>
      <c r="N3728" t="s">
        <v>1562</v>
      </c>
    </row>
    <row r="3729" spans="1:14" x14ac:dyDescent="0.25">
      <c r="A3729" t="s">
        <v>155</v>
      </c>
      <c r="B3729" t="s">
        <v>3346</v>
      </c>
      <c r="C3729" t="s">
        <v>29</v>
      </c>
      <c r="D3729" t="s">
        <v>21</v>
      </c>
      <c r="E3729">
        <v>21222</v>
      </c>
      <c r="F3729" t="s">
        <v>22</v>
      </c>
      <c r="G3729" t="s">
        <v>22</v>
      </c>
      <c r="H3729" t="s">
        <v>110</v>
      </c>
      <c r="I3729" t="s">
        <v>111</v>
      </c>
      <c r="J3729" s="1">
        <v>43365</v>
      </c>
      <c r="K3729" s="1">
        <v>43419</v>
      </c>
      <c r="L3729" t="s">
        <v>103</v>
      </c>
      <c r="N3729" t="s">
        <v>1562</v>
      </c>
    </row>
    <row r="3730" spans="1:14" x14ac:dyDescent="0.25">
      <c r="A3730" t="s">
        <v>155</v>
      </c>
      <c r="B3730" t="s">
        <v>3347</v>
      </c>
      <c r="C3730" t="s">
        <v>1413</v>
      </c>
      <c r="D3730" t="s">
        <v>21</v>
      </c>
      <c r="E3730">
        <v>21146</v>
      </c>
      <c r="F3730" t="s">
        <v>22</v>
      </c>
      <c r="G3730" t="s">
        <v>22</v>
      </c>
      <c r="H3730" t="s">
        <v>208</v>
      </c>
      <c r="I3730" t="s">
        <v>209</v>
      </c>
      <c r="J3730" s="1">
        <v>43376</v>
      </c>
      <c r="K3730" s="1">
        <v>43419</v>
      </c>
      <c r="L3730" t="s">
        <v>103</v>
      </c>
      <c r="N3730" t="s">
        <v>1562</v>
      </c>
    </row>
    <row r="3731" spans="1:14" x14ac:dyDescent="0.25">
      <c r="A3731" t="s">
        <v>155</v>
      </c>
      <c r="B3731" t="s">
        <v>3348</v>
      </c>
      <c r="C3731" t="s">
        <v>29</v>
      </c>
      <c r="D3731" t="s">
        <v>21</v>
      </c>
      <c r="E3731">
        <v>21204</v>
      </c>
      <c r="F3731" t="s">
        <v>22</v>
      </c>
      <c r="G3731" t="s">
        <v>22</v>
      </c>
      <c r="H3731" t="s">
        <v>101</v>
      </c>
      <c r="I3731" t="s">
        <v>241</v>
      </c>
      <c r="J3731" s="1">
        <v>43365</v>
      </c>
      <c r="K3731" s="1">
        <v>43419</v>
      </c>
      <c r="L3731" t="s">
        <v>103</v>
      </c>
      <c r="N3731" t="s">
        <v>1900</v>
      </c>
    </row>
    <row r="3732" spans="1:14" x14ac:dyDescent="0.25">
      <c r="A3732" t="s">
        <v>2209</v>
      </c>
      <c r="B3732" t="s">
        <v>3350</v>
      </c>
      <c r="C3732" t="s">
        <v>190</v>
      </c>
      <c r="D3732" t="s">
        <v>21</v>
      </c>
      <c r="E3732">
        <v>20855</v>
      </c>
      <c r="F3732" t="s">
        <v>22</v>
      </c>
      <c r="G3732" t="s">
        <v>22</v>
      </c>
      <c r="H3732" t="s">
        <v>101</v>
      </c>
      <c r="I3732" t="s">
        <v>241</v>
      </c>
      <c r="J3732" s="1">
        <v>43367</v>
      </c>
      <c r="K3732" s="1">
        <v>43419</v>
      </c>
      <c r="L3732" t="s">
        <v>103</v>
      </c>
      <c r="N3732" t="s">
        <v>1580</v>
      </c>
    </row>
    <row r="3733" spans="1:14" x14ac:dyDescent="0.25">
      <c r="A3733" t="s">
        <v>2903</v>
      </c>
      <c r="B3733" t="s">
        <v>2904</v>
      </c>
      <c r="C3733" t="s">
        <v>29</v>
      </c>
      <c r="D3733" t="s">
        <v>21</v>
      </c>
      <c r="E3733">
        <v>21223</v>
      </c>
      <c r="F3733" t="s">
        <v>22</v>
      </c>
      <c r="G3733" t="s">
        <v>22</v>
      </c>
      <c r="H3733" t="s">
        <v>101</v>
      </c>
      <c r="I3733" t="s">
        <v>241</v>
      </c>
      <c r="J3733" s="1">
        <v>43369</v>
      </c>
      <c r="K3733" s="1">
        <v>43419</v>
      </c>
      <c r="L3733" t="s">
        <v>103</v>
      </c>
      <c r="N3733" t="s">
        <v>1580</v>
      </c>
    </row>
    <row r="3734" spans="1:14" x14ac:dyDescent="0.25">
      <c r="A3734" t="s">
        <v>3352</v>
      </c>
      <c r="B3734" t="s">
        <v>3353</v>
      </c>
      <c r="C3734" t="s">
        <v>29</v>
      </c>
      <c r="D3734" t="s">
        <v>21</v>
      </c>
      <c r="E3734">
        <v>21230</v>
      </c>
      <c r="F3734" t="s">
        <v>22</v>
      </c>
      <c r="G3734" t="s">
        <v>22</v>
      </c>
      <c r="H3734" t="s">
        <v>208</v>
      </c>
      <c r="I3734" t="s">
        <v>209</v>
      </c>
      <c r="J3734" t="s">
        <v>210</v>
      </c>
      <c r="K3734" s="1">
        <v>43419</v>
      </c>
      <c r="L3734" t="s">
        <v>211</v>
      </c>
      <c r="M3734" t="str">
        <f>HYPERLINK("https://www.regulations.gov/docket?D=FDA-2018-H-4346")</f>
        <v>https://www.regulations.gov/docket?D=FDA-2018-H-4346</v>
      </c>
      <c r="N3734" t="s">
        <v>210</v>
      </c>
    </row>
    <row r="3735" spans="1:14" x14ac:dyDescent="0.25">
      <c r="A3735" t="s">
        <v>405</v>
      </c>
      <c r="B3735" t="s">
        <v>1206</v>
      </c>
      <c r="C3735" t="s">
        <v>51</v>
      </c>
      <c r="D3735" t="s">
        <v>21</v>
      </c>
      <c r="E3735">
        <v>21136</v>
      </c>
      <c r="F3735" t="s">
        <v>22</v>
      </c>
      <c r="G3735" t="s">
        <v>22</v>
      </c>
      <c r="H3735" t="s">
        <v>101</v>
      </c>
      <c r="I3735" t="s">
        <v>241</v>
      </c>
      <c r="J3735" s="1">
        <v>43362</v>
      </c>
      <c r="K3735" s="1">
        <v>43419</v>
      </c>
      <c r="L3735" t="s">
        <v>103</v>
      </c>
      <c r="N3735" t="s">
        <v>1580</v>
      </c>
    </row>
    <row r="3736" spans="1:14" x14ac:dyDescent="0.25">
      <c r="A3736" t="s">
        <v>1207</v>
      </c>
      <c r="B3736" t="s">
        <v>1208</v>
      </c>
      <c r="C3736" t="s">
        <v>1209</v>
      </c>
      <c r="D3736" t="s">
        <v>21</v>
      </c>
      <c r="E3736">
        <v>21244</v>
      </c>
      <c r="F3736" t="s">
        <v>22</v>
      </c>
      <c r="G3736" t="s">
        <v>22</v>
      </c>
      <c r="H3736" t="s">
        <v>101</v>
      </c>
      <c r="I3736" t="s">
        <v>241</v>
      </c>
      <c r="J3736" s="1">
        <v>43362</v>
      </c>
      <c r="K3736" s="1">
        <v>43419</v>
      </c>
      <c r="L3736" t="s">
        <v>103</v>
      </c>
      <c r="N3736" t="s">
        <v>1900</v>
      </c>
    </row>
    <row r="3737" spans="1:14" x14ac:dyDescent="0.25">
      <c r="A3737" t="s">
        <v>1183</v>
      </c>
      <c r="B3737" t="s">
        <v>1184</v>
      </c>
      <c r="C3737" t="s">
        <v>29</v>
      </c>
      <c r="D3737" t="s">
        <v>21</v>
      </c>
      <c r="E3737">
        <v>21212</v>
      </c>
      <c r="F3737" t="s">
        <v>22</v>
      </c>
      <c r="G3737" t="s">
        <v>22</v>
      </c>
      <c r="H3737" t="s">
        <v>208</v>
      </c>
      <c r="I3737" t="s">
        <v>209</v>
      </c>
      <c r="J3737" t="s">
        <v>210</v>
      </c>
      <c r="K3737" s="1">
        <v>43419</v>
      </c>
      <c r="L3737" t="s">
        <v>211</v>
      </c>
      <c r="M3737" t="str">
        <f>HYPERLINK("https://www.regulations.gov/docket?D=FDA-2018-H-4347")</f>
        <v>https://www.regulations.gov/docket?D=FDA-2018-H-4347</v>
      </c>
      <c r="N3737" t="s">
        <v>210</v>
      </c>
    </row>
    <row r="3738" spans="1:14" x14ac:dyDescent="0.25">
      <c r="A3738" t="s">
        <v>3354</v>
      </c>
      <c r="B3738" t="s">
        <v>3355</v>
      </c>
      <c r="C3738" t="s">
        <v>317</v>
      </c>
      <c r="D3738" t="s">
        <v>21</v>
      </c>
      <c r="E3738">
        <v>20735</v>
      </c>
      <c r="F3738" t="s">
        <v>22</v>
      </c>
      <c r="G3738" t="s">
        <v>22</v>
      </c>
      <c r="H3738" t="s">
        <v>208</v>
      </c>
      <c r="I3738" t="s">
        <v>209</v>
      </c>
      <c r="J3738" s="1">
        <v>43362</v>
      </c>
      <c r="K3738" s="1">
        <v>43419</v>
      </c>
      <c r="L3738" t="s">
        <v>103</v>
      </c>
      <c r="N3738" t="s">
        <v>1562</v>
      </c>
    </row>
    <row r="3739" spans="1:14" x14ac:dyDescent="0.25">
      <c r="A3739" t="s">
        <v>885</v>
      </c>
      <c r="B3739" t="s">
        <v>886</v>
      </c>
      <c r="C3739" t="s">
        <v>29</v>
      </c>
      <c r="D3739" t="s">
        <v>21</v>
      </c>
      <c r="E3739">
        <v>21202</v>
      </c>
      <c r="F3739" t="s">
        <v>22</v>
      </c>
      <c r="G3739" t="s">
        <v>22</v>
      </c>
      <c r="H3739" t="s">
        <v>208</v>
      </c>
      <c r="I3739" t="s">
        <v>209</v>
      </c>
      <c r="J3739" t="s">
        <v>210</v>
      </c>
      <c r="K3739" s="1">
        <v>43419</v>
      </c>
      <c r="L3739" t="s">
        <v>211</v>
      </c>
      <c r="M3739" t="str">
        <f>HYPERLINK("https://www.regulations.gov/docket?D=FDA-2018-H-4343")</f>
        <v>https://www.regulations.gov/docket?D=FDA-2018-H-4343</v>
      </c>
      <c r="N3739" t="s">
        <v>210</v>
      </c>
    </row>
    <row r="3740" spans="1:14" x14ac:dyDescent="0.25">
      <c r="A3740" t="s">
        <v>1408</v>
      </c>
      <c r="B3740" t="s">
        <v>1409</v>
      </c>
      <c r="C3740" t="s">
        <v>54</v>
      </c>
      <c r="D3740" t="s">
        <v>21</v>
      </c>
      <c r="E3740">
        <v>21061</v>
      </c>
      <c r="F3740" t="s">
        <v>22</v>
      </c>
      <c r="G3740" t="s">
        <v>22</v>
      </c>
      <c r="H3740" t="s">
        <v>110</v>
      </c>
      <c r="I3740" t="s">
        <v>111</v>
      </c>
      <c r="J3740" s="1">
        <v>43360</v>
      </c>
      <c r="K3740" s="1">
        <v>43412</v>
      </c>
      <c r="L3740" t="s">
        <v>103</v>
      </c>
      <c r="N3740" t="s">
        <v>1583</v>
      </c>
    </row>
    <row r="3741" spans="1:14" x14ac:dyDescent="0.25">
      <c r="A3741" t="s">
        <v>1911</v>
      </c>
      <c r="B3741" t="s">
        <v>1912</v>
      </c>
      <c r="C3741" t="s">
        <v>804</v>
      </c>
      <c r="D3741" t="s">
        <v>21</v>
      </c>
      <c r="E3741">
        <v>20814</v>
      </c>
      <c r="F3741" t="s">
        <v>22</v>
      </c>
      <c r="G3741" t="s">
        <v>22</v>
      </c>
      <c r="H3741" t="s">
        <v>110</v>
      </c>
      <c r="I3741" t="s">
        <v>111</v>
      </c>
      <c r="J3741" s="1">
        <v>43360</v>
      </c>
      <c r="K3741" s="1">
        <v>43412</v>
      </c>
      <c r="L3741" t="s">
        <v>103</v>
      </c>
      <c r="N3741" t="s">
        <v>1562</v>
      </c>
    </row>
    <row r="3742" spans="1:14" x14ac:dyDescent="0.25">
      <c r="A3742" t="s">
        <v>2016</v>
      </c>
      <c r="B3742" t="s">
        <v>3379</v>
      </c>
      <c r="C3742" t="s">
        <v>70</v>
      </c>
      <c r="D3742" t="s">
        <v>21</v>
      </c>
      <c r="E3742">
        <v>21403</v>
      </c>
      <c r="F3742" t="s">
        <v>22</v>
      </c>
      <c r="G3742" t="s">
        <v>22</v>
      </c>
      <c r="H3742" t="s">
        <v>101</v>
      </c>
      <c r="I3742" t="s">
        <v>241</v>
      </c>
      <c r="J3742" s="1">
        <v>43353</v>
      </c>
      <c r="K3742" s="1">
        <v>43412</v>
      </c>
      <c r="L3742" t="s">
        <v>103</v>
      </c>
      <c r="N3742" t="s">
        <v>1900</v>
      </c>
    </row>
    <row r="3743" spans="1:14" x14ac:dyDescent="0.25">
      <c r="A3743" t="s">
        <v>155</v>
      </c>
      <c r="B3743" t="s">
        <v>3382</v>
      </c>
      <c r="C3743" t="s">
        <v>317</v>
      </c>
      <c r="D3743" t="s">
        <v>21</v>
      </c>
      <c r="E3743">
        <v>20735</v>
      </c>
      <c r="F3743" t="s">
        <v>22</v>
      </c>
      <c r="G3743" t="s">
        <v>22</v>
      </c>
      <c r="H3743" t="s">
        <v>110</v>
      </c>
      <c r="I3743" t="s">
        <v>111</v>
      </c>
      <c r="J3743" s="1">
        <v>43362</v>
      </c>
      <c r="K3743" s="1">
        <v>43412</v>
      </c>
      <c r="L3743" t="s">
        <v>103</v>
      </c>
      <c r="N3743" t="s">
        <v>1562</v>
      </c>
    </row>
    <row r="3744" spans="1:14" x14ac:dyDescent="0.25">
      <c r="A3744" t="s">
        <v>1538</v>
      </c>
      <c r="B3744" t="s">
        <v>1539</v>
      </c>
      <c r="C3744" t="s">
        <v>54</v>
      </c>
      <c r="D3744" t="s">
        <v>21</v>
      </c>
      <c r="E3744">
        <v>21061</v>
      </c>
      <c r="F3744" t="s">
        <v>22</v>
      </c>
      <c r="G3744" t="s">
        <v>22</v>
      </c>
      <c r="H3744" t="s">
        <v>110</v>
      </c>
      <c r="I3744" t="s">
        <v>111</v>
      </c>
      <c r="J3744" s="1">
        <v>43360</v>
      </c>
      <c r="K3744" s="1">
        <v>43412</v>
      </c>
      <c r="L3744" t="s">
        <v>103</v>
      </c>
      <c r="N3744" t="s">
        <v>1583</v>
      </c>
    </row>
    <row r="3745" spans="1:14" x14ac:dyDescent="0.25">
      <c r="A3745" t="s">
        <v>657</v>
      </c>
      <c r="B3745" t="s">
        <v>658</v>
      </c>
      <c r="C3745" t="s">
        <v>659</v>
      </c>
      <c r="D3745" t="s">
        <v>21</v>
      </c>
      <c r="E3745">
        <v>20747</v>
      </c>
      <c r="F3745" t="s">
        <v>22</v>
      </c>
      <c r="G3745" t="s">
        <v>22</v>
      </c>
      <c r="H3745" t="s">
        <v>110</v>
      </c>
      <c r="I3745" t="s">
        <v>111</v>
      </c>
      <c r="J3745" s="1">
        <v>43355</v>
      </c>
      <c r="K3745" s="1">
        <v>43412</v>
      </c>
      <c r="L3745" t="s">
        <v>103</v>
      </c>
      <c r="N3745" t="s">
        <v>1583</v>
      </c>
    </row>
    <row r="3746" spans="1:14" x14ac:dyDescent="0.25">
      <c r="A3746" t="s">
        <v>383</v>
      </c>
      <c r="B3746" t="s">
        <v>3384</v>
      </c>
      <c r="C3746" t="s">
        <v>354</v>
      </c>
      <c r="D3746" t="s">
        <v>21</v>
      </c>
      <c r="E3746">
        <v>20688</v>
      </c>
      <c r="F3746" t="s">
        <v>22</v>
      </c>
      <c r="G3746" t="s">
        <v>22</v>
      </c>
      <c r="H3746" t="s">
        <v>110</v>
      </c>
      <c r="I3746" t="s">
        <v>132</v>
      </c>
      <c r="J3746" s="1">
        <v>43358</v>
      </c>
      <c r="K3746" s="1">
        <v>43412</v>
      </c>
      <c r="L3746" t="s">
        <v>103</v>
      </c>
      <c r="N3746" t="s">
        <v>1562</v>
      </c>
    </row>
    <row r="3747" spans="1:14" x14ac:dyDescent="0.25">
      <c r="A3747" t="s">
        <v>30</v>
      </c>
      <c r="B3747" t="s">
        <v>1505</v>
      </c>
      <c r="C3747" t="s">
        <v>54</v>
      </c>
      <c r="D3747" t="s">
        <v>21</v>
      </c>
      <c r="E3747">
        <v>21061</v>
      </c>
      <c r="F3747" t="s">
        <v>22</v>
      </c>
      <c r="G3747" t="s">
        <v>22</v>
      </c>
      <c r="H3747" t="s">
        <v>110</v>
      </c>
      <c r="I3747" t="s">
        <v>111</v>
      </c>
      <c r="J3747" s="1">
        <v>43356</v>
      </c>
      <c r="K3747" s="1">
        <v>43412</v>
      </c>
      <c r="L3747" t="s">
        <v>103</v>
      </c>
      <c r="N3747" t="s">
        <v>1583</v>
      </c>
    </row>
    <row r="3748" spans="1:14" x14ac:dyDescent="0.25">
      <c r="A3748" t="s">
        <v>3387</v>
      </c>
      <c r="B3748" t="s">
        <v>2921</v>
      </c>
      <c r="C3748" t="s">
        <v>833</v>
      </c>
      <c r="D3748" t="s">
        <v>21</v>
      </c>
      <c r="E3748">
        <v>20715</v>
      </c>
      <c r="F3748" t="s">
        <v>22</v>
      </c>
      <c r="G3748" t="s">
        <v>22</v>
      </c>
      <c r="H3748" t="s">
        <v>101</v>
      </c>
      <c r="I3748" t="s">
        <v>241</v>
      </c>
      <c r="J3748" s="1">
        <v>43354</v>
      </c>
      <c r="K3748" s="1">
        <v>43412</v>
      </c>
      <c r="L3748" t="s">
        <v>103</v>
      </c>
      <c r="N3748" t="s">
        <v>1580</v>
      </c>
    </row>
    <row r="3749" spans="1:14" x14ac:dyDescent="0.25">
      <c r="A3749" t="s">
        <v>93</v>
      </c>
      <c r="B3749" t="s">
        <v>3396</v>
      </c>
      <c r="C3749" t="s">
        <v>487</v>
      </c>
      <c r="D3749" t="s">
        <v>21</v>
      </c>
      <c r="E3749">
        <v>20782</v>
      </c>
      <c r="F3749" t="s">
        <v>22</v>
      </c>
      <c r="G3749" t="s">
        <v>22</v>
      </c>
      <c r="H3749" t="s">
        <v>101</v>
      </c>
      <c r="I3749" t="s">
        <v>241</v>
      </c>
      <c r="J3749" s="1">
        <v>43353</v>
      </c>
      <c r="K3749" s="1">
        <v>43412</v>
      </c>
      <c r="L3749" t="s">
        <v>103</v>
      </c>
      <c r="N3749" t="s">
        <v>1900</v>
      </c>
    </row>
    <row r="3750" spans="1:14" x14ac:dyDescent="0.25">
      <c r="A3750" t="s">
        <v>1190</v>
      </c>
      <c r="B3750" t="s">
        <v>3397</v>
      </c>
      <c r="C3750" t="s">
        <v>67</v>
      </c>
      <c r="D3750" t="s">
        <v>21</v>
      </c>
      <c r="E3750">
        <v>20903</v>
      </c>
      <c r="F3750" t="s">
        <v>22</v>
      </c>
      <c r="G3750" t="s">
        <v>22</v>
      </c>
      <c r="H3750" t="s">
        <v>110</v>
      </c>
      <c r="I3750" t="s">
        <v>132</v>
      </c>
      <c r="J3750" s="1">
        <v>43357</v>
      </c>
      <c r="K3750" s="1">
        <v>43412</v>
      </c>
      <c r="L3750" t="s">
        <v>103</v>
      </c>
      <c r="N3750" t="s">
        <v>1562</v>
      </c>
    </row>
    <row r="3751" spans="1:14" x14ac:dyDescent="0.25">
      <c r="A3751" t="s">
        <v>1780</v>
      </c>
      <c r="B3751" t="s">
        <v>1781</v>
      </c>
      <c r="C3751" t="s">
        <v>39</v>
      </c>
      <c r="D3751" t="s">
        <v>21</v>
      </c>
      <c r="E3751">
        <v>21044</v>
      </c>
      <c r="F3751" t="s">
        <v>22</v>
      </c>
      <c r="G3751" t="s">
        <v>22</v>
      </c>
      <c r="H3751" t="s">
        <v>101</v>
      </c>
      <c r="I3751" t="s">
        <v>241</v>
      </c>
      <c r="J3751" t="s">
        <v>210</v>
      </c>
      <c r="K3751" s="1">
        <v>43411</v>
      </c>
      <c r="L3751" t="s">
        <v>211</v>
      </c>
      <c r="M3751" t="str">
        <f>HYPERLINK("https://www.regulations.gov/docket?D=FDA-2018-H-4241")</f>
        <v>https://www.regulations.gov/docket?D=FDA-2018-H-4241</v>
      </c>
      <c r="N3751" t="s">
        <v>210</v>
      </c>
    </row>
    <row r="3752" spans="1:14" x14ac:dyDescent="0.25">
      <c r="A3752" t="s">
        <v>724</v>
      </c>
      <c r="B3752" t="s">
        <v>725</v>
      </c>
      <c r="C3752" t="s">
        <v>154</v>
      </c>
      <c r="D3752" t="s">
        <v>21</v>
      </c>
      <c r="E3752">
        <v>20708</v>
      </c>
      <c r="F3752" t="s">
        <v>22</v>
      </c>
      <c r="G3752" t="s">
        <v>22</v>
      </c>
      <c r="H3752" t="s">
        <v>110</v>
      </c>
      <c r="I3752" t="s">
        <v>132</v>
      </c>
      <c r="J3752" s="1">
        <v>43353</v>
      </c>
      <c r="K3752" s="1">
        <v>43405</v>
      </c>
      <c r="L3752" t="s">
        <v>103</v>
      </c>
      <c r="N3752" t="s">
        <v>1562</v>
      </c>
    </row>
    <row r="3753" spans="1:14" x14ac:dyDescent="0.25">
      <c r="A3753" t="s">
        <v>1417</v>
      </c>
      <c r="B3753" t="s">
        <v>1418</v>
      </c>
      <c r="C3753" t="s">
        <v>29</v>
      </c>
      <c r="D3753" t="s">
        <v>21</v>
      </c>
      <c r="E3753">
        <v>21223</v>
      </c>
      <c r="F3753" t="s">
        <v>22</v>
      </c>
      <c r="G3753" t="s">
        <v>22</v>
      </c>
      <c r="H3753" t="s">
        <v>208</v>
      </c>
      <c r="I3753" t="s">
        <v>209</v>
      </c>
      <c r="J3753" s="1">
        <v>43343</v>
      </c>
      <c r="K3753" s="1">
        <v>43405</v>
      </c>
      <c r="L3753" t="s">
        <v>103</v>
      </c>
      <c r="N3753" t="s">
        <v>1562</v>
      </c>
    </row>
    <row r="3754" spans="1:14" x14ac:dyDescent="0.25">
      <c r="A3754" t="s">
        <v>1117</v>
      </c>
      <c r="B3754" t="s">
        <v>1118</v>
      </c>
      <c r="C3754" t="s">
        <v>198</v>
      </c>
      <c r="D3754" t="s">
        <v>21</v>
      </c>
      <c r="E3754">
        <v>20746</v>
      </c>
      <c r="F3754" t="s">
        <v>22</v>
      </c>
      <c r="G3754" t="s">
        <v>22</v>
      </c>
      <c r="H3754" t="s">
        <v>2041</v>
      </c>
      <c r="I3754" t="s">
        <v>24</v>
      </c>
      <c r="J3754" t="s">
        <v>210</v>
      </c>
      <c r="K3754" s="1">
        <v>43403</v>
      </c>
      <c r="L3754" t="s">
        <v>211</v>
      </c>
      <c r="M3754" t="str">
        <f>HYPERLINK("https://www.regulations.gov/docket?D=FDA-2018-H-4101")</f>
        <v>https://www.regulations.gov/docket?D=FDA-2018-H-4101</v>
      </c>
      <c r="N3754" t="s">
        <v>210</v>
      </c>
    </row>
    <row r="3755" spans="1:14" x14ac:dyDescent="0.25">
      <c r="A3755" t="s">
        <v>1634</v>
      </c>
      <c r="B3755" t="s">
        <v>3516</v>
      </c>
      <c r="C3755" t="s">
        <v>1171</v>
      </c>
      <c r="D3755" t="s">
        <v>21</v>
      </c>
      <c r="E3755">
        <v>20705</v>
      </c>
      <c r="F3755" t="s">
        <v>22</v>
      </c>
      <c r="G3755" t="s">
        <v>22</v>
      </c>
      <c r="H3755" t="s">
        <v>101</v>
      </c>
      <c r="I3755" t="s">
        <v>241</v>
      </c>
      <c r="J3755" s="1">
        <v>43339</v>
      </c>
      <c r="K3755" s="1">
        <v>43398</v>
      </c>
      <c r="L3755" t="s">
        <v>103</v>
      </c>
      <c r="N3755" t="s">
        <v>1580</v>
      </c>
    </row>
    <row r="3756" spans="1:14" x14ac:dyDescent="0.25">
      <c r="A3756" t="s">
        <v>1878</v>
      </c>
      <c r="B3756" t="s">
        <v>3519</v>
      </c>
      <c r="C3756" t="s">
        <v>1315</v>
      </c>
      <c r="D3756" t="s">
        <v>21</v>
      </c>
      <c r="E3756">
        <v>20712</v>
      </c>
      <c r="F3756" t="s">
        <v>22</v>
      </c>
      <c r="G3756" t="s">
        <v>22</v>
      </c>
      <c r="H3756" t="s">
        <v>110</v>
      </c>
      <c r="I3756" t="s">
        <v>111</v>
      </c>
      <c r="J3756" s="1">
        <v>43350</v>
      </c>
      <c r="K3756" s="1">
        <v>43398</v>
      </c>
      <c r="L3756" t="s">
        <v>103</v>
      </c>
      <c r="N3756" t="s">
        <v>1562</v>
      </c>
    </row>
    <row r="3757" spans="1:14" x14ac:dyDescent="0.25">
      <c r="A3757" t="s">
        <v>1643</v>
      </c>
      <c r="B3757" t="s">
        <v>1644</v>
      </c>
      <c r="C3757" t="s">
        <v>1171</v>
      </c>
      <c r="D3757" t="s">
        <v>21</v>
      </c>
      <c r="E3757">
        <v>20705</v>
      </c>
      <c r="F3757" t="s">
        <v>22</v>
      </c>
      <c r="G3757" t="s">
        <v>22</v>
      </c>
      <c r="H3757" t="s">
        <v>208</v>
      </c>
      <c r="I3757" t="s">
        <v>209</v>
      </c>
      <c r="J3757" s="1">
        <v>43350</v>
      </c>
      <c r="K3757" s="1">
        <v>43398</v>
      </c>
      <c r="L3757" t="s">
        <v>103</v>
      </c>
      <c r="N3757" t="s">
        <v>1562</v>
      </c>
    </row>
    <row r="3758" spans="1:14" x14ac:dyDescent="0.25">
      <c r="A3758" t="s">
        <v>3520</v>
      </c>
      <c r="B3758" t="s">
        <v>3521</v>
      </c>
      <c r="C3758" t="s">
        <v>29</v>
      </c>
      <c r="D3758" t="s">
        <v>21</v>
      </c>
      <c r="E3758">
        <v>21223</v>
      </c>
      <c r="F3758" t="s">
        <v>22</v>
      </c>
      <c r="G3758" t="s">
        <v>22</v>
      </c>
      <c r="H3758" t="s">
        <v>2041</v>
      </c>
      <c r="I3758" t="s">
        <v>24</v>
      </c>
      <c r="J3758" s="1">
        <v>43327</v>
      </c>
      <c r="K3758" s="1">
        <v>43398</v>
      </c>
      <c r="L3758" t="s">
        <v>103</v>
      </c>
      <c r="N3758" t="s">
        <v>3522</v>
      </c>
    </row>
    <row r="3759" spans="1:14" x14ac:dyDescent="0.25">
      <c r="A3759" t="s">
        <v>201</v>
      </c>
      <c r="B3759" t="s">
        <v>632</v>
      </c>
      <c r="C3759" t="s">
        <v>624</v>
      </c>
      <c r="D3759" t="s">
        <v>21</v>
      </c>
      <c r="E3759">
        <v>20678</v>
      </c>
      <c r="F3759" t="s">
        <v>22</v>
      </c>
      <c r="G3759" t="s">
        <v>22</v>
      </c>
      <c r="H3759" t="s">
        <v>208</v>
      </c>
      <c r="I3759" t="s">
        <v>209</v>
      </c>
      <c r="J3759" t="s">
        <v>210</v>
      </c>
      <c r="K3759" s="1">
        <v>43396</v>
      </c>
      <c r="L3759" t="s">
        <v>211</v>
      </c>
      <c r="M3759" t="str">
        <f>HYPERLINK("https://www.regulations.gov/docket?D=FDA-2018-H-3997")</f>
        <v>https://www.regulations.gov/docket?D=FDA-2018-H-3997</v>
      </c>
      <c r="N3759" t="s">
        <v>210</v>
      </c>
    </row>
    <row r="3760" spans="1:14" x14ac:dyDescent="0.25">
      <c r="A3760" t="s">
        <v>2380</v>
      </c>
      <c r="B3760" t="s">
        <v>2381</v>
      </c>
      <c r="C3760" t="s">
        <v>29</v>
      </c>
      <c r="D3760" t="s">
        <v>21</v>
      </c>
      <c r="E3760">
        <v>21217</v>
      </c>
      <c r="F3760" t="s">
        <v>22</v>
      </c>
      <c r="G3760" t="s">
        <v>22</v>
      </c>
      <c r="H3760" t="s">
        <v>208</v>
      </c>
      <c r="I3760" t="s">
        <v>209</v>
      </c>
      <c r="J3760" t="s">
        <v>210</v>
      </c>
      <c r="K3760" s="1">
        <v>43395</v>
      </c>
      <c r="L3760" t="s">
        <v>211</v>
      </c>
      <c r="M3760" t="str">
        <f>HYPERLINK("https://www.regulations.gov/docket?D=FDA-2018-H-3953")</f>
        <v>https://www.regulations.gov/docket?D=FDA-2018-H-3953</v>
      </c>
      <c r="N3760" t="s">
        <v>210</v>
      </c>
    </row>
    <row r="3761" spans="1:14" x14ac:dyDescent="0.25">
      <c r="A3761" t="s">
        <v>1987</v>
      </c>
      <c r="B3761" t="s">
        <v>1988</v>
      </c>
      <c r="C3761" t="s">
        <v>29</v>
      </c>
      <c r="D3761" t="s">
        <v>21</v>
      </c>
      <c r="E3761">
        <v>21216</v>
      </c>
      <c r="F3761" t="s">
        <v>22</v>
      </c>
      <c r="G3761" t="s">
        <v>22</v>
      </c>
      <c r="H3761" t="s">
        <v>208</v>
      </c>
      <c r="I3761" t="s">
        <v>209</v>
      </c>
      <c r="J3761" t="s">
        <v>210</v>
      </c>
      <c r="K3761" s="1">
        <v>43395</v>
      </c>
      <c r="L3761" t="s">
        <v>211</v>
      </c>
      <c r="M3761" t="str">
        <f>HYPERLINK("https://www.regulations.gov/docket?D=FDA-2018-H-3954")</f>
        <v>https://www.regulations.gov/docket?D=FDA-2018-H-3954</v>
      </c>
      <c r="N3761" t="s">
        <v>210</v>
      </c>
    </row>
    <row r="3762" spans="1:14" x14ac:dyDescent="0.25">
      <c r="A3762" t="s">
        <v>3197</v>
      </c>
      <c r="B3762" t="s">
        <v>3198</v>
      </c>
      <c r="C3762" t="s">
        <v>67</v>
      </c>
      <c r="D3762" t="s">
        <v>21</v>
      </c>
      <c r="E3762">
        <v>20904</v>
      </c>
      <c r="F3762" t="s">
        <v>22</v>
      </c>
      <c r="G3762" t="s">
        <v>22</v>
      </c>
      <c r="H3762" t="s">
        <v>101</v>
      </c>
      <c r="I3762" t="s">
        <v>102</v>
      </c>
      <c r="J3762" s="1">
        <v>43339</v>
      </c>
      <c r="K3762" s="1">
        <v>43391</v>
      </c>
      <c r="L3762" t="s">
        <v>103</v>
      </c>
      <c r="N3762" t="s">
        <v>1580</v>
      </c>
    </row>
    <row r="3763" spans="1:14" x14ac:dyDescent="0.25">
      <c r="A3763" t="s">
        <v>3582</v>
      </c>
      <c r="B3763" t="s">
        <v>3583</v>
      </c>
      <c r="C3763" t="s">
        <v>29</v>
      </c>
      <c r="D3763" t="s">
        <v>21</v>
      </c>
      <c r="E3763">
        <v>21227</v>
      </c>
      <c r="F3763" t="s">
        <v>22</v>
      </c>
      <c r="G3763" t="s">
        <v>22</v>
      </c>
      <c r="H3763" t="s">
        <v>208</v>
      </c>
      <c r="I3763" t="s">
        <v>209</v>
      </c>
      <c r="J3763" s="1">
        <v>43341</v>
      </c>
      <c r="K3763" s="1">
        <v>43391</v>
      </c>
      <c r="L3763" t="s">
        <v>103</v>
      </c>
      <c r="N3763" t="s">
        <v>1583</v>
      </c>
    </row>
    <row r="3764" spans="1:14" x14ac:dyDescent="0.25">
      <c r="A3764" t="s">
        <v>3589</v>
      </c>
      <c r="B3764" t="s">
        <v>3590</v>
      </c>
      <c r="C3764" t="s">
        <v>702</v>
      </c>
      <c r="D3764" t="s">
        <v>21</v>
      </c>
      <c r="E3764">
        <v>20876</v>
      </c>
      <c r="F3764" t="s">
        <v>22</v>
      </c>
      <c r="G3764" t="s">
        <v>22</v>
      </c>
      <c r="H3764" t="s">
        <v>208</v>
      </c>
      <c r="I3764" t="s">
        <v>209</v>
      </c>
      <c r="J3764" s="1">
        <v>43279</v>
      </c>
      <c r="K3764" s="1">
        <v>43391</v>
      </c>
      <c r="L3764" t="s">
        <v>103</v>
      </c>
      <c r="N3764" t="s">
        <v>1583</v>
      </c>
    </row>
    <row r="3765" spans="1:14" x14ac:dyDescent="0.25">
      <c r="A3765" t="s">
        <v>3090</v>
      </c>
      <c r="B3765" t="s">
        <v>3091</v>
      </c>
      <c r="C3765" t="s">
        <v>67</v>
      </c>
      <c r="D3765" t="s">
        <v>21</v>
      </c>
      <c r="E3765">
        <v>20904</v>
      </c>
      <c r="F3765" t="s">
        <v>22</v>
      </c>
      <c r="G3765" t="s">
        <v>22</v>
      </c>
      <c r="H3765" t="s">
        <v>101</v>
      </c>
      <c r="I3765" t="s">
        <v>241</v>
      </c>
      <c r="J3765" s="1">
        <v>43340</v>
      </c>
      <c r="K3765" s="1">
        <v>43391</v>
      </c>
      <c r="L3765" t="s">
        <v>103</v>
      </c>
      <c r="N3765" t="s">
        <v>1580</v>
      </c>
    </row>
    <row r="3766" spans="1:14" x14ac:dyDescent="0.25">
      <c r="A3766" t="s">
        <v>3630</v>
      </c>
      <c r="B3766" t="s">
        <v>468</v>
      </c>
      <c r="C3766" t="s">
        <v>424</v>
      </c>
      <c r="D3766" t="s">
        <v>21</v>
      </c>
      <c r="E3766">
        <v>21042</v>
      </c>
      <c r="F3766" t="s">
        <v>22</v>
      </c>
      <c r="G3766" t="s">
        <v>22</v>
      </c>
      <c r="H3766" t="s">
        <v>208</v>
      </c>
      <c r="I3766" t="s">
        <v>209</v>
      </c>
      <c r="J3766" t="s">
        <v>210</v>
      </c>
      <c r="K3766" s="1">
        <v>43388</v>
      </c>
      <c r="L3766" t="s">
        <v>211</v>
      </c>
      <c r="M3766" t="str">
        <f>HYPERLINK("https://www.regulations.gov/docket?D=FDA-2018-H-3878")</f>
        <v>https://www.regulations.gov/docket?D=FDA-2018-H-3878</v>
      </c>
      <c r="N3766" t="s">
        <v>210</v>
      </c>
    </row>
    <row r="3767" spans="1:14" x14ac:dyDescent="0.25">
      <c r="A3767" t="s">
        <v>2055</v>
      </c>
      <c r="B3767" t="s">
        <v>2056</v>
      </c>
      <c r="C3767" t="s">
        <v>29</v>
      </c>
      <c r="D3767" t="s">
        <v>21</v>
      </c>
      <c r="E3767">
        <v>21206</v>
      </c>
      <c r="F3767" t="s">
        <v>22</v>
      </c>
      <c r="G3767" t="s">
        <v>22</v>
      </c>
      <c r="H3767" t="s">
        <v>101</v>
      </c>
      <c r="I3767" t="s">
        <v>241</v>
      </c>
      <c r="J3767" t="s">
        <v>210</v>
      </c>
      <c r="K3767" s="1">
        <v>43385</v>
      </c>
      <c r="L3767" t="s">
        <v>211</v>
      </c>
      <c r="M3767" t="str">
        <f>HYPERLINK("https://www.regulations.gov/docket?D=FDA-2018-H-3866")</f>
        <v>https://www.regulations.gov/docket?D=FDA-2018-H-3866</v>
      </c>
      <c r="N3767" t="s">
        <v>210</v>
      </c>
    </row>
    <row r="3768" spans="1:14" x14ac:dyDescent="0.25">
      <c r="A3768" t="s">
        <v>201</v>
      </c>
      <c r="B3768" t="s">
        <v>2377</v>
      </c>
      <c r="C3768" t="s">
        <v>39</v>
      </c>
      <c r="D3768" t="s">
        <v>21</v>
      </c>
      <c r="E3768">
        <v>21046</v>
      </c>
      <c r="F3768" t="s">
        <v>22</v>
      </c>
      <c r="G3768" t="s">
        <v>22</v>
      </c>
      <c r="H3768" t="s">
        <v>101</v>
      </c>
      <c r="I3768" t="s">
        <v>241</v>
      </c>
      <c r="J3768" t="s">
        <v>210</v>
      </c>
      <c r="K3768" s="1">
        <v>43385</v>
      </c>
      <c r="L3768" t="s">
        <v>211</v>
      </c>
      <c r="M3768" t="str">
        <f>HYPERLINK("https://www.regulations.gov/docket?D=FDA-2018-H-3856")</f>
        <v>https://www.regulations.gov/docket?D=FDA-2018-H-3856</v>
      </c>
      <c r="N3768" t="s">
        <v>210</v>
      </c>
    </row>
    <row r="3769" spans="1:14" x14ac:dyDescent="0.25">
      <c r="A3769" t="s">
        <v>1177</v>
      </c>
      <c r="B3769" t="s">
        <v>1765</v>
      </c>
      <c r="C3769" t="s">
        <v>775</v>
      </c>
      <c r="D3769" t="s">
        <v>21</v>
      </c>
      <c r="E3769">
        <v>21014</v>
      </c>
      <c r="F3769" t="s">
        <v>22</v>
      </c>
      <c r="G3769" t="s">
        <v>22</v>
      </c>
      <c r="H3769" t="s">
        <v>101</v>
      </c>
      <c r="I3769" t="s">
        <v>241</v>
      </c>
      <c r="J3769" s="1">
        <v>43335</v>
      </c>
      <c r="K3769" s="1">
        <v>43384</v>
      </c>
      <c r="L3769" t="s">
        <v>103</v>
      </c>
      <c r="N3769" t="s">
        <v>1580</v>
      </c>
    </row>
    <row r="3770" spans="1:14" x14ac:dyDescent="0.25">
      <c r="A3770" t="s">
        <v>672</v>
      </c>
      <c r="B3770" t="s">
        <v>673</v>
      </c>
      <c r="C3770" t="s">
        <v>487</v>
      </c>
      <c r="D3770" t="s">
        <v>21</v>
      </c>
      <c r="E3770">
        <v>20784</v>
      </c>
      <c r="F3770" t="s">
        <v>22</v>
      </c>
      <c r="G3770" t="s">
        <v>22</v>
      </c>
      <c r="H3770" t="s">
        <v>101</v>
      </c>
      <c r="I3770" t="s">
        <v>241</v>
      </c>
      <c r="J3770" s="1">
        <v>43329</v>
      </c>
      <c r="K3770" s="1">
        <v>43384</v>
      </c>
      <c r="L3770" t="s">
        <v>103</v>
      </c>
      <c r="N3770" t="s">
        <v>1580</v>
      </c>
    </row>
    <row r="3771" spans="1:14" x14ac:dyDescent="0.25">
      <c r="A3771" t="s">
        <v>2018</v>
      </c>
      <c r="B3771" t="s">
        <v>2019</v>
      </c>
      <c r="C3771" t="s">
        <v>29</v>
      </c>
      <c r="D3771" t="s">
        <v>21</v>
      </c>
      <c r="E3771">
        <v>21227</v>
      </c>
      <c r="F3771" t="s">
        <v>22</v>
      </c>
      <c r="G3771" t="s">
        <v>22</v>
      </c>
      <c r="H3771" t="s">
        <v>101</v>
      </c>
      <c r="I3771" t="s">
        <v>241</v>
      </c>
      <c r="J3771" t="s">
        <v>210</v>
      </c>
      <c r="K3771" s="1">
        <v>43378</v>
      </c>
      <c r="L3771" t="s">
        <v>211</v>
      </c>
      <c r="M3771" t="str">
        <f>HYPERLINK("https://www.regulations.gov/docket?D=FDA-2018-H-3782")</f>
        <v>https://www.regulations.gov/docket?D=FDA-2018-H-3782</v>
      </c>
      <c r="N3771" t="s">
        <v>210</v>
      </c>
    </row>
    <row r="3772" spans="1:14" x14ac:dyDescent="0.25">
      <c r="A3772" t="s">
        <v>539</v>
      </c>
      <c r="B3772" t="s">
        <v>3699</v>
      </c>
      <c r="C3772" t="s">
        <v>29</v>
      </c>
      <c r="D3772" t="s">
        <v>21</v>
      </c>
      <c r="E3772">
        <v>21205</v>
      </c>
      <c r="F3772" t="s">
        <v>22</v>
      </c>
      <c r="G3772" t="s">
        <v>22</v>
      </c>
      <c r="H3772" t="s">
        <v>208</v>
      </c>
      <c r="I3772" t="s">
        <v>209</v>
      </c>
      <c r="J3772" s="1">
        <v>43322</v>
      </c>
      <c r="K3772" s="1">
        <v>43377</v>
      </c>
      <c r="L3772" t="s">
        <v>103</v>
      </c>
      <c r="N3772" t="s">
        <v>1583</v>
      </c>
    </row>
    <row r="3773" spans="1:14" x14ac:dyDescent="0.25">
      <c r="A3773" t="s">
        <v>2393</v>
      </c>
      <c r="B3773" t="s">
        <v>2394</v>
      </c>
      <c r="C3773" t="s">
        <v>54</v>
      </c>
      <c r="D3773" t="s">
        <v>21</v>
      </c>
      <c r="E3773">
        <v>21060</v>
      </c>
      <c r="F3773" t="s">
        <v>22</v>
      </c>
      <c r="G3773" t="s">
        <v>22</v>
      </c>
      <c r="H3773" t="s">
        <v>208</v>
      </c>
      <c r="I3773" t="s">
        <v>209</v>
      </c>
      <c r="J3773" t="s">
        <v>210</v>
      </c>
      <c r="K3773" s="1">
        <v>43377</v>
      </c>
      <c r="L3773" t="s">
        <v>211</v>
      </c>
      <c r="M3773" t="str">
        <f>HYPERLINK("https://www.regulations.gov/docket?D=FDA-2018-H-3753")</f>
        <v>https://www.regulations.gov/docket?D=FDA-2018-H-3753</v>
      </c>
      <c r="N3773" t="s">
        <v>210</v>
      </c>
    </row>
    <row r="3774" spans="1:14" x14ac:dyDescent="0.25">
      <c r="A3774" t="s">
        <v>3704</v>
      </c>
      <c r="B3774" t="s">
        <v>3705</v>
      </c>
      <c r="C3774" t="s">
        <v>29</v>
      </c>
      <c r="D3774" t="s">
        <v>21</v>
      </c>
      <c r="E3774">
        <v>21205</v>
      </c>
      <c r="F3774" t="s">
        <v>22</v>
      </c>
      <c r="G3774" t="s">
        <v>22</v>
      </c>
      <c r="H3774" t="s">
        <v>208</v>
      </c>
      <c r="I3774" t="s">
        <v>209</v>
      </c>
      <c r="J3774" s="1">
        <v>43322</v>
      </c>
      <c r="K3774" s="1">
        <v>43377</v>
      </c>
      <c r="L3774" t="s">
        <v>103</v>
      </c>
      <c r="N3774" t="s">
        <v>1583</v>
      </c>
    </row>
    <row r="3775" spans="1:14" x14ac:dyDescent="0.25">
      <c r="A3775" t="s">
        <v>3706</v>
      </c>
      <c r="B3775" t="s">
        <v>3707</v>
      </c>
      <c r="C3775" t="s">
        <v>29</v>
      </c>
      <c r="D3775" t="s">
        <v>21</v>
      </c>
      <c r="E3775">
        <v>21208</v>
      </c>
      <c r="F3775" t="s">
        <v>22</v>
      </c>
      <c r="G3775" t="s">
        <v>22</v>
      </c>
      <c r="H3775" t="s">
        <v>101</v>
      </c>
      <c r="I3775" t="s">
        <v>241</v>
      </c>
      <c r="J3775" s="1">
        <v>43322</v>
      </c>
      <c r="K3775" s="1">
        <v>43377</v>
      </c>
      <c r="L3775" t="s">
        <v>103</v>
      </c>
      <c r="N3775" t="s">
        <v>1900</v>
      </c>
    </row>
    <row r="3776" spans="1:14" x14ac:dyDescent="0.25">
      <c r="A3776" t="s">
        <v>3710</v>
      </c>
      <c r="B3776" t="s">
        <v>3711</v>
      </c>
      <c r="C3776" t="s">
        <v>29</v>
      </c>
      <c r="D3776" t="s">
        <v>21</v>
      </c>
      <c r="E3776">
        <v>21205</v>
      </c>
      <c r="F3776" t="s">
        <v>22</v>
      </c>
      <c r="G3776" t="s">
        <v>22</v>
      </c>
      <c r="H3776" t="s">
        <v>101</v>
      </c>
      <c r="I3776" t="s">
        <v>241</v>
      </c>
      <c r="J3776" s="1">
        <v>43327</v>
      </c>
      <c r="K3776" s="1">
        <v>43377</v>
      </c>
      <c r="L3776" t="s">
        <v>103</v>
      </c>
      <c r="N3776" t="s">
        <v>1580</v>
      </c>
    </row>
    <row r="3777" spans="1:14" x14ac:dyDescent="0.25">
      <c r="A3777" t="s">
        <v>343</v>
      </c>
      <c r="B3777" t="s">
        <v>344</v>
      </c>
      <c r="C3777" t="s">
        <v>54</v>
      </c>
      <c r="D3777" t="s">
        <v>21</v>
      </c>
      <c r="E3777">
        <v>21061</v>
      </c>
      <c r="F3777" t="s">
        <v>22</v>
      </c>
      <c r="G3777" t="s">
        <v>22</v>
      </c>
      <c r="H3777" t="s">
        <v>101</v>
      </c>
      <c r="I3777" t="s">
        <v>241</v>
      </c>
      <c r="J3777" s="1">
        <v>43318</v>
      </c>
      <c r="K3777" s="1">
        <v>43370</v>
      </c>
      <c r="L3777" t="s">
        <v>103</v>
      </c>
      <c r="N3777" t="s">
        <v>1900</v>
      </c>
    </row>
    <row r="3778" spans="1:14" x14ac:dyDescent="0.25">
      <c r="A3778" t="s">
        <v>177</v>
      </c>
      <c r="B3778" t="s">
        <v>1521</v>
      </c>
      <c r="C3778" t="s">
        <v>1522</v>
      </c>
      <c r="D3778" t="s">
        <v>21</v>
      </c>
      <c r="E3778">
        <v>21757</v>
      </c>
      <c r="F3778" t="s">
        <v>22</v>
      </c>
      <c r="G3778" t="s">
        <v>22</v>
      </c>
      <c r="H3778" t="s">
        <v>101</v>
      </c>
      <c r="I3778" t="s">
        <v>241</v>
      </c>
      <c r="J3778" s="1">
        <v>43315</v>
      </c>
      <c r="K3778" s="1">
        <v>43370</v>
      </c>
      <c r="L3778" t="s">
        <v>103</v>
      </c>
      <c r="N3778" t="s">
        <v>1900</v>
      </c>
    </row>
    <row r="3779" spans="1:14" x14ac:dyDescent="0.25">
      <c r="A3779" t="s">
        <v>1669</v>
      </c>
      <c r="B3779" t="s">
        <v>1670</v>
      </c>
      <c r="C3779" t="s">
        <v>652</v>
      </c>
      <c r="D3779" t="s">
        <v>21</v>
      </c>
      <c r="E3779">
        <v>20743</v>
      </c>
      <c r="F3779" t="s">
        <v>22</v>
      </c>
      <c r="G3779" t="s">
        <v>22</v>
      </c>
      <c r="H3779" t="s">
        <v>101</v>
      </c>
      <c r="I3779" t="s">
        <v>241</v>
      </c>
      <c r="J3779" s="1">
        <v>43320</v>
      </c>
      <c r="K3779" s="1">
        <v>43370</v>
      </c>
      <c r="L3779" t="s">
        <v>103</v>
      </c>
      <c r="N3779" t="s">
        <v>1900</v>
      </c>
    </row>
    <row r="3780" spans="1:14" x14ac:dyDescent="0.25">
      <c r="A3780" t="s">
        <v>348</v>
      </c>
      <c r="B3780" t="s">
        <v>349</v>
      </c>
      <c r="C3780" t="s">
        <v>54</v>
      </c>
      <c r="D3780" t="s">
        <v>21</v>
      </c>
      <c r="E3780">
        <v>21060</v>
      </c>
      <c r="F3780" t="s">
        <v>22</v>
      </c>
      <c r="G3780" t="s">
        <v>22</v>
      </c>
      <c r="H3780" t="s">
        <v>208</v>
      </c>
      <c r="I3780" t="s">
        <v>209</v>
      </c>
      <c r="J3780" s="1">
        <v>43311</v>
      </c>
      <c r="K3780" s="1">
        <v>43370</v>
      </c>
      <c r="L3780" t="s">
        <v>103</v>
      </c>
      <c r="N3780" t="s">
        <v>1583</v>
      </c>
    </row>
    <row r="3781" spans="1:14" x14ac:dyDescent="0.25">
      <c r="A3781" t="s">
        <v>3766</v>
      </c>
      <c r="B3781" t="s">
        <v>3767</v>
      </c>
      <c r="C3781" t="s">
        <v>3768</v>
      </c>
      <c r="D3781" t="s">
        <v>21</v>
      </c>
      <c r="E3781">
        <v>20608</v>
      </c>
      <c r="F3781" t="s">
        <v>22</v>
      </c>
      <c r="G3781" t="s">
        <v>22</v>
      </c>
      <c r="H3781" t="s">
        <v>101</v>
      </c>
      <c r="I3781" t="s">
        <v>102</v>
      </c>
      <c r="J3781" s="1">
        <v>43320</v>
      </c>
      <c r="K3781" s="1">
        <v>43370</v>
      </c>
      <c r="L3781" t="s">
        <v>103</v>
      </c>
      <c r="N3781" t="s">
        <v>1580</v>
      </c>
    </row>
    <row r="3782" spans="1:14" x14ac:dyDescent="0.25">
      <c r="A3782" t="s">
        <v>341</v>
      </c>
      <c r="B3782" t="s">
        <v>3862</v>
      </c>
      <c r="C3782" t="s">
        <v>54</v>
      </c>
      <c r="D3782" t="s">
        <v>21</v>
      </c>
      <c r="E3782">
        <v>21061</v>
      </c>
      <c r="F3782" t="s">
        <v>22</v>
      </c>
      <c r="G3782" t="s">
        <v>22</v>
      </c>
      <c r="H3782" t="s">
        <v>101</v>
      </c>
      <c r="I3782" t="s">
        <v>241</v>
      </c>
      <c r="J3782" s="1">
        <v>43306</v>
      </c>
      <c r="K3782" s="1">
        <v>43363</v>
      </c>
      <c r="L3782" t="s">
        <v>103</v>
      </c>
      <c r="N3782" t="s">
        <v>1580</v>
      </c>
    </row>
    <row r="3783" spans="1:14" x14ac:dyDescent="0.25">
      <c r="A3783" t="s">
        <v>1833</v>
      </c>
      <c r="B3783" t="s">
        <v>1834</v>
      </c>
      <c r="C3783" t="s">
        <v>455</v>
      </c>
      <c r="D3783" t="s">
        <v>21</v>
      </c>
      <c r="E3783">
        <v>20646</v>
      </c>
      <c r="F3783" t="s">
        <v>22</v>
      </c>
      <c r="G3783" t="s">
        <v>22</v>
      </c>
      <c r="H3783" t="s">
        <v>101</v>
      </c>
      <c r="I3783" t="s">
        <v>241</v>
      </c>
      <c r="J3783" s="1">
        <v>43308</v>
      </c>
      <c r="K3783" s="1">
        <v>43363</v>
      </c>
      <c r="L3783" t="s">
        <v>103</v>
      </c>
      <c r="N3783" t="s">
        <v>1580</v>
      </c>
    </row>
    <row r="3784" spans="1:14" x14ac:dyDescent="0.25">
      <c r="A3784" t="s">
        <v>3865</v>
      </c>
      <c r="B3784" t="s">
        <v>3866</v>
      </c>
      <c r="C3784" t="s">
        <v>2244</v>
      </c>
      <c r="D3784" t="s">
        <v>21</v>
      </c>
      <c r="E3784">
        <v>21061</v>
      </c>
      <c r="F3784" t="s">
        <v>22</v>
      </c>
      <c r="G3784" t="s">
        <v>22</v>
      </c>
      <c r="H3784" t="s">
        <v>101</v>
      </c>
      <c r="I3784" t="s">
        <v>241</v>
      </c>
      <c r="J3784" s="1">
        <v>43306</v>
      </c>
      <c r="K3784" s="1">
        <v>43363</v>
      </c>
      <c r="L3784" t="s">
        <v>103</v>
      </c>
      <c r="N3784" t="s">
        <v>1580</v>
      </c>
    </row>
    <row r="3785" spans="1:14" x14ac:dyDescent="0.25">
      <c r="A3785" t="s">
        <v>1159</v>
      </c>
      <c r="B3785" t="s">
        <v>3870</v>
      </c>
      <c r="C3785" t="s">
        <v>29</v>
      </c>
      <c r="D3785" t="s">
        <v>21</v>
      </c>
      <c r="E3785">
        <v>21229</v>
      </c>
      <c r="F3785" t="s">
        <v>22</v>
      </c>
      <c r="G3785" t="s">
        <v>22</v>
      </c>
      <c r="H3785" t="s">
        <v>101</v>
      </c>
      <c r="I3785" t="s">
        <v>241</v>
      </c>
      <c r="J3785" s="1">
        <v>43314</v>
      </c>
      <c r="K3785" s="1">
        <v>43363</v>
      </c>
      <c r="L3785" t="s">
        <v>103</v>
      </c>
      <c r="N3785" t="s">
        <v>1900</v>
      </c>
    </row>
    <row r="3786" spans="1:14" x14ac:dyDescent="0.25">
      <c r="A3786" t="s">
        <v>2066</v>
      </c>
      <c r="B3786" t="s">
        <v>3871</v>
      </c>
      <c r="C3786" t="s">
        <v>276</v>
      </c>
      <c r="D3786" t="s">
        <v>21</v>
      </c>
      <c r="E3786">
        <v>21093</v>
      </c>
      <c r="F3786" t="s">
        <v>22</v>
      </c>
      <c r="G3786" t="s">
        <v>22</v>
      </c>
      <c r="H3786" t="s">
        <v>101</v>
      </c>
      <c r="I3786" t="s">
        <v>241</v>
      </c>
      <c r="J3786" s="1">
        <v>43304</v>
      </c>
      <c r="K3786" s="1">
        <v>43363</v>
      </c>
      <c r="L3786" t="s">
        <v>103</v>
      </c>
      <c r="N3786" t="s">
        <v>1580</v>
      </c>
    </row>
    <row r="3787" spans="1:14" x14ac:dyDescent="0.25">
      <c r="A3787" t="s">
        <v>1677</v>
      </c>
      <c r="B3787" t="s">
        <v>1678</v>
      </c>
      <c r="C3787" t="s">
        <v>735</v>
      </c>
      <c r="D3787" t="s">
        <v>21</v>
      </c>
      <c r="E3787">
        <v>20770</v>
      </c>
      <c r="F3787" t="s">
        <v>22</v>
      </c>
      <c r="G3787" t="s">
        <v>22</v>
      </c>
      <c r="H3787" t="s">
        <v>101</v>
      </c>
      <c r="I3787" t="s">
        <v>241</v>
      </c>
      <c r="J3787" s="1">
        <v>43300</v>
      </c>
      <c r="K3787" s="1">
        <v>43363</v>
      </c>
      <c r="L3787" t="s">
        <v>103</v>
      </c>
      <c r="N3787" t="s">
        <v>1580</v>
      </c>
    </row>
    <row r="3788" spans="1:14" x14ac:dyDescent="0.25">
      <c r="A3788" t="s">
        <v>733</v>
      </c>
      <c r="B3788" t="s">
        <v>734</v>
      </c>
      <c r="C3788" t="s">
        <v>735</v>
      </c>
      <c r="D3788" t="s">
        <v>21</v>
      </c>
      <c r="E3788">
        <v>20770</v>
      </c>
      <c r="F3788" t="s">
        <v>22</v>
      </c>
      <c r="G3788" t="s">
        <v>22</v>
      </c>
      <c r="H3788" t="s">
        <v>101</v>
      </c>
      <c r="I3788" t="s">
        <v>241</v>
      </c>
      <c r="J3788" s="1">
        <v>43300</v>
      </c>
      <c r="K3788" s="1">
        <v>43363</v>
      </c>
      <c r="L3788" t="s">
        <v>103</v>
      </c>
      <c r="N3788" t="s">
        <v>1900</v>
      </c>
    </row>
    <row r="3789" spans="1:14" x14ac:dyDescent="0.25">
      <c r="A3789" t="s">
        <v>2205</v>
      </c>
      <c r="B3789" t="s">
        <v>2206</v>
      </c>
      <c r="C3789" t="s">
        <v>745</v>
      </c>
      <c r="D3789" t="s">
        <v>21</v>
      </c>
      <c r="E3789">
        <v>21001</v>
      </c>
      <c r="F3789" t="s">
        <v>22</v>
      </c>
      <c r="G3789" t="s">
        <v>22</v>
      </c>
      <c r="H3789" t="s">
        <v>101</v>
      </c>
      <c r="I3789" t="s">
        <v>241</v>
      </c>
      <c r="J3789" s="1">
        <v>43307</v>
      </c>
      <c r="K3789" s="1">
        <v>43363</v>
      </c>
      <c r="L3789" t="s">
        <v>103</v>
      </c>
      <c r="N3789" t="s">
        <v>1900</v>
      </c>
    </row>
    <row r="3790" spans="1:14" x14ac:dyDescent="0.25">
      <c r="A3790" t="s">
        <v>196</v>
      </c>
      <c r="B3790" t="s">
        <v>2070</v>
      </c>
      <c r="C3790" t="s">
        <v>326</v>
      </c>
      <c r="D3790" t="s">
        <v>21</v>
      </c>
      <c r="E3790">
        <v>21093</v>
      </c>
      <c r="F3790" t="s">
        <v>22</v>
      </c>
      <c r="G3790" t="s">
        <v>22</v>
      </c>
      <c r="H3790" t="s">
        <v>101</v>
      </c>
      <c r="I3790" t="s">
        <v>129</v>
      </c>
      <c r="J3790" s="1">
        <v>43304</v>
      </c>
      <c r="K3790" s="1">
        <v>43363</v>
      </c>
      <c r="L3790" t="s">
        <v>103</v>
      </c>
      <c r="N3790" t="s">
        <v>1900</v>
      </c>
    </row>
    <row r="3791" spans="1:14" x14ac:dyDescent="0.25">
      <c r="A3791" t="s">
        <v>30</v>
      </c>
      <c r="B3791" t="s">
        <v>2373</v>
      </c>
      <c r="C3791" t="s">
        <v>154</v>
      </c>
      <c r="D3791" t="s">
        <v>21</v>
      </c>
      <c r="E3791">
        <v>20723</v>
      </c>
      <c r="F3791" t="s">
        <v>22</v>
      </c>
      <c r="G3791" t="s">
        <v>22</v>
      </c>
      <c r="H3791" t="s">
        <v>101</v>
      </c>
      <c r="I3791" t="s">
        <v>241</v>
      </c>
      <c r="J3791" s="1">
        <v>43307</v>
      </c>
      <c r="K3791" s="1">
        <v>43363</v>
      </c>
      <c r="L3791" t="s">
        <v>103</v>
      </c>
      <c r="N3791" t="s">
        <v>1900</v>
      </c>
    </row>
    <row r="3792" spans="1:14" x14ac:dyDescent="0.25">
      <c r="A3792" t="s">
        <v>484</v>
      </c>
      <c r="B3792" t="s">
        <v>3878</v>
      </c>
      <c r="C3792" t="s">
        <v>54</v>
      </c>
      <c r="D3792" t="s">
        <v>21</v>
      </c>
      <c r="E3792">
        <v>21060</v>
      </c>
      <c r="F3792" t="s">
        <v>22</v>
      </c>
      <c r="G3792" t="s">
        <v>22</v>
      </c>
      <c r="H3792" t="s">
        <v>101</v>
      </c>
      <c r="I3792" t="s">
        <v>241</v>
      </c>
      <c r="J3792" s="1">
        <v>43311</v>
      </c>
      <c r="K3792" s="1">
        <v>43363</v>
      </c>
      <c r="L3792" t="s">
        <v>103</v>
      </c>
      <c r="N3792" t="s">
        <v>1580</v>
      </c>
    </row>
    <row r="3793" spans="1:14" x14ac:dyDescent="0.25">
      <c r="A3793" t="s">
        <v>743</v>
      </c>
      <c r="B3793" t="s">
        <v>3879</v>
      </c>
      <c r="C3793" t="s">
        <v>745</v>
      </c>
      <c r="D3793" t="s">
        <v>21</v>
      </c>
      <c r="E3793">
        <v>21001</v>
      </c>
      <c r="F3793" t="s">
        <v>22</v>
      </c>
      <c r="G3793" t="s">
        <v>22</v>
      </c>
      <c r="H3793" t="s">
        <v>101</v>
      </c>
      <c r="I3793" t="s">
        <v>241</v>
      </c>
      <c r="J3793" s="1">
        <v>43307</v>
      </c>
      <c r="K3793" s="1">
        <v>43363</v>
      </c>
      <c r="L3793" t="s">
        <v>103</v>
      </c>
      <c r="N3793" t="s">
        <v>1900</v>
      </c>
    </row>
    <row r="3794" spans="1:14" x14ac:dyDescent="0.25">
      <c r="A3794" t="s">
        <v>1816</v>
      </c>
      <c r="B3794" t="s">
        <v>1817</v>
      </c>
      <c r="C3794" t="s">
        <v>735</v>
      </c>
      <c r="D3794" t="s">
        <v>21</v>
      </c>
      <c r="E3794">
        <v>20770</v>
      </c>
      <c r="F3794" t="s">
        <v>22</v>
      </c>
      <c r="G3794" t="s">
        <v>22</v>
      </c>
      <c r="H3794" t="s">
        <v>101</v>
      </c>
      <c r="I3794" t="s">
        <v>241</v>
      </c>
      <c r="J3794" s="1">
        <v>43300</v>
      </c>
      <c r="K3794" s="1">
        <v>43363</v>
      </c>
      <c r="L3794" t="s">
        <v>103</v>
      </c>
      <c r="N3794" t="s">
        <v>1900</v>
      </c>
    </row>
    <row r="3795" spans="1:14" x14ac:dyDescent="0.25">
      <c r="A3795" t="s">
        <v>34</v>
      </c>
      <c r="B3795" t="s">
        <v>3882</v>
      </c>
      <c r="C3795" t="s">
        <v>36</v>
      </c>
      <c r="D3795" t="s">
        <v>21</v>
      </c>
      <c r="E3795">
        <v>21009</v>
      </c>
      <c r="F3795" t="s">
        <v>22</v>
      </c>
      <c r="G3795" t="s">
        <v>22</v>
      </c>
      <c r="H3795" t="s">
        <v>101</v>
      </c>
      <c r="I3795" t="s">
        <v>241</v>
      </c>
      <c r="J3795" s="1">
        <v>43307</v>
      </c>
      <c r="K3795" s="1">
        <v>43363</v>
      </c>
      <c r="L3795" t="s">
        <v>103</v>
      </c>
      <c r="N3795" t="s">
        <v>1900</v>
      </c>
    </row>
    <row r="3796" spans="1:14" x14ac:dyDescent="0.25">
      <c r="A3796" t="s">
        <v>93</v>
      </c>
      <c r="B3796" t="s">
        <v>2020</v>
      </c>
      <c r="C3796" t="s">
        <v>29</v>
      </c>
      <c r="D3796" t="s">
        <v>21</v>
      </c>
      <c r="E3796">
        <v>21230</v>
      </c>
      <c r="F3796" t="s">
        <v>22</v>
      </c>
      <c r="G3796" t="s">
        <v>22</v>
      </c>
      <c r="H3796" t="s">
        <v>208</v>
      </c>
      <c r="I3796" t="s">
        <v>209</v>
      </c>
      <c r="J3796" s="1">
        <v>43314</v>
      </c>
      <c r="K3796" s="1">
        <v>43363</v>
      </c>
      <c r="L3796" t="s">
        <v>103</v>
      </c>
      <c r="N3796" t="s">
        <v>1583</v>
      </c>
    </row>
    <row r="3797" spans="1:14" x14ac:dyDescent="0.25">
      <c r="A3797" t="s">
        <v>3883</v>
      </c>
      <c r="B3797" t="s">
        <v>2687</v>
      </c>
      <c r="C3797" t="s">
        <v>757</v>
      </c>
      <c r="D3797" t="s">
        <v>21</v>
      </c>
      <c r="E3797">
        <v>20740</v>
      </c>
      <c r="F3797" t="s">
        <v>22</v>
      </c>
      <c r="G3797" t="s">
        <v>22</v>
      </c>
      <c r="H3797" t="s">
        <v>110</v>
      </c>
      <c r="I3797" t="s">
        <v>111</v>
      </c>
      <c r="J3797" t="s">
        <v>210</v>
      </c>
      <c r="K3797" s="1">
        <v>43362</v>
      </c>
      <c r="L3797" t="s">
        <v>211</v>
      </c>
      <c r="M3797" t="str">
        <f>HYPERLINK("https://www.regulations.gov/docket?D=FDA-2018-H-3508")</f>
        <v>https://www.regulations.gov/docket?D=FDA-2018-H-3508</v>
      </c>
      <c r="N3797" t="s">
        <v>210</v>
      </c>
    </row>
    <row r="3798" spans="1:14" x14ac:dyDescent="0.25">
      <c r="A3798" t="s">
        <v>296</v>
      </c>
      <c r="B3798" t="s">
        <v>297</v>
      </c>
      <c r="C3798" t="s">
        <v>173</v>
      </c>
      <c r="D3798" t="s">
        <v>21</v>
      </c>
      <c r="E3798">
        <v>20745</v>
      </c>
      <c r="F3798" t="s">
        <v>22</v>
      </c>
      <c r="G3798" t="s">
        <v>22</v>
      </c>
      <c r="H3798" t="s">
        <v>101</v>
      </c>
      <c r="I3798" t="s">
        <v>129</v>
      </c>
      <c r="J3798" t="s">
        <v>210</v>
      </c>
      <c r="K3798" s="1">
        <v>43353</v>
      </c>
      <c r="L3798" t="s">
        <v>211</v>
      </c>
      <c r="M3798" t="str">
        <f>HYPERLINK("https://www.regulations.gov/docket?D=FDA-2018-H-3396")</f>
        <v>https://www.regulations.gov/docket?D=FDA-2018-H-3396</v>
      </c>
      <c r="N3798" t="s">
        <v>210</v>
      </c>
    </row>
    <row r="3799" spans="1:14" x14ac:dyDescent="0.25">
      <c r="A3799" t="s">
        <v>1725</v>
      </c>
      <c r="B3799" t="s">
        <v>4030</v>
      </c>
      <c r="C3799" t="s">
        <v>29</v>
      </c>
      <c r="D3799" t="s">
        <v>21</v>
      </c>
      <c r="E3799">
        <v>21214</v>
      </c>
      <c r="F3799" t="s">
        <v>22</v>
      </c>
      <c r="G3799" t="s">
        <v>22</v>
      </c>
      <c r="H3799" t="s">
        <v>101</v>
      </c>
      <c r="I3799" t="s">
        <v>241</v>
      </c>
      <c r="J3799" s="1">
        <v>43221</v>
      </c>
      <c r="K3799" s="1">
        <v>43349</v>
      </c>
      <c r="L3799" t="s">
        <v>103</v>
      </c>
      <c r="N3799" t="s">
        <v>1900</v>
      </c>
    </row>
    <row r="3800" spans="1:14" x14ac:dyDescent="0.25">
      <c r="A3800" t="s">
        <v>2457</v>
      </c>
      <c r="B3800" t="s">
        <v>2458</v>
      </c>
      <c r="C3800" t="s">
        <v>804</v>
      </c>
      <c r="D3800" t="s">
        <v>21</v>
      </c>
      <c r="E3800">
        <v>20817</v>
      </c>
      <c r="F3800" t="s">
        <v>22</v>
      </c>
      <c r="G3800" t="s">
        <v>22</v>
      </c>
      <c r="H3800" t="s">
        <v>110</v>
      </c>
      <c r="I3800" t="s">
        <v>111</v>
      </c>
      <c r="J3800" s="1">
        <v>43336</v>
      </c>
      <c r="K3800" s="1">
        <v>43349</v>
      </c>
      <c r="L3800" t="s">
        <v>103</v>
      </c>
      <c r="N3800" t="s">
        <v>1562</v>
      </c>
    </row>
    <row r="3801" spans="1:14" x14ac:dyDescent="0.25">
      <c r="A3801" t="s">
        <v>2459</v>
      </c>
      <c r="B3801" t="s">
        <v>4031</v>
      </c>
      <c r="C3801" t="s">
        <v>761</v>
      </c>
      <c r="D3801" t="s">
        <v>21</v>
      </c>
      <c r="E3801">
        <v>20912</v>
      </c>
      <c r="F3801" t="s">
        <v>22</v>
      </c>
      <c r="G3801" t="s">
        <v>22</v>
      </c>
      <c r="H3801" t="s">
        <v>101</v>
      </c>
      <c r="I3801" t="s">
        <v>241</v>
      </c>
      <c r="J3801" s="1">
        <v>43294</v>
      </c>
      <c r="K3801" s="1">
        <v>43349</v>
      </c>
      <c r="L3801" t="s">
        <v>103</v>
      </c>
      <c r="N3801" t="s">
        <v>1580</v>
      </c>
    </row>
    <row r="3802" spans="1:14" x14ac:dyDescent="0.25">
      <c r="A3802" t="s">
        <v>93</v>
      </c>
      <c r="B3802" t="s">
        <v>1819</v>
      </c>
      <c r="C3802" t="s">
        <v>1171</v>
      </c>
      <c r="D3802" t="s">
        <v>21</v>
      </c>
      <c r="E3802">
        <v>20705</v>
      </c>
      <c r="F3802" t="s">
        <v>22</v>
      </c>
      <c r="G3802" t="s">
        <v>22</v>
      </c>
      <c r="H3802" t="s">
        <v>101</v>
      </c>
      <c r="I3802" t="s">
        <v>102</v>
      </c>
      <c r="J3802" s="1">
        <v>43294</v>
      </c>
      <c r="K3802" s="1">
        <v>43349</v>
      </c>
      <c r="L3802" t="s">
        <v>103</v>
      </c>
      <c r="N3802" t="s">
        <v>1580</v>
      </c>
    </row>
    <row r="3803" spans="1:14" x14ac:dyDescent="0.25">
      <c r="A3803" t="s">
        <v>484</v>
      </c>
      <c r="B3803" t="s">
        <v>485</v>
      </c>
      <c r="C3803" t="s">
        <v>29</v>
      </c>
      <c r="D3803" t="s">
        <v>21</v>
      </c>
      <c r="E3803">
        <v>21220</v>
      </c>
      <c r="F3803" t="s">
        <v>22</v>
      </c>
      <c r="G3803" t="s">
        <v>22</v>
      </c>
      <c r="H3803" t="s">
        <v>101</v>
      </c>
      <c r="I3803" t="s">
        <v>241</v>
      </c>
      <c r="J3803" t="s">
        <v>210</v>
      </c>
      <c r="K3803" s="1">
        <v>43348</v>
      </c>
      <c r="L3803" t="s">
        <v>211</v>
      </c>
      <c r="M3803" t="str">
        <f>HYPERLINK("https://www.regulations.gov/docket?D=FDA-2018-H-3340")</f>
        <v>https://www.regulations.gov/docket?D=FDA-2018-H-3340</v>
      </c>
      <c r="N3803" t="s">
        <v>210</v>
      </c>
    </row>
    <row r="3804" spans="1:14" x14ac:dyDescent="0.25">
      <c r="A3804" t="s">
        <v>1831</v>
      </c>
      <c r="B3804" t="s">
        <v>4038</v>
      </c>
      <c r="C3804" t="s">
        <v>455</v>
      </c>
      <c r="D3804" t="s">
        <v>21</v>
      </c>
      <c r="E3804">
        <v>20646</v>
      </c>
      <c r="F3804" t="s">
        <v>22</v>
      </c>
      <c r="G3804" t="s">
        <v>22</v>
      </c>
      <c r="H3804" t="s">
        <v>110</v>
      </c>
      <c r="I3804" t="s">
        <v>132</v>
      </c>
      <c r="J3804" s="1">
        <v>43332</v>
      </c>
      <c r="K3804" s="1">
        <v>43342</v>
      </c>
      <c r="L3804" t="s">
        <v>103</v>
      </c>
      <c r="N3804" t="s">
        <v>1583</v>
      </c>
    </row>
    <row r="3805" spans="1:14" x14ac:dyDescent="0.25">
      <c r="A3805" t="s">
        <v>4039</v>
      </c>
      <c r="B3805" t="s">
        <v>4040</v>
      </c>
      <c r="C3805" t="s">
        <v>1661</v>
      </c>
      <c r="D3805" t="s">
        <v>21</v>
      </c>
      <c r="E3805">
        <v>21085</v>
      </c>
      <c r="F3805" t="s">
        <v>22</v>
      </c>
      <c r="G3805" t="s">
        <v>22</v>
      </c>
      <c r="H3805" t="s">
        <v>110</v>
      </c>
      <c r="I3805" t="s">
        <v>2174</v>
      </c>
      <c r="J3805" s="1">
        <v>43334</v>
      </c>
      <c r="K3805" s="1">
        <v>43342</v>
      </c>
      <c r="L3805" t="s">
        <v>103</v>
      </c>
      <c r="N3805" t="s">
        <v>1562</v>
      </c>
    </row>
    <row r="3806" spans="1:14" x14ac:dyDescent="0.25">
      <c r="A3806" t="s">
        <v>194</v>
      </c>
      <c r="B3806" t="s">
        <v>1686</v>
      </c>
      <c r="C3806" t="s">
        <v>39</v>
      </c>
      <c r="D3806" t="s">
        <v>21</v>
      </c>
      <c r="E3806">
        <v>21044</v>
      </c>
      <c r="F3806" t="s">
        <v>22</v>
      </c>
      <c r="G3806" t="s">
        <v>22</v>
      </c>
      <c r="H3806" t="s">
        <v>101</v>
      </c>
      <c r="I3806" t="s">
        <v>241</v>
      </c>
      <c r="J3806" s="1">
        <v>43283</v>
      </c>
      <c r="K3806" s="1">
        <v>43342</v>
      </c>
      <c r="L3806" t="s">
        <v>103</v>
      </c>
      <c r="N3806" t="s">
        <v>1900</v>
      </c>
    </row>
    <row r="3807" spans="1:14" x14ac:dyDescent="0.25">
      <c r="A3807" t="s">
        <v>87</v>
      </c>
      <c r="B3807" t="s">
        <v>4063</v>
      </c>
      <c r="C3807" t="s">
        <v>1661</v>
      </c>
      <c r="D3807" t="s">
        <v>21</v>
      </c>
      <c r="E3807">
        <v>21085</v>
      </c>
      <c r="F3807" t="s">
        <v>22</v>
      </c>
      <c r="G3807" t="s">
        <v>22</v>
      </c>
      <c r="H3807" t="s">
        <v>110</v>
      </c>
      <c r="I3807" t="s">
        <v>132</v>
      </c>
      <c r="J3807" s="1">
        <v>43334</v>
      </c>
      <c r="K3807" s="1">
        <v>43342</v>
      </c>
      <c r="L3807" t="s">
        <v>103</v>
      </c>
      <c r="N3807" t="s">
        <v>1583</v>
      </c>
    </row>
    <row r="3808" spans="1:14" x14ac:dyDescent="0.25">
      <c r="A3808" t="s">
        <v>4064</v>
      </c>
      <c r="B3808" t="s">
        <v>4065</v>
      </c>
      <c r="C3808" t="s">
        <v>1764</v>
      </c>
      <c r="D3808" t="s">
        <v>21</v>
      </c>
      <c r="E3808">
        <v>21047</v>
      </c>
      <c r="F3808" t="s">
        <v>22</v>
      </c>
      <c r="G3808" t="s">
        <v>22</v>
      </c>
      <c r="H3808" t="s">
        <v>101</v>
      </c>
      <c r="I3808" t="s">
        <v>241</v>
      </c>
      <c r="J3808" s="1">
        <v>43287</v>
      </c>
      <c r="K3808" s="1">
        <v>43342</v>
      </c>
      <c r="L3808" t="s">
        <v>103</v>
      </c>
      <c r="N3808" t="s">
        <v>1900</v>
      </c>
    </row>
    <row r="3809" spans="1:14" x14ac:dyDescent="0.25">
      <c r="A3809" t="s">
        <v>2099</v>
      </c>
      <c r="B3809" t="s">
        <v>4066</v>
      </c>
      <c r="C3809" t="s">
        <v>114</v>
      </c>
      <c r="D3809" t="s">
        <v>21</v>
      </c>
      <c r="E3809">
        <v>21228</v>
      </c>
      <c r="F3809" t="s">
        <v>22</v>
      </c>
      <c r="G3809" t="s">
        <v>22</v>
      </c>
      <c r="H3809" t="s">
        <v>101</v>
      </c>
      <c r="I3809" t="s">
        <v>241</v>
      </c>
      <c r="J3809" s="1">
        <v>43278</v>
      </c>
      <c r="K3809" s="1">
        <v>43342</v>
      </c>
      <c r="L3809" t="s">
        <v>103</v>
      </c>
      <c r="N3809" t="s">
        <v>1580</v>
      </c>
    </row>
    <row r="3810" spans="1:14" x14ac:dyDescent="0.25">
      <c r="A3810" t="s">
        <v>1424</v>
      </c>
      <c r="B3810" t="s">
        <v>4069</v>
      </c>
      <c r="C3810" t="s">
        <v>1426</v>
      </c>
      <c r="D3810" t="s">
        <v>21</v>
      </c>
      <c r="E3810">
        <v>21084</v>
      </c>
      <c r="F3810" t="s">
        <v>22</v>
      </c>
      <c r="G3810" t="s">
        <v>22</v>
      </c>
      <c r="H3810" t="s">
        <v>101</v>
      </c>
      <c r="I3810" t="s">
        <v>241</v>
      </c>
      <c r="J3810" s="1">
        <v>43287</v>
      </c>
      <c r="K3810" s="1">
        <v>43342</v>
      </c>
      <c r="L3810" t="s">
        <v>103</v>
      </c>
      <c r="N3810" t="s">
        <v>1900</v>
      </c>
    </row>
    <row r="3811" spans="1:14" x14ac:dyDescent="0.25">
      <c r="A3811" t="s">
        <v>201</v>
      </c>
      <c r="B3811" t="s">
        <v>4074</v>
      </c>
      <c r="C3811" t="s">
        <v>114</v>
      </c>
      <c r="D3811" t="s">
        <v>21</v>
      </c>
      <c r="E3811">
        <v>21228</v>
      </c>
      <c r="F3811" t="s">
        <v>22</v>
      </c>
      <c r="G3811" t="s">
        <v>22</v>
      </c>
      <c r="H3811" t="s">
        <v>101</v>
      </c>
      <c r="I3811" t="s">
        <v>241</v>
      </c>
      <c r="J3811" s="1">
        <v>43278</v>
      </c>
      <c r="K3811" s="1">
        <v>43342</v>
      </c>
      <c r="L3811" t="s">
        <v>103</v>
      </c>
      <c r="N3811" t="s">
        <v>1900</v>
      </c>
    </row>
    <row r="3812" spans="1:14" x14ac:dyDescent="0.25">
      <c r="A3812" t="s">
        <v>155</v>
      </c>
      <c r="B3812" t="s">
        <v>4177</v>
      </c>
      <c r="C3812" t="s">
        <v>778</v>
      </c>
      <c r="D3812" t="s">
        <v>21</v>
      </c>
      <c r="E3812">
        <v>20602</v>
      </c>
      <c r="F3812" t="s">
        <v>22</v>
      </c>
      <c r="G3812" t="s">
        <v>22</v>
      </c>
      <c r="H3812" t="s">
        <v>110</v>
      </c>
      <c r="I3812" t="s">
        <v>132</v>
      </c>
      <c r="J3812" s="1">
        <v>43327</v>
      </c>
      <c r="K3812" s="1">
        <v>43335</v>
      </c>
      <c r="L3812" t="s">
        <v>103</v>
      </c>
      <c r="N3812" t="s">
        <v>1562</v>
      </c>
    </row>
    <row r="3813" spans="1:14" x14ac:dyDescent="0.25">
      <c r="A3813" t="s">
        <v>155</v>
      </c>
      <c r="B3813" t="s">
        <v>4178</v>
      </c>
      <c r="C3813" t="s">
        <v>109</v>
      </c>
      <c r="D3813" t="s">
        <v>21</v>
      </c>
      <c r="E3813">
        <v>21048</v>
      </c>
      <c r="F3813" t="s">
        <v>22</v>
      </c>
      <c r="G3813" t="s">
        <v>22</v>
      </c>
      <c r="H3813" t="s">
        <v>110</v>
      </c>
      <c r="I3813" t="s">
        <v>2174</v>
      </c>
      <c r="J3813" s="1">
        <v>43328</v>
      </c>
      <c r="K3813" s="1">
        <v>43335</v>
      </c>
      <c r="L3813" t="s">
        <v>103</v>
      </c>
      <c r="N3813" t="s">
        <v>1562</v>
      </c>
    </row>
    <row r="3814" spans="1:14" x14ac:dyDescent="0.25">
      <c r="A3814" t="s">
        <v>76</v>
      </c>
      <c r="B3814" t="s">
        <v>1993</v>
      </c>
      <c r="C3814" t="s">
        <v>29</v>
      </c>
      <c r="D3814" t="s">
        <v>21</v>
      </c>
      <c r="E3814">
        <v>21206</v>
      </c>
      <c r="F3814" t="s">
        <v>22</v>
      </c>
      <c r="G3814" t="s">
        <v>22</v>
      </c>
      <c r="H3814" t="s">
        <v>101</v>
      </c>
      <c r="I3814" t="s">
        <v>241</v>
      </c>
      <c r="J3814" s="1">
        <v>43214</v>
      </c>
      <c r="K3814" s="1">
        <v>43335</v>
      </c>
      <c r="L3814" t="s">
        <v>103</v>
      </c>
      <c r="N3814" t="s">
        <v>1900</v>
      </c>
    </row>
    <row r="3815" spans="1:14" x14ac:dyDescent="0.25">
      <c r="A3815" t="s">
        <v>367</v>
      </c>
      <c r="B3815" t="s">
        <v>368</v>
      </c>
      <c r="C3815" t="s">
        <v>369</v>
      </c>
      <c r="D3815" t="s">
        <v>21</v>
      </c>
      <c r="E3815">
        <v>21040</v>
      </c>
      <c r="F3815" t="s">
        <v>22</v>
      </c>
      <c r="G3815" t="s">
        <v>22</v>
      </c>
      <c r="H3815" t="s">
        <v>208</v>
      </c>
      <c r="I3815" t="s">
        <v>209</v>
      </c>
      <c r="J3815" s="1">
        <v>43277</v>
      </c>
      <c r="K3815" s="1">
        <v>43335</v>
      </c>
      <c r="L3815" t="s">
        <v>103</v>
      </c>
      <c r="N3815" t="s">
        <v>1583</v>
      </c>
    </row>
    <row r="3816" spans="1:14" x14ac:dyDescent="0.25">
      <c r="A3816" t="s">
        <v>2311</v>
      </c>
      <c r="B3816" t="s">
        <v>2312</v>
      </c>
      <c r="C3816" t="s">
        <v>369</v>
      </c>
      <c r="D3816" t="s">
        <v>21</v>
      </c>
      <c r="E3816">
        <v>21040</v>
      </c>
      <c r="F3816" t="s">
        <v>22</v>
      </c>
      <c r="G3816" t="s">
        <v>22</v>
      </c>
      <c r="H3816" t="s">
        <v>101</v>
      </c>
      <c r="I3816" t="s">
        <v>241</v>
      </c>
      <c r="J3816" s="1">
        <v>43277</v>
      </c>
      <c r="K3816" s="1">
        <v>43335</v>
      </c>
      <c r="L3816" t="s">
        <v>103</v>
      </c>
      <c r="N3816" t="s">
        <v>1580</v>
      </c>
    </row>
    <row r="3817" spans="1:14" x14ac:dyDescent="0.25">
      <c r="A3817" t="s">
        <v>30</v>
      </c>
      <c r="B3817" t="s">
        <v>1812</v>
      </c>
      <c r="C3817" t="s">
        <v>501</v>
      </c>
      <c r="D3817" t="s">
        <v>21</v>
      </c>
      <c r="E3817">
        <v>20710</v>
      </c>
      <c r="F3817" t="s">
        <v>22</v>
      </c>
      <c r="G3817" t="s">
        <v>22</v>
      </c>
      <c r="H3817" t="s">
        <v>110</v>
      </c>
      <c r="I3817" t="s">
        <v>111</v>
      </c>
      <c r="J3817" s="1">
        <v>43329</v>
      </c>
      <c r="K3817" s="1">
        <v>43335</v>
      </c>
      <c r="L3817" t="s">
        <v>103</v>
      </c>
      <c r="N3817" t="s">
        <v>1583</v>
      </c>
    </row>
    <row r="3818" spans="1:14" x14ac:dyDescent="0.25">
      <c r="A3818" t="s">
        <v>1201</v>
      </c>
      <c r="B3818" t="s">
        <v>1202</v>
      </c>
      <c r="C3818" t="s">
        <v>1203</v>
      </c>
      <c r="D3818" t="s">
        <v>21</v>
      </c>
      <c r="E3818">
        <v>21777</v>
      </c>
      <c r="F3818" t="s">
        <v>22</v>
      </c>
      <c r="G3818" t="s">
        <v>22</v>
      </c>
      <c r="H3818" t="s">
        <v>208</v>
      </c>
      <c r="I3818" t="s">
        <v>209</v>
      </c>
      <c r="J3818" t="s">
        <v>210</v>
      </c>
      <c r="K3818" s="1">
        <v>43333</v>
      </c>
      <c r="L3818" t="s">
        <v>211</v>
      </c>
      <c r="M3818" t="str">
        <f>HYPERLINK("https://www.regulations.gov/docket?D=FDA-2018-H-3225")</f>
        <v>https://www.regulations.gov/docket?D=FDA-2018-H-3225</v>
      </c>
      <c r="N3818" t="s">
        <v>210</v>
      </c>
    </row>
    <row r="3819" spans="1:14" x14ac:dyDescent="0.25">
      <c r="A3819" t="s">
        <v>1518</v>
      </c>
      <c r="B3819" t="s">
        <v>1519</v>
      </c>
      <c r="C3819" t="s">
        <v>109</v>
      </c>
      <c r="D3819" t="s">
        <v>21</v>
      </c>
      <c r="E3819">
        <v>21048</v>
      </c>
      <c r="F3819" t="s">
        <v>22</v>
      </c>
      <c r="G3819" t="s">
        <v>22</v>
      </c>
      <c r="H3819" t="s">
        <v>110</v>
      </c>
      <c r="I3819" t="s">
        <v>111</v>
      </c>
      <c r="J3819" s="1">
        <v>43315</v>
      </c>
      <c r="K3819" s="1">
        <v>43328</v>
      </c>
      <c r="L3819" t="s">
        <v>103</v>
      </c>
      <c r="N3819" t="s">
        <v>1583</v>
      </c>
    </row>
    <row r="3820" spans="1:14" x14ac:dyDescent="0.25">
      <c r="A3820" t="s">
        <v>30</v>
      </c>
      <c r="B3820" t="s">
        <v>31</v>
      </c>
      <c r="C3820" t="s">
        <v>29</v>
      </c>
      <c r="D3820" t="s">
        <v>21</v>
      </c>
      <c r="E3820">
        <v>21210</v>
      </c>
      <c r="F3820" t="s">
        <v>22</v>
      </c>
      <c r="G3820" t="s">
        <v>22</v>
      </c>
      <c r="H3820" t="s">
        <v>110</v>
      </c>
      <c r="I3820" t="s">
        <v>111</v>
      </c>
      <c r="J3820" s="1">
        <v>43319</v>
      </c>
      <c r="K3820" s="1">
        <v>43328</v>
      </c>
      <c r="L3820" t="s">
        <v>103</v>
      </c>
      <c r="N3820" t="s">
        <v>1583</v>
      </c>
    </row>
    <row r="3821" spans="1:14" x14ac:dyDescent="0.25">
      <c r="A3821" t="s">
        <v>1514</v>
      </c>
      <c r="B3821" t="s">
        <v>1515</v>
      </c>
      <c r="C3821" t="s">
        <v>1516</v>
      </c>
      <c r="D3821" t="s">
        <v>21</v>
      </c>
      <c r="E3821">
        <v>21787</v>
      </c>
      <c r="F3821" t="s">
        <v>22</v>
      </c>
      <c r="G3821" t="s">
        <v>22</v>
      </c>
      <c r="H3821" t="s">
        <v>110</v>
      </c>
      <c r="I3821" t="s">
        <v>2174</v>
      </c>
      <c r="J3821" s="1">
        <v>43263</v>
      </c>
      <c r="K3821" s="1">
        <v>43321</v>
      </c>
      <c r="L3821" t="s">
        <v>103</v>
      </c>
      <c r="N3821" t="s">
        <v>1562</v>
      </c>
    </row>
    <row r="3822" spans="1:14" x14ac:dyDescent="0.25">
      <c r="A3822" t="s">
        <v>2013</v>
      </c>
      <c r="B3822" t="s">
        <v>2014</v>
      </c>
      <c r="C3822" t="s">
        <v>179</v>
      </c>
      <c r="D3822" t="s">
        <v>21</v>
      </c>
      <c r="E3822">
        <v>20878</v>
      </c>
      <c r="F3822" t="s">
        <v>22</v>
      </c>
      <c r="G3822" t="s">
        <v>22</v>
      </c>
      <c r="H3822" t="s">
        <v>110</v>
      </c>
      <c r="I3822" t="s">
        <v>2174</v>
      </c>
      <c r="J3822" s="1">
        <v>43264</v>
      </c>
      <c r="K3822" s="1">
        <v>43321</v>
      </c>
      <c r="L3822" t="s">
        <v>103</v>
      </c>
      <c r="N3822" t="s">
        <v>1583</v>
      </c>
    </row>
    <row r="3823" spans="1:14" x14ac:dyDescent="0.25">
      <c r="A3823" t="s">
        <v>494</v>
      </c>
      <c r="B3823" t="s">
        <v>495</v>
      </c>
      <c r="C3823" t="s">
        <v>29</v>
      </c>
      <c r="D3823" t="s">
        <v>21</v>
      </c>
      <c r="E3823">
        <v>21225</v>
      </c>
      <c r="F3823" t="s">
        <v>22</v>
      </c>
      <c r="G3823" t="s">
        <v>22</v>
      </c>
      <c r="H3823" t="s">
        <v>101</v>
      </c>
      <c r="I3823" t="s">
        <v>241</v>
      </c>
      <c r="J3823" s="1">
        <v>43263</v>
      </c>
      <c r="K3823" s="1">
        <v>43321</v>
      </c>
      <c r="L3823" t="s">
        <v>103</v>
      </c>
      <c r="N3823" t="s">
        <v>1900</v>
      </c>
    </row>
    <row r="3824" spans="1:14" x14ac:dyDescent="0.25">
      <c r="A3824" t="s">
        <v>294</v>
      </c>
      <c r="B3824" t="s">
        <v>884</v>
      </c>
      <c r="C3824" t="s">
        <v>854</v>
      </c>
      <c r="D3824" t="s">
        <v>21</v>
      </c>
      <c r="E3824">
        <v>20706</v>
      </c>
      <c r="F3824" t="s">
        <v>22</v>
      </c>
      <c r="G3824" t="s">
        <v>22</v>
      </c>
      <c r="H3824" t="s">
        <v>110</v>
      </c>
      <c r="I3824" t="s">
        <v>2174</v>
      </c>
      <c r="J3824" s="1">
        <v>43265</v>
      </c>
      <c r="K3824" s="1">
        <v>43321</v>
      </c>
      <c r="L3824" t="s">
        <v>103</v>
      </c>
      <c r="N3824" t="s">
        <v>1583</v>
      </c>
    </row>
    <row r="3825" spans="1:14" x14ac:dyDescent="0.25">
      <c r="A3825" t="s">
        <v>2207</v>
      </c>
      <c r="B3825" t="s">
        <v>2208</v>
      </c>
      <c r="C3825" t="s">
        <v>179</v>
      </c>
      <c r="D3825" t="s">
        <v>21</v>
      </c>
      <c r="E3825">
        <v>20879</v>
      </c>
      <c r="F3825" t="s">
        <v>22</v>
      </c>
      <c r="G3825" t="s">
        <v>22</v>
      </c>
      <c r="H3825" t="s">
        <v>110</v>
      </c>
      <c r="I3825" t="s">
        <v>132</v>
      </c>
      <c r="J3825" t="s">
        <v>210</v>
      </c>
      <c r="K3825" s="1">
        <v>43315</v>
      </c>
      <c r="L3825" t="s">
        <v>211</v>
      </c>
      <c r="M3825" t="str">
        <f>HYPERLINK("https://www.regulations.gov/docket?D=FDA-2018-H-3015")</f>
        <v>https://www.regulations.gov/docket?D=FDA-2018-H-3015</v>
      </c>
      <c r="N3825" t="s">
        <v>210</v>
      </c>
    </row>
    <row r="3826" spans="1:14" x14ac:dyDescent="0.25">
      <c r="A3826" t="s">
        <v>2423</v>
      </c>
      <c r="B3826" t="s">
        <v>4481</v>
      </c>
      <c r="C3826" t="s">
        <v>624</v>
      </c>
      <c r="D3826" t="s">
        <v>21</v>
      </c>
      <c r="E3826">
        <v>20678</v>
      </c>
      <c r="F3826" t="s">
        <v>22</v>
      </c>
      <c r="G3826" t="s">
        <v>22</v>
      </c>
      <c r="H3826" t="s">
        <v>110</v>
      </c>
      <c r="I3826" t="s">
        <v>111</v>
      </c>
      <c r="J3826" s="1">
        <v>43306</v>
      </c>
      <c r="K3826" s="1">
        <v>43314</v>
      </c>
      <c r="L3826" t="s">
        <v>103</v>
      </c>
      <c r="N3826" t="s">
        <v>1562</v>
      </c>
    </row>
    <row r="3827" spans="1:14" x14ac:dyDescent="0.25">
      <c r="A3827" t="s">
        <v>2141</v>
      </c>
      <c r="B3827" t="s">
        <v>4482</v>
      </c>
      <c r="C3827" t="s">
        <v>59</v>
      </c>
      <c r="D3827" t="s">
        <v>21</v>
      </c>
      <c r="E3827">
        <v>21133</v>
      </c>
      <c r="F3827" t="s">
        <v>22</v>
      </c>
      <c r="G3827" t="s">
        <v>22</v>
      </c>
      <c r="H3827" t="s">
        <v>110</v>
      </c>
      <c r="I3827" t="s">
        <v>132</v>
      </c>
      <c r="J3827" s="1">
        <v>43308</v>
      </c>
      <c r="K3827" s="1">
        <v>43314</v>
      </c>
      <c r="L3827" t="s">
        <v>103</v>
      </c>
      <c r="N3827" t="s">
        <v>1583</v>
      </c>
    </row>
    <row r="3828" spans="1:14" x14ac:dyDescent="0.25">
      <c r="A3828" t="s">
        <v>155</v>
      </c>
      <c r="B3828" t="s">
        <v>4483</v>
      </c>
      <c r="C3828" t="s">
        <v>59</v>
      </c>
      <c r="D3828" t="s">
        <v>21</v>
      </c>
      <c r="E3828">
        <v>21133</v>
      </c>
      <c r="F3828" t="s">
        <v>22</v>
      </c>
      <c r="G3828" t="s">
        <v>22</v>
      </c>
      <c r="H3828" t="s">
        <v>110</v>
      </c>
      <c r="I3828" t="s">
        <v>132</v>
      </c>
      <c r="J3828" s="1">
        <v>43308</v>
      </c>
      <c r="K3828" s="1">
        <v>43314</v>
      </c>
      <c r="L3828" t="s">
        <v>103</v>
      </c>
      <c r="N3828" t="s">
        <v>1562</v>
      </c>
    </row>
    <row r="3829" spans="1:14" x14ac:dyDescent="0.25">
      <c r="A3829" t="s">
        <v>76</v>
      </c>
      <c r="B3829" t="s">
        <v>4485</v>
      </c>
      <c r="C3829" t="s">
        <v>4486</v>
      </c>
      <c r="D3829" t="s">
        <v>21</v>
      </c>
      <c r="E3829">
        <v>21093</v>
      </c>
      <c r="F3829" t="s">
        <v>22</v>
      </c>
      <c r="G3829" t="s">
        <v>22</v>
      </c>
      <c r="H3829" t="s">
        <v>110</v>
      </c>
      <c r="I3829" t="s">
        <v>132</v>
      </c>
      <c r="J3829" s="1">
        <v>43304</v>
      </c>
      <c r="K3829" s="1">
        <v>43314</v>
      </c>
      <c r="L3829" t="s">
        <v>103</v>
      </c>
      <c r="N3829" t="s">
        <v>1583</v>
      </c>
    </row>
    <row r="3830" spans="1:14" x14ac:dyDescent="0.25">
      <c r="A3830" t="s">
        <v>30</v>
      </c>
      <c r="B3830" t="s">
        <v>2668</v>
      </c>
      <c r="C3830" t="s">
        <v>864</v>
      </c>
      <c r="D3830" t="s">
        <v>21</v>
      </c>
      <c r="E3830">
        <v>21784</v>
      </c>
      <c r="F3830" t="s">
        <v>22</v>
      </c>
      <c r="G3830" t="s">
        <v>22</v>
      </c>
      <c r="H3830" t="s">
        <v>110</v>
      </c>
      <c r="I3830" t="s">
        <v>2174</v>
      </c>
      <c r="J3830" s="1">
        <v>43290</v>
      </c>
      <c r="K3830" s="1">
        <v>43314</v>
      </c>
      <c r="L3830" t="s">
        <v>103</v>
      </c>
      <c r="N3830" t="s">
        <v>1562</v>
      </c>
    </row>
    <row r="3831" spans="1:14" x14ac:dyDescent="0.25">
      <c r="A3831" t="s">
        <v>4491</v>
      </c>
      <c r="B3831" t="s">
        <v>4492</v>
      </c>
      <c r="C3831" t="s">
        <v>958</v>
      </c>
      <c r="D3831" t="s">
        <v>21</v>
      </c>
      <c r="E3831">
        <v>21113</v>
      </c>
      <c r="F3831" t="s">
        <v>22</v>
      </c>
      <c r="G3831" t="s">
        <v>22</v>
      </c>
      <c r="H3831" t="s">
        <v>101</v>
      </c>
      <c r="I3831" t="s">
        <v>241</v>
      </c>
      <c r="J3831" s="1">
        <v>43258</v>
      </c>
      <c r="K3831" s="1">
        <v>43314</v>
      </c>
      <c r="L3831" t="s">
        <v>103</v>
      </c>
      <c r="N3831" t="s">
        <v>1900</v>
      </c>
    </row>
    <row r="3832" spans="1:14" x14ac:dyDescent="0.25">
      <c r="A3832" t="s">
        <v>4493</v>
      </c>
      <c r="B3832" t="s">
        <v>4494</v>
      </c>
      <c r="C3832" t="s">
        <v>154</v>
      </c>
      <c r="D3832" t="s">
        <v>21</v>
      </c>
      <c r="E3832">
        <v>20724</v>
      </c>
      <c r="F3832" t="s">
        <v>22</v>
      </c>
      <c r="G3832" t="s">
        <v>22</v>
      </c>
      <c r="H3832" t="s">
        <v>101</v>
      </c>
      <c r="I3832" t="s">
        <v>241</v>
      </c>
      <c r="J3832" s="1">
        <v>43258</v>
      </c>
      <c r="K3832" s="1">
        <v>43314</v>
      </c>
      <c r="L3832" t="s">
        <v>103</v>
      </c>
      <c r="N3832" t="s">
        <v>1900</v>
      </c>
    </row>
    <row r="3833" spans="1:14" x14ac:dyDescent="0.25">
      <c r="A3833" t="s">
        <v>2011</v>
      </c>
      <c r="B3833" t="s">
        <v>2012</v>
      </c>
      <c r="C3833" t="s">
        <v>683</v>
      </c>
      <c r="D3833" t="s">
        <v>21</v>
      </c>
      <c r="E3833">
        <v>21716</v>
      </c>
      <c r="F3833" t="s">
        <v>22</v>
      </c>
      <c r="G3833" t="s">
        <v>22</v>
      </c>
      <c r="H3833" t="s">
        <v>101</v>
      </c>
      <c r="I3833" t="s">
        <v>241</v>
      </c>
      <c r="J3833" t="s">
        <v>210</v>
      </c>
      <c r="K3833" s="1">
        <v>43311</v>
      </c>
      <c r="L3833" t="s">
        <v>211</v>
      </c>
      <c r="M3833" t="str">
        <f>HYPERLINK("https://www.regulations.gov/docket?D=FDA-2018-H-2922")</f>
        <v>https://www.regulations.gov/docket?D=FDA-2018-H-2922</v>
      </c>
      <c r="N3833" t="s">
        <v>210</v>
      </c>
    </row>
    <row r="3834" spans="1:14" x14ac:dyDescent="0.25">
      <c r="A3834" t="s">
        <v>726</v>
      </c>
      <c r="B3834" t="s">
        <v>727</v>
      </c>
      <c r="C3834" t="s">
        <v>29</v>
      </c>
      <c r="D3834" t="s">
        <v>21</v>
      </c>
      <c r="E3834">
        <v>21229</v>
      </c>
      <c r="F3834" t="s">
        <v>22</v>
      </c>
      <c r="G3834" t="s">
        <v>22</v>
      </c>
      <c r="H3834" t="s">
        <v>101</v>
      </c>
      <c r="I3834" t="s">
        <v>241</v>
      </c>
      <c r="J3834" s="1">
        <v>43255</v>
      </c>
      <c r="K3834" s="1">
        <v>43307</v>
      </c>
      <c r="L3834" t="s">
        <v>103</v>
      </c>
      <c r="N3834" t="s">
        <v>1900</v>
      </c>
    </row>
    <row r="3835" spans="1:14" x14ac:dyDescent="0.25">
      <c r="A3835" t="s">
        <v>155</v>
      </c>
      <c r="B3835" t="s">
        <v>2309</v>
      </c>
      <c r="C3835" t="s">
        <v>745</v>
      </c>
      <c r="D3835" t="s">
        <v>21</v>
      </c>
      <c r="E3835">
        <v>21001</v>
      </c>
      <c r="F3835" t="s">
        <v>22</v>
      </c>
      <c r="G3835" t="s">
        <v>22</v>
      </c>
      <c r="H3835" t="s">
        <v>110</v>
      </c>
      <c r="I3835" t="s">
        <v>111</v>
      </c>
      <c r="J3835" s="1">
        <v>43297</v>
      </c>
      <c r="K3835" s="1">
        <v>43307</v>
      </c>
      <c r="L3835" t="s">
        <v>103</v>
      </c>
      <c r="N3835" t="s">
        <v>1583</v>
      </c>
    </row>
    <row r="3836" spans="1:14" x14ac:dyDescent="0.25">
      <c r="A3836" t="s">
        <v>155</v>
      </c>
      <c r="B3836" t="s">
        <v>2503</v>
      </c>
      <c r="C3836" t="s">
        <v>519</v>
      </c>
      <c r="D3836" t="s">
        <v>21</v>
      </c>
      <c r="E3836">
        <v>21122</v>
      </c>
      <c r="F3836" t="s">
        <v>22</v>
      </c>
      <c r="G3836" t="s">
        <v>22</v>
      </c>
      <c r="H3836" t="s">
        <v>110</v>
      </c>
      <c r="I3836" t="s">
        <v>111</v>
      </c>
      <c r="J3836" s="1">
        <v>43299</v>
      </c>
      <c r="K3836" s="1">
        <v>43307</v>
      </c>
      <c r="L3836" t="s">
        <v>103</v>
      </c>
      <c r="N3836" t="s">
        <v>1562</v>
      </c>
    </row>
    <row r="3837" spans="1:14" x14ac:dyDescent="0.25">
      <c r="A3837" t="s">
        <v>367</v>
      </c>
      <c r="B3837" t="s">
        <v>1134</v>
      </c>
      <c r="C3837" t="s">
        <v>29</v>
      </c>
      <c r="D3837" t="s">
        <v>21</v>
      </c>
      <c r="E3837">
        <v>21207</v>
      </c>
      <c r="F3837" t="s">
        <v>22</v>
      </c>
      <c r="G3837" t="s">
        <v>22</v>
      </c>
      <c r="H3837" t="s">
        <v>101</v>
      </c>
      <c r="I3837" t="s">
        <v>241</v>
      </c>
      <c r="J3837" s="1">
        <v>43256</v>
      </c>
      <c r="K3837" s="1">
        <v>43307</v>
      </c>
      <c r="L3837" t="s">
        <v>103</v>
      </c>
      <c r="N3837" t="s">
        <v>1900</v>
      </c>
    </row>
    <row r="3838" spans="1:14" x14ac:dyDescent="0.25">
      <c r="A3838" t="s">
        <v>1076</v>
      </c>
      <c r="B3838" t="s">
        <v>1077</v>
      </c>
      <c r="C3838" t="s">
        <v>70</v>
      </c>
      <c r="D3838" t="s">
        <v>21</v>
      </c>
      <c r="E3838">
        <v>21401</v>
      </c>
      <c r="F3838" t="s">
        <v>22</v>
      </c>
      <c r="G3838" t="s">
        <v>22</v>
      </c>
      <c r="H3838" t="s">
        <v>110</v>
      </c>
      <c r="I3838" t="s">
        <v>111</v>
      </c>
      <c r="J3838" s="1">
        <v>43291</v>
      </c>
      <c r="K3838" s="1">
        <v>43307</v>
      </c>
      <c r="L3838" t="s">
        <v>103</v>
      </c>
      <c r="N3838" t="s">
        <v>1583</v>
      </c>
    </row>
    <row r="3839" spans="1:14" x14ac:dyDescent="0.25">
      <c r="A3839" t="s">
        <v>2416</v>
      </c>
      <c r="B3839" t="s">
        <v>2417</v>
      </c>
      <c r="C3839" t="s">
        <v>770</v>
      </c>
      <c r="D3839" t="s">
        <v>21</v>
      </c>
      <c r="E3839">
        <v>20653</v>
      </c>
      <c r="F3839" t="s">
        <v>22</v>
      </c>
      <c r="G3839" t="s">
        <v>22</v>
      </c>
      <c r="H3839" t="s">
        <v>110</v>
      </c>
      <c r="I3839" t="s">
        <v>111</v>
      </c>
      <c r="J3839" s="1">
        <v>43297</v>
      </c>
      <c r="K3839" s="1">
        <v>43307</v>
      </c>
      <c r="L3839" t="s">
        <v>103</v>
      </c>
      <c r="N3839" t="s">
        <v>1562</v>
      </c>
    </row>
    <row r="3840" spans="1:14" x14ac:dyDescent="0.25">
      <c r="A3840" t="s">
        <v>139</v>
      </c>
      <c r="B3840" t="s">
        <v>140</v>
      </c>
      <c r="C3840" t="s">
        <v>29</v>
      </c>
      <c r="D3840" t="s">
        <v>21</v>
      </c>
      <c r="E3840">
        <v>21216</v>
      </c>
      <c r="F3840" t="s">
        <v>22</v>
      </c>
      <c r="G3840" t="s">
        <v>22</v>
      </c>
      <c r="H3840" t="s">
        <v>208</v>
      </c>
      <c r="I3840" t="s">
        <v>209</v>
      </c>
      <c r="J3840" s="1">
        <v>43255</v>
      </c>
      <c r="K3840" s="1">
        <v>43307</v>
      </c>
      <c r="L3840" t="s">
        <v>103</v>
      </c>
      <c r="N3840" t="s">
        <v>1583</v>
      </c>
    </row>
    <row r="3841" spans="1:14" x14ac:dyDescent="0.25">
      <c r="A3841" t="s">
        <v>188</v>
      </c>
      <c r="B3841" t="s">
        <v>464</v>
      </c>
      <c r="C3841" t="s">
        <v>39</v>
      </c>
      <c r="D3841" t="s">
        <v>21</v>
      </c>
      <c r="E3841">
        <v>21045</v>
      </c>
      <c r="F3841" t="s">
        <v>22</v>
      </c>
      <c r="G3841" t="s">
        <v>22</v>
      </c>
      <c r="H3841" t="s">
        <v>110</v>
      </c>
      <c r="I3841" t="s">
        <v>132</v>
      </c>
      <c r="J3841" s="1">
        <v>43283</v>
      </c>
      <c r="K3841" s="1">
        <v>43307</v>
      </c>
      <c r="L3841" t="s">
        <v>103</v>
      </c>
      <c r="N3841" t="s">
        <v>1583</v>
      </c>
    </row>
    <row r="3842" spans="1:14" x14ac:dyDescent="0.25">
      <c r="A3842" t="s">
        <v>93</v>
      </c>
      <c r="B3842" t="s">
        <v>979</v>
      </c>
      <c r="C3842" t="s">
        <v>29</v>
      </c>
      <c r="D3842" t="s">
        <v>21</v>
      </c>
      <c r="E3842">
        <v>21229</v>
      </c>
      <c r="F3842" t="s">
        <v>22</v>
      </c>
      <c r="G3842" t="s">
        <v>22</v>
      </c>
      <c r="H3842" t="s">
        <v>101</v>
      </c>
      <c r="I3842" t="s">
        <v>241</v>
      </c>
      <c r="J3842" s="1">
        <v>43255</v>
      </c>
      <c r="K3842" s="1">
        <v>43307</v>
      </c>
      <c r="L3842" t="s">
        <v>103</v>
      </c>
      <c r="N3842" t="s">
        <v>1900</v>
      </c>
    </row>
    <row r="3843" spans="1:14" x14ac:dyDescent="0.25">
      <c r="A3843" t="s">
        <v>2212</v>
      </c>
      <c r="B3843" t="s">
        <v>2213</v>
      </c>
      <c r="C3843" t="s">
        <v>2214</v>
      </c>
      <c r="D3843" t="s">
        <v>21</v>
      </c>
      <c r="E3843">
        <v>21532</v>
      </c>
      <c r="F3843" t="s">
        <v>22</v>
      </c>
      <c r="G3843" t="s">
        <v>22</v>
      </c>
      <c r="H3843" t="s">
        <v>101</v>
      </c>
      <c r="I3843" t="s">
        <v>241</v>
      </c>
      <c r="J3843" t="s">
        <v>210</v>
      </c>
      <c r="K3843" s="1">
        <v>43306</v>
      </c>
      <c r="L3843" t="s">
        <v>211</v>
      </c>
      <c r="M3843" t="str">
        <f>HYPERLINK("https://www.regulations.gov/docket?D=FDA-2018-H-2857")</f>
        <v>https://www.regulations.gov/docket?D=FDA-2018-H-2857</v>
      </c>
      <c r="N3843" t="s">
        <v>210</v>
      </c>
    </row>
    <row r="3844" spans="1:14" x14ac:dyDescent="0.25">
      <c r="A3844" t="s">
        <v>2355</v>
      </c>
      <c r="B3844" t="s">
        <v>2356</v>
      </c>
      <c r="C3844" t="s">
        <v>176</v>
      </c>
      <c r="D3844" t="s">
        <v>21</v>
      </c>
      <c r="E3844">
        <v>21740</v>
      </c>
      <c r="F3844" t="s">
        <v>22</v>
      </c>
      <c r="G3844" t="s">
        <v>22</v>
      </c>
      <c r="H3844" t="s">
        <v>101</v>
      </c>
      <c r="I3844" t="s">
        <v>241</v>
      </c>
      <c r="J3844" t="s">
        <v>210</v>
      </c>
      <c r="K3844" s="1">
        <v>43306</v>
      </c>
      <c r="L3844" t="s">
        <v>211</v>
      </c>
      <c r="M3844" t="str">
        <f>HYPERLINK("https://www.regulations.gov/docket?D=FDA-2018-H-2849")</f>
        <v>https://www.regulations.gov/docket?D=FDA-2018-H-2849</v>
      </c>
      <c r="N3844" t="s">
        <v>210</v>
      </c>
    </row>
    <row r="3845" spans="1:14" x14ac:dyDescent="0.25">
      <c r="A3845" t="s">
        <v>696</v>
      </c>
      <c r="B3845" t="s">
        <v>697</v>
      </c>
      <c r="C3845" t="s">
        <v>487</v>
      </c>
      <c r="D3845" t="s">
        <v>21</v>
      </c>
      <c r="E3845">
        <v>20781</v>
      </c>
      <c r="F3845" t="s">
        <v>22</v>
      </c>
      <c r="G3845" t="s">
        <v>22</v>
      </c>
      <c r="H3845" t="s">
        <v>101</v>
      </c>
      <c r="I3845" t="s">
        <v>241</v>
      </c>
      <c r="J3845" t="s">
        <v>210</v>
      </c>
      <c r="K3845" s="1">
        <v>43305</v>
      </c>
      <c r="L3845" t="s">
        <v>211</v>
      </c>
      <c r="M3845" t="str">
        <f>HYPERLINK("https://www.regulations.gov/docket?D=FDA-2018-H-2811")</f>
        <v>https://www.regulations.gov/docket?D=FDA-2018-H-2811</v>
      </c>
      <c r="N3845" t="s">
        <v>210</v>
      </c>
    </row>
    <row r="3846" spans="1:14" x14ac:dyDescent="0.25">
      <c r="A3846" t="s">
        <v>3033</v>
      </c>
      <c r="B3846" t="s">
        <v>4588</v>
      </c>
      <c r="C3846" t="s">
        <v>29</v>
      </c>
      <c r="D3846" t="s">
        <v>21</v>
      </c>
      <c r="E3846">
        <v>21229</v>
      </c>
      <c r="F3846" t="s">
        <v>22</v>
      </c>
      <c r="G3846" t="s">
        <v>22</v>
      </c>
      <c r="H3846" t="s">
        <v>101</v>
      </c>
      <c r="I3846" t="s">
        <v>241</v>
      </c>
      <c r="J3846" t="s">
        <v>210</v>
      </c>
      <c r="K3846" s="1">
        <v>43305</v>
      </c>
      <c r="L3846" t="s">
        <v>211</v>
      </c>
      <c r="M3846" t="str">
        <f>HYPERLINK("https://www.regulations.gov/docket?D=FDA-2018-H-2818")</f>
        <v>https://www.regulations.gov/docket?D=FDA-2018-H-2818</v>
      </c>
      <c r="N3846" t="s">
        <v>210</v>
      </c>
    </row>
    <row r="3847" spans="1:14" x14ac:dyDescent="0.25">
      <c r="A3847" t="s">
        <v>2118</v>
      </c>
      <c r="B3847" t="s">
        <v>4608</v>
      </c>
      <c r="C3847" t="s">
        <v>880</v>
      </c>
      <c r="D3847" t="s">
        <v>21</v>
      </c>
      <c r="E3847">
        <v>21784</v>
      </c>
      <c r="F3847" t="s">
        <v>22</v>
      </c>
      <c r="G3847" t="s">
        <v>22</v>
      </c>
      <c r="H3847" t="s">
        <v>110</v>
      </c>
      <c r="I3847" t="s">
        <v>2174</v>
      </c>
      <c r="J3847" s="1">
        <v>43290</v>
      </c>
      <c r="K3847" s="1">
        <v>43300</v>
      </c>
      <c r="L3847" t="s">
        <v>103</v>
      </c>
      <c r="N3847" t="s">
        <v>1583</v>
      </c>
    </row>
    <row r="3848" spans="1:14" x14ac:dyDescent="0.25">
      <c r="A3848" t="s">
        <v>740</v>
      </c>
      <c r="B3848" t="s">
        <v>741</v>
      </c>
      <c r="C3848" t="s">
        <v>369</v>
      </c>
      <c r="D3848" t="s">
        <v>21</v>
      </c>
      <c r="E3848">
        <v>21040</v>
      </c>
      <c r="F3848" t="s">
        <v>22</v>
      </c>
      <c r="G3848" t="s">
        <v>22</v>
      </c>
      <c r="H3848" t="s">
        <v>110</v>
      </c>
      <c r="I3848" t="s">
        <v>111</v>
      </c>
      <c r="J3848" s="1">
        <v>43277</v>
      </c>
      <c r="K3848" s="1">
        <v>43293</v>
      </c>
      <c r="L3848" t="s">
        <v>103</v>
      </c>
      <c r="N3848" t="s">
        <v>1583</v>
      </c>
    </row>
    <row r="3849" spans="1:14" x14ac:dyDescent="0.25">
      <c r="A3849" t="s">
        <v>1643</v>
      </c>
      <c r="B3849" t="s">
        <v>1644</v>
      </c>
      <c r="C3849" t="s">
        <v>1171</v>
      </c>
      <c r="D3849" t="s">
        <v>21</v>
      </c>
      <c r="E3849">
        <v>20705</v>
      </c>
      <c r="F3849" t="s">
        <v>22</v>
      </c>
      <c r="G3849" t="s">
        <v>22</v>
      </c>
      <c r="H3849" t="s">
        <v>208</v>
      </c>
      <c r="I3849" t="s">
        <v>209</v>
      </c>
      <c r="J3849" s="1">
        <v>43241</v>
      </c>
      <c r="K3849" s="1">
        <v>43293</v>
      </c>
      <c r="L3849" t="s">
        <v>103</v>
      </c>
      <c r="N3849" t="s">
        <v>1583</v>
      </c>
    </row>
    <row r="3850" spans="1:14" x14ac:dyDescent="0.25">
      <c r="A3850" t="s">
        <v>146</v>
      </c>
      <c r="B3850" t="s">
        <v>1186</v>
      </c>
      <c r="C3850" t="s">
        <v>29</v>
      </c>
      <c r="D3850" t="s">
        <v>21</v>
      </c>
      <c r="E3850">
        <v>21212</v>
      </c>
      <c r="F3850" t="s">
        <v>22</v>
      </c>
      <c r="G3850" t="s">
        <v>22</v>
      </c>
      <c r="H3850" t="s">
        <v>101</v>
      </c>
      <c r="I3850" t="s">
        <v>241</v>
      </c>
      <c r="J3850" s="1">
        <v>43244</v>
      </c>
      <c r="K3850" s="1">
        <v>43293</v>
      </c>
      <c r="L3850" t="s">
        <v>103</v>
      </c>
      <c r="N3850" t="s">
        <v>1900</v>
      </c>
    </row>
    <row r="3851" spans="1:14" x14ac:dyDescent="0.25">
      <c r="A3851" t="s">
        <v>93</v>
      </c>
      <c r="B3851" t="s">
        <v>355</v>
      </c>
      <c r="C3851" t="s">
        <v>356</v>
      </c>
      <c r="D3851" t="s">
        <v>21</v>
      </c>
      <c r="E3851">
        <v>21114</v>
      </c>
      <c r="F3851" t="s">
        <v>22</v>
      </c>
      <c r="G3851" t="s">
        <v>22</v>
      </c>
      <c r="H3851" t="s">
        <v>101</v>
      </c>
      <c r="I3851" t="s">
        <v>241</v>
      </c>
      <c r="J3851" t="s">
        <v>210</v>
      </c>
      <c r="K3851" s="1">
        <v>43293</v>
      </c>
      <c r="L3851" t="s">
        <v>211</v>
      </c>
      <c r="M3851" t="str">
        <f>HYPERLINK("https://www.regulations.gov/docket?D=FDA-2018-H-2674")</f>
        <v>https://www.regulations.gov/docket?D=FDA-2018-H-2674</v>
      </c>
      <c r="N3851" t="s">
        <v>210</v>
      </c>
    </row>
    <row r="3852" spans="1:14" x14ac:dyDescent="0.25">
      <c r="A3852" t="s">
        <v>1390</v>
      </c>
      <c r="B3852" t="s">
        <v>2021</v>
      </c>
      <c r="C3852" t="s">
        <v>154</v>
      </c>
      <c r="D3852" t="s">
        <v>21</v>
      </c>
      <c r="E3852">
        <v>20708</v>
      </c>
      <c r="F3852" t="s">
        <v>22</v>
      </c>
      <c r="G3852" t="s">
        <v>22</v>
      </c>
      <c r="H3852" t="s">
        <v>101</v>
      </c>
      <c r="I3852" t="s">
        <v>241</v>
      </c>
      <c r="J3852" s="1">
        <v>43242</v>
      </c>
      <c r="K3852" s="1">
        <v>43293</v>
      </c>
      <c r="L3852" t="s">
        <v>103</v>
      </c>
      <c r="N3852" t="s">
        <v>1900</v>
      </c>
    </row>
    <row r="3853" spans="1:14" x14ac:dyDescent="0.25">
      <c r="A3853" t="s">
        <v>2193</v>
      </c>
      <c r="B3853" t="s">
        <v>2194</v>
      </c>
      <c r="C3853" t="s">
        <v>29</v>
      </c>
      <c r="D3853" t="s">
        <v>21</v>
      </c>
      <c r="E3853">
        <v>21216</v>
      </c>
      <c r="F3853" t="s">
        <v>22</v>
      </c>
      <c r="G3853" t="s">
        <v>22</v>
      </c>
      <c r="H3853" t="s">
        <v>208</v>
      </c>
      <c r="I3853" t="s">
        <v>209</v>
      </c>
      <c r="J3853" t="s">
        <v>210</v>
      </c>
      <c r="K3853" s="1">
        <v>43291</v>
      </c>
      <c r="L3853" t="s">
        <v>211</v>
      </c>
      <c r="M3853" t="str">
        <f>HYPERLINK("https://www.regulations.gov/docket?D=FDA-2018-H-2638")</f>
        <v>https://www.regulations.gov/docket?D=FDA-2018-H-2638</v>
      </c>
      <c r="N3853" t="s">
        <v>210</v>
      </c>
    </row>
    <row r="3854" spans="1:14" x14ac:dyDescent="0.25">
      <c r="A3854" t="s">
        <v>76</v>
      </c>
      <c r="B3854" t="s">
        <v>121</v>
      </c>
      <c r="C3854" t="s">
        <v>29</v>
      </c>
      <c r="D3854" t="s">
        <v>21</v>
      </c>
      <c r="E3854">
        <v>21207</v>
      </c>
      <c r="F3854" t="s">
        <v>22</v>
      </c>
      <c r="G3854" t="s">
        <v>22</v>
      </c>
      <c r="H3854" t="s">
        <v>101</v>
      </c>
      <c r="I3854" t="s">
        <v>241</v>
      </c>
      <c r="J3854" t="s">
        <v>210</v>
      </c>
      <c r="K3854" s="1">
        <v>43290</v>
      </c>
      <c r="L3854" t="s">
        <v>211</v>
      </c>
      <c r="M3854" t="str">
        <f>HYPERLINK("https://www.regulations.gov/docket?D=FDA-2018-H-2623")</f>
        <v>https://www.regulations.gov/docket?D=FDA-2018-H-2623</v>
      </c>
      <c r="N3854" t="s">
        <v>210</v>
      </c>
    </row>
    <row r="3855" spans="1:14" x14ac:dyDescent="0.25">
      <c r="A3855" t="s">
        <v>4729</v>
      </c>
      <c r="B3855" t="s">
        <v>1411</v>
      </c>
      <c r="C3855" t="s">
        <v>29</v>
      </c>
      <c r="D3855" t="s">
        <v>21</v>
      </c>
      <c r="E3855">
        <v>21206</v>
      </c>
      <c r="F3855" t="s">
        <v>22</v>
      </c>
      <c r="G3855" t="s">
        <v>22</v>
      </c>
      <c r="H3855" t="s">
        <v>110</v>
      </c>
      <c r="I3855" t="s">
        <v>111</v>
      </c>
      <c r="J3855" s="1">
        <v>43272</v>
      </c>
      <c r="K3855" s="1">
        <v>43286</v>
      </c>
      <c r="L3855" t="s">
        <v>103</v>
      </c>
      <c r="N3855" t="s">
        <v>1583</v>
      </c>
    </row>
    <row r="3856" spans="1:14" x14ac:dyDescent="0.25">
      <c r="A3856" t="s">
        <v>155</v>
      </c>
      <c r="B3856" t="s">
        <v>498</v>
      </c>
      <c r="C3856" t="s">
        <v>29</v>
      </c>
      <c r="D3856" t="s">
        <v>21</v>
      </c>
      <c r="E3856">
        <v>21206</v>
      </c>
      <c r="F3856" t="s">
        <v>22</v>
      </c>
      <c r="G3856" t="s">
        <v>22</v>
      </c>
      <c r="H3856" t="s">
        <v>110</v>
      </c>
      <c r="I3856" t="s">
        <v>111</v>
      </c>
      <c r="J3856" s="1">
        <v>43272</v>
      </c>
      <c r="K3856" s="1">
        <v>43286</v>
      </c>
      <c r="L3856" t="s">
        <v>103</v>
      </c>
      <c r="N3856" t="s">
        <v>1583</v>
      </c>
    </row>
    <row r="3857" spans="1:14" x14ac:dyDescent="0.25">
      <c r="A3857" t="s">
        <v>2706</v>
      </c>
      <c r="B3857" t="s">
        <v>4731</v>
      </c>
      <c r="C3857" t="s">
        <v>39</v>
      </c>
      <c r="D3857" t="s">
        <v>21</v>
      </c>
      <c r="E3857">
        <v>21045</v>
      </c>
      <c r="F3857" t="s">
        <v>22</v>
      </c>
      <c r="G3857" t="s">
        <v>22</v>
      </c>
      <c r="H3857" t="s">
        <v>110</v>
      </c>
      <c r="I3857" t="s">
        <v>2174</v>
      </c>
      <c r="J3857" s="1">
        <v>43276</v>
      </c>
      <c r="K3857" s="1">
        <v>43286</v>
      </c>
      <c r="L3857" t="s">
        <v>103</v>
      </c>
      <c r="N3857" t="s">
        <v>1562</v>
      </c>
    </row>
    <row r="3858" spans="1:14" x14ac:dyDescent="0.25">
      <c r="A3858" t="s">
        <v>1304</v>
      </c>
      <c r="B3858" t="s">
        <v>1305</v>
      </c>
      <c r="C3858" t="s">
        <v>29</v>
      </c>
      <c r="D3858" t="s">
        <v>21</v>
      </c>
      <c r="E3858">
        <v>21225</v>
      </c>
      <c r="F3858" t="s">
        <v>22</v>
      </c>
      <c r="G3858" t="s">
        <v>22</v>
      </c>
      <c r="H3858" t="s">
        <v>101</v>
      </c>
      <c r="I3858" t="s">
        <v>241</v>
      </c>
      <c r="J3858" s="1">
        <v>43235</v>
      </c>
      <c r="K3858" s="1">
        <v>43286</v>
      </c>
      <c r="L3858" t="s">
        <v>103</v>
      </c>
      <c r="N3858" t="s">
        <v>1900</v>
      </c>
    </row>
    <row r="3859" spans="1:14" x14ac:dyDescent="0.25">
      <c r="A3859" t="s">
        <v>465</v>
      </c>
      <c r="B3859" t="s">
        <v>466</v>
      </c>
      <c r="C3859" t="s">
        <v>39</v>
      </c>
      <c r="D3859" t="s">
        <v>21</v>
      </c>
      <c r="E3859">
        <v>21045</v>
      </c>
      <c r="F3859" t="s">
        <v>22</v>
      </c>
      <c r="G3859" t="s">
        <v>22</v>
      </c>
      <c r="H3859" t="s">
        <v>110</v>
      </c>
      <c r="I3859" t="s">
        <v>111</v>
      </c>
      <c r="J3859" s="1">
        <v>43276</v>
      </c>
      <c r="K3859" s="1">
        <v>43286</v>
      </c>
      <c r="L3859" t="s">
        <v>103</v>
      </c>
      <c r="N3859" t="s">
        <v>1583</v>
      </c>
    </row>
    <row r="3860" spans="1:14" x14ac:dyDescent="0.25">
      <c r="A3860" t="s">
        <v>1107</v>
      </c>
      <c r="B3860" t="s">
        <v>1108</v>
      </c>
      <c r="C3860" t="s">
        <v>154</v>
      </c>
      <c r="D3860" t="s">
        <v>21</v>
      </c>
      <c r="E3860">
        <v>20707</v>
      </c>
      <c r="F3860" t="s">
        <v>22</v>
      </c>
      <c r="G3860" t="s">
        <v>22</v>
      </c>
      <c r="H3860" t="s">
        <v>101</v>
      </c>
      <c r="I3860" t="s">
        <v>241</v>
      </c>
      <c r="J3860" s="1">
        <v>43237</v>
      </c>
      <c r="K3860" s="1">
        <v>43286</v>
      </c>
      <c r="L3860" t="s">
        <v>103</v>
      </c>
      <c r="N3860" t="s">
        <v>1580</v>
      </c>
    </row>
    <row r="3861" spans="1:14" x14ac:dyDescent="0.25">
      <c r="A3861" t="s">
        <v>4732</v>
      </c>
      <c r="B3861" t="s">
        <v>1307</v>
      </c>
      <c r="C3861" t="s">
        <v>29</v>
      </c>
      <c r="D3861" t="s">
        <v>21</v>
      </c>
      <c r="E3861">
        <v>21229</v>
      </c>
      <c r="F3861" t="s">
        <v>22</v>
      </c>
      <c r="G3861" t="s">
        <v>22</v>
      </c>
      <c r="H3861" t="s">
        <v>208</v>
      </c>
      <c r="I3861" t="s">
        <v>209</v>
      </c>
      <c r="J3861" s="1">
        <v>43234</v>
      </c>
      <c r="K3861" s="1">
        <v>43286</v>
      </c>
      <c r="L3861" t="s">
        <v>103</v>
      </c>
      <c r="N3861" t="s">
        <v>1583</v>
      </c>
    </row>
    <row r="3862" spans="1:14" x14ac:dyDescent="0.25">
      <c r="A3862" t="s">
        <v>201</v>
      </c>
      <c r="B3862" t="s">
        <v>2443</v>
      </c>
      <c r="C3862" t="s">
        <v>154</v>
      </c>
      <c r="D3862" t="s">
        <v>21</v>
      </c>
      <c r="E3862">
        <v>20708</v>
      </c>
      <c r="F3862" t="s">
        <v>22</v>
      </c>
      <c r="G3862" t="s">
        <v>22</v>
      </c>
      <c r="H3862" t="s">
        <v>101</v>
      </c>
      <c r="I3862" t="s">
        <v>241</v>
      </c>
      <c r="J3862" s="1">
        <v>43237</v>
      </c>
      <c r="K3862" s="1">
        <v>43286</v>
      </c>
      <c r="L3862" t="s">
        <v>103</v>
      </c>
      <c r="N3862" t="s">
        <v>1580</v>
      </c>
    </row>
    <row r="3863" spans="1:14" x14ac:dyDescent="0.25">
      <c r="A3863" t="s">
        <v>2515</v>
      </c>
      <c r="B3863" t="s">
        <v>2516</v>
      </c>
      <c r="C3863" t="s">
        <v>182</v>
      </c>
      <c r="D3863" t="s">
        <v>21</v>
      </c>
      <c r="E3863">
        <v>21666</v>
      </c>
      <c r="F3863" t="s">
        <v>22</v>
      </c>
      <c r="G3863" t="s">
        <v>22</v>
      </c>
      <c r="H3863" t="s">
        <v>110</v>
      </c>
      <c r="I3863" t="s">
        <v>2174</v>
      </c>
      <c r="J3863" s="1">
        <v>43271</v>
      </c>
      <c r="K3863" s="1">
        <v>43286</v>
      </c>
      <c r="L3863" t="s">
        <v>103</v>
      </c>
      <c r="N3863" t="s">
        <v>1562</v>
      </c>
    </row>
    <row r="3864" spans="1:14" x14ac:dyDescent="0.25">
      <c r="A3864" t="s">
        <v>2293</v>
      </c>
      <c r="B3864" t="s">
        <v>2294</v>
      </c>
      <c r="C3864" t="s">
        <v>182</v>
      </c>
      <c r="D3864" t="s">
        <v>21</v>
      </c>
      <c r="E3864">
        <v>21666</v>
      </c>
      <c r="F3864" t="s">
        <v>22</v>
      </c>
      <c r="G3864" t="s">
        <v>22</v>
      </c>
      <c r="H3864" t="s">
        <v>110</v>
      </c>
      <c r="I3864" t="s">
        <v>111</v>
      </c>
      <c r="J3864" t="s">
        <v>210</v>
      </c>
      <c r="K3864" s="1">
        <v>43280</v>
      </c>
      <c r="L3864" t="s">
        <v>211</v>
      </c>
      <c r="M3864" t="str">
        <f>HYPERLINK("https://www.regulations.gov/docket?D=FDA-2018-H-2522")</f>
        <v>https://www.regulations.gov/docket?D=FDA-2018-H-2522</v>
      </c>
      <c r="N3864" t="s">
        <v>210</v>
      </c>
    </row>
    <row r="3865" spans="1:14" x14ac:dyDescent="0.25">
      <c r="A3865" t="s">
        <v>2697</v>
      </c>
      <c r="B3865" t="s">
        <v>2698</v>
      </c>
      <c r="C3865" t="s">
        <v>1020</v>
      </c>
      <c r="D3865" t="s">
        <v>21</v>
      </c>
      <c r="E3865">
        <v>21157</v>
      </c>
      <c r="F3865" t="s">
        <v>22</v>
      </c>
      <c r="G3865" t="s">
        <v>22</v>
      </c>
      <c r="H3865" t="s">
        <v>110</v>
      </c>
      <c r="I3865" t="s">
        <v>111</v>
      </c>
      <c r="J3865" s="1">
        <v>43269</v>
      </c>
      <c r="K3865" s="1">
        <v>43279</v>
      </c>
      <c r="L3865" t="s">
        <v>103</v>
      </c>
      <c r="N3865" t="s">
        <v>1583</v>
      </c>
    </row>
    <row r="3866" spans="1:14" x14ac:dyDescent="0.25">
      <c r="A3866" t="s">
        <v>4754</v>
      </c>
      <c r="B3866" t="s">
        <v>1626</v>
      </c>
      <c r="C3866" t="s">
        <v>29</v>
      </c>
      <c r="D3866" t="s">
        <v>21</v>
      </c>
      <c r="E3866">
        <v>21218</v>
      </c>
      <c r="F3866" t="s">
        <v>22</v>
      </c>
      <c r="G3866" t="s">
        <v>22</v>
      </c>
      <c r="H3866" t="s">
        <v>208</v>
      </c>
      <c r="I3866" t="s">
        <v>209</v>
      </c>
      <c r="J3866" s="1">
        <v>43230</v>
      </c>
      <c r="K3866" s="1">
        <v>43279</v>
      </c>
      <c r="L3866" t="s">
        <v>103</v>
      </c>
      <c r="N3866" t="s">
        <v>1562</v>
      </c>
    </row>
    <row r="3867" spans="1:14" x14ac:dyDescent="0.25">
      <c r="A3867" t="s">
        <v>1971</v>
      </c>
      <c r="B3867" t="s">
        <v>1972</v>
      </c>
      <c r="C3867" t="s">
        <v>29</v>
      </c>
      <c r="D3867" t="s">
        <v>21</v>
      </c>
      <c r="E3867">
        <v>21218</v>
      </c>
      <c r="F3867" t="s">
        <v>22</v>
      </c>
      <c r="G3867" t="s">
        <v>22</v>
      </c>
      <c r="H3867" t="s">
        <v>101</v>
      </c>
      <c r="I3867" t="s">
        <v>241</v>
      </c>
      <c r="J3867" s="1">
        <v>43230</v>
      </c>
      <c r="K3867" s="1">
        <v>43279</v>
      </c>
      <c r="L3867" t="s">
        <v>103</v>
      </c>
      <c r="N3867" t="s">
        <v>1900</v>
      </c>
    </row>
    <row r="3868" spans="1:14" x14ac:dyDescent="0.25">
      <c r="A3868" t="s">
        <v>1455</v>
      </c>
      <c r="B3868" t="s">
        <v>1456</v>
      </c>
      <c r="C3868" t="s">
        <v>29</v>
      </c>
      <c r="D3868" t="s">
        <v>21</v>
      </c>
      <c r="E3868">
        <v>21223</v>
      </c>
      <c r="F3868" t="s">
        <v>22</v>
      </c>
      <c r="G3868" t="s">
        <v>22</v>
      </c>
      <c r="H3868" t="s">
        <v>208</v>
      </c>
      <c r="I3868" t="s">
        <v>209</v>
      </c>
      <c r="J3868" s="1">
        <v>43228</v>
      </c>
      <c r="K3868" s="1">
        <v>43279</v>
      </c>
      <c r="L3868" t="s">
        <v>103</v>
      </c>
      <c r="N3868" t="s">
        <v>1583</v>
      </c>
    </row>
    <row r="3869" spans="1:14" x14ac:dyDescent="0.25">
      <c r="A3869" t="s">
        <v>700</v>
      </c>
      <c r="B3869" t="s">
        <v>1968</v>
      </c>
      <c r="C3869" t="s">
        <v>29</v>
      </c>
      <c r="D3869" t="s">
        <v>21</v>
      </c>
      <c r="E3869">
        <v>21229</v>
      </c>
      <c r="F3869" t="s">
        <v>22</v>
      </c>
      <c r="G3869" t="s">
        <v>22</v>
      </c>
      <c r="H3869" t="s">
        <v>208</v>
      </c>
      <c r="I3869" t="s">
        <v>209</v>
      </c>
      <c r="J3869" s="1">
        <v>43228</v>
      </c>
      <c r="K3869" s="1">
        <v>43279</v>
      </c>
      <c r="L3869" t="s">
        <v>103</v>
      </c>
      <c r="N3869" t="s">
        <v>1583</v>
      </c>
    </row>
    <row r="3870" spans="1:14" x14ac:dyDescent="0.25">
      <c r="A3870" t="s">
        <v>1235</v>
      </c>
      <c r="B3870" t="s">
        <v>1236</v>
      </c>
      <c r="C3870" t="s">
        <v>29</v>
      </c>
      <c r="D3870" t="s">
        <v>21</v>
      </c>
      <c r="E3870">
        <v>21229</v>
      </c>
      <c r="F3870" t="s">
        <v>22</v>
      </c>
      <c r="G3870" t="s">
        <v>22</v>
      </c>
      <c r="H3870" t="s">
        <v>208</v>
      </c>
      <c r="I3870" t="s">
        <v>209</v>
      </c>
      <c r="J3870" s="1">
        <v>43230</v>
      </c>
      <c r="K3870" s="1">
        <v>43279</v>
      </c>
      <c r="L3870" t="s">
        <v>103</v>
      </c>
      <c r="N3870" t="s">
        <v>1583</v>
      </c>
    </row>
    <row r="3871" spans="1:14" x14ac:dyDescent="0.25">
      <c r="A3871" t="s">
        <v>126</v>
      </c>
      <c r="B3871" t="s">
        <v>4758</v>
      </c>
      <c r="C3871" t="s">
        <v>29</v>
      </c>
      <c r="D3871" t="s">
        <v>21</v>
      </c>
      <c r="E3871">
        <v>21229</v>
      </c>
      <c r="F3871" t="s">
        <v>22</v>
      </c>
      <c r="G3871" t="s">
        <v>22</v>
      </c>
      <c r="H3871" t="s">
        <v>208</v>
      </c>
      <c r="I3871" t="s">
        <v>209</v>
      </c>
      <c r="J3871" s="1">
        <v>43227</v>
      </c>
      <c r="K3871" s="1">
        <v>43279</v>
      </c>
      <c r="L3871" t="s">
        <v>103</v>
      </c>
      <c r="N3871" t="s">
        <v>1583</v>
      </c>
    </row>
    <row r="3872" spans="1:14" x14ac:dyDescent="0.25">
      <c r="A3872" t="s">
        <v>2708</v>
      </c>
      <c r="B3872" t="s">
        <v>2709</v>
      </c>
      <c r="C3872" t="s">
        <v>432</v>
      </c>
      <c r="D3872" t="s">
        <v>21</v>
      </c>
      <c r="E3872">
        <v>21502</v>
      </c>
      <c r="F3872" t="s">
        <v>22</v>
      </c>
      <c r="G3872" t="s">
        <v>22</v>
      </c>
      <c r="H3872" t="s">
        <v>101</v>
      </c>
      <c r="I3872" t="s">
        <v>241</v>
      </c>
      <c r="J3872" s="1">
        <v>43230</v>
      </c>
      <c r="K3872" s="1">
        <v>43279</v>
      </c>
      <c r="L3872" t="s">
        <v>103</v>
      </c>
      <c r="N3872" t="s">
        <v>1580</v>
      </c>
    </row>
    <row r="3873" spans="1:14" x14ac:dyDescent="0.25">
      <c r="A3873" t="s">
        <v>2912</v>
      </c>
      <c r="B3873" t="s">
        <v>4759</v>
      </c>
      <c r="C3873" t="s">
        <v>29</v>
      </c>
      <c r="D3873" t="s">
        <v>21</v>
      </c>
      <c r="E3873">
        <v>21229</v>
      </c>
      <c r="F3873" t="s">
        <v>22</v>
      </c>
      <c r="G3873" t="s">
        <v>22</v>
      </c>
      <c r="H3873" t="s">
        <v>208</v>
      </c>
      <c r="I3873" t="s">
        <v>209</v>
      </c>
      <c r="J3873" s="1">
        <v>43227</v>
      </c>
      <c r="K3873" s="1">
        <v>43279</v>
      </c>
      <c r="L3873" t="s">
        <v>103</v>
      </c>
      <c r="N3873" t="s">
        <v>1583</v>
      </c>
    </row>
    <row r="3874" spans="1:14" x14ac:dyDescent="0.25">
      <c r="A3874" t="s">
        <v>2420</v>
      </c>
      <c r="B3874" t="s">
        <v>2421</v>
      </c>
      <c r="C3874" t="s">
        <v>29</v>
      </c>
      <c r="D3874" t="s">
        <v>21</v>
      </c>
      <c r="E3874">
        <v>21223</v>
      </c>
      <c r="F3874" t="s">
        <v>22</v>
      </c>
      <c r="G3874" t="s">
        <v>22</v>
      </c>
      <c r="H3874" t="s">
        <v>208</v>
      </c>
      <c r="I3874" t="s">
        <v>209</v>
      </c>
      <c r="J3874" s="1">
        <v>43228</v>
      </c>
      <c r="K3874" s="1">
        <v>43279</v>
      </c>
      <c r="L3874" t="s">
        <v>103</v>
      </c>
      <c r="N3874" t="s">
        <v>1583</v>
      </c>
    </row>
    <row r="3875" spans="1:14" x14ac:dyDescent="0.25">
      <c r="A3875" t="s">
        <v>1996</v>
      </c>
      <c r="B3875" t="s">
        <v>2217</v>
      </c>
      <c r="C3875" t="s">
        <v>29</v>
      </c>
      <c r="D3875" t="s">
        <v>21</v>
      </c>
      <c r="E3875">
        <v>21229</v>
      </c>
      <c r="F3875" t="s">
        <v>22</v>
      </c>
      <c r="G3875" t="s">
        <v>22</v>
      </c>
      <c r="H3875" t="s">
        <v>101</v>
      </c>
      <c r="I3875" t="s">
        <v>241</v>
      </c>
      <c r="J3875" s="1">
        <v>43227</v>
      </c>
      <c r="K3875" s="1">
        <v>43279</v>
      </c>
      <c r="L3875" t="s">
        <v>103</v>
      </c>
      <c r="N3875" t="s">
        <v>104</v>
      </c>
    </row>
    <row r="3876" spans="1:14" x14ac:dyDescent="0.25">
      <c r="A3876" t="s">
        <v>1172</v>
      </c>
      <c r="B3876" t="s">
        <v>2091</v>
      </c>
      <c r="C3876" t="s">
        <v>29</v>
      </c>
      <c r="D3876" t="s">
        <v>21</v>
      </c>
      <c r="E3876">
        <v>21225</v>
      </c>
      <c r="F3876" t="s">
        <v>22</v>
      </c>
      <c r="G3876" t="s">
        <v>22</v>
      </c>
      <c r="H3876" t="s">
        <v>101</v>
      </c>
      <c r="I3876" t="s">
        <v>241</v>
      </c>
      <c r="J3876" s="1">
        <v>43222</v>
      </c>
      <c r="K3876" s="1">
        <v>43272</v>
      </c>
      <c r="L3876" t="s">
        <v>103</v>
      </c>
      <c r="N3876" t="s">
        <v>1900</v>
      </c>
    </row>
    <row r="3877" spans="1:14" x14ac:dyDescent="0.25">
      <c r="A3877" t="s">
        <v>2606</v>
      </c>
      <c r="B3877" t="s">
        <v>4810</v>
      </c>
      <c r="C3877" t="s">
        <v>29</v>
      </c>
      <c r="D3877" t="s">
        <v>21</v>
      </c>
      <c r="E3877">
        <v>21229</v>
      </c>
      <c r="F3877" t="s">
        <v>22</v>
      </c>
      <c r="G3877" t="s">
        <v>22</v>
      </c>
      <c r="H3877" t="s">
        <v>2041</v>
      </c>
      <c r="I3877" t="s">
        <v>24</v>
      </c>
      <c r="J3877" s="1">
        <v>43214</v>
      </c>
      <c r="K3877" s="1">
        <v>43272</v>
      </c>
      <c r="L3877" t="s">
        <v>103</v>
      </c>
      <c r="N3877" t="s">
        <v>3522</v>
      </c>
    </row>
    <row r="3878" spans="1:14" x14ac:dyDescent="0.25">
      <c r="A3878" t="s">
        <v>2440</v>
      </c>
      <c r="B3878" t="s">
        <v>4811</v>
      </c>
      <c r="C3878" t="s">
        <v>29</v>
      </c>
      <c r="D3878" t="s">
        <v>21</v>
      </c>
      <c r="E3878">
        <v>21211</v>
      </c>
      <c r="F3878" t="s">
        <v>22</v>
      </c>
      <c r="G3878" t="s">
        <v>22</v>
      </c>
      <c r="H3878" t="s">
        <v>101</v>
      </c>
      <c r="I3878" t="s">
        <v>241</v>
      </c>
      <c r="J3878" s="1">
        <v>43223</v>
      </c>
      <c r="K3878" s="1">
        <v>43272</v>
      </c>
      <c r="L3878" t="s">
        <v>103</v>
      </c>
      <c r="N3878" t="s">
        <v>1580</v>
      </c>
    </row>
    <row r="3879" spans="1:14" x14ac:dyDescent="0.25">
      <c r="A3879" t="s">
        <v>3228</v>
      </c>
      <c r="B3879" t="s">
        <v>3229</v>
      </c>
      <c r="C3879" t="s">
        <v>29</v>
      </c>
      <c r="D3879" t="s">
        <v>21</v>
      </c>
      <c r="E3879">
        <v>21231</v>
      </c>
      <c r="F3879" t="s">
        <v>22</v>
      </c>
      <c r="G3879" t="s">
        <v>22</v>
      </c>
      <c r="H3879" t="s">
        <v>208</v>
      </c>
      <c r="I3879" t="s">
        <v>209</v>
      </c>
      <c r="J3879" t="s">
        <v>210</v>
      </c>
      <c r="K3879" s="1">
        <v>43272</v>
      </c>
      <c r="L3879" t="s">
        <v>211</v>
      </c>
      <c r="M3879" t="str">
        <f>HYPERLINK("https://www.regulations.gov/docket?D=FDA-2018-H-2404")</f>
        <v>https://www.regulations.gov/docket?D=FDA-2018-H-2404</v>
      </c>
      <c r="N3879" t="s">
        <v>210</v>
      </c>
    </row>
    <row r="3880" spans="1:14" x14ac:dyDescent="0.25">
      <c r="A3880" t="s">
        <v>196</v>
      </c>
      <c r="B3880" t="s">
        <v>2710</v>
      </c>
      <c r="C3880" t="s">
        <v>29</v>
      </c>
      <c r="D3880" t="s">
        <v>21</v>
      </c>
      <c r="E3880">
        <v>21213</v>
      </c>
      <c r="F3880" t="s">
        <v>22</v>
      </c>
      <c r="G3880" t="s">
        <v>22</v>
      </c>
      <c r="H3880" t="s">
        <v>208</v>
      </c>
      <c r="I3880" t="s">
        <v>209</v>
      </c>
      <c r="J3880" s="1">
        <v>43221</v>
      </c>
      <c r="K3880" s="1">
        <v>43272</v>
      </c>
      <c r="L3880" t="s">
        <v>103</v>
      </c>
      <c r="N3880" t="s">
        <v>1583</v>
      </c>
    </row>
    <row r="3881" spans="1:14" x14ac:dyDescent="0.25">
      <c r="A3881" t="s">
        <v>1762</v>
      </c>
      <c r="B3881" t="s">
        <v>4817</v>
      </c>
      <c r="C3881" t="s">
        <v>1764</v>
      </c>
      <c r="D3881" t="s">
        <v>21</v>
      </c>
      <c r="E3881">
        <v>21047</v>
      </c>
      <c r="F3881" t="s">
        <v>22</v>
      </c>
      <c r="G3881" t="s">
        <v>22</v>
      </c>
      <c r="H3881" t="s">
        <v>101</v>
      </c>
      <c r="I3881" t="s">
        <v>241</v>
      </c>
      <c r="J3881" s="1">
        <v>43220</v>
      </c>
      <c r="K3881" s="1">
        <v>43272</v>
      </c>
      <c r="L3881" t="s">
        <v>103</v>
      </c>
      <c r="N3881" t="s">
        <v>1900</v>
      </c>
    </row>
    <row r="3882" spans="1:14" x14ac:dyDescent="0.25">
      <c r="A3882" t="s">
        <v>1245</v>
      </c>
      <c r="B3882" t="s">
        <v>4820</v>
      </c>
      <c r="C3882" t="s">
        <v>29</v>
      </c>
      <c r="D3882" t="s">
        <v>21</v>
      </c>
      <c r="E3882">
        <v>21230</v>
      </c>
      <c r="F3882" t="s">
        <v>22</v>
      </c>
      <c r="G3882" t="s">
        <v>22</v>
      </c>
      <c r="H3882" t="s">
        <v>101</v>
      </c>
      <c r="I3882" t="s">
        <v>241</v>
      </c>
      <c r="J3882" s="1">
        <v>43216</v>
      </c>
      <c r="K3882" s="1">
        <v>43272</v>
      </c>
      <c r="L3882" t="s">
        <v>103</v>
      </c>
      <c r="N3882" t="s">
        <v>1900</v>
      </c>
    </row>
    <row r="3883" spans="1:14" x14ac:dyDescent="0.25">
      <c r="A3883" t="s">
        <v>473</v>
      </c>
      <c r="B3883" t="s">
        <v>474</v>
      </c>
      <c r="C3883" t="s">
        <v>29</v>
      </c>
      <c r="D3883" t="s">
        <v>21</v>
      </c>
      <c r="E3883">
        <v>21239</v>
      </c>
      <c r="F3883" t="s">
        <v>22</v>
      </c>
      <c r="G3883" t="s">
        <v>22</v>
      </c>
      <c r="H3883" t="s">
        <v>101</v>
      </c>
      <c r="I3883" t="s">
        <v>241</v>
      </c>
      <c r="J3883" s="1">
        <v>43221</v>
      </c>
      <c r="K3883" s="1">
        <v>43272</v>
      </c>
      <c r="L3883" t="s">
        <v>103</v>
      </c>
      <c r="N3883" t="s">
        <v>1900</v>
      </c>
    </row>
    <row r="3884" spans="1:14" x14ac:dyDescent="0.25">
      <c r="A3884" t="s">
        <v>3738</v>
      </c>
      <c r="B3884" t="s">
        <v>4823</v>
      </c>
      <c r="C3884" t="s">
        <v>29</v>
      </c>
      <c r="D3884" t="s">
        <v>21</v>
      </c>
      <c r="E3884">
        <v>21211</v>
      </c>
      <c r="F3884" t="s">
        <v>22</v>
      </c>
      <c r="G3884" t="s">
        <v>22</v>
      </c>
      <c r="H3884" t="s">
        <v>101</v>
      </c>
      <c r="I3884" t="s">
        <v>241</v>
      </c>
      <c r="J3884" s="1">
        <v>43223</v>
      </c>
      <c r="K3884" s="1">
        <v>43272</v>
      </c>
      <c r="L3884" t="s">
        <v>103</v>
      </c>
      <c r="N3884" t="s">
        <v>1580</v>
      </c>
    </row>
    <row r="3885" spans="1:14" x14ac:dyDescent="0.25">
      <c r="A3885" t="s">
        <v>4833</v>
      </c>
      <c r="B3885" t="s">
        <v>4834</v>
      </c>
      <c r="C3885" t="s">
        <v>29</v>
      </c>
      <c r="D3885" t="s">
        <v>21</v>
      </c>
      <c r="E3885">
        <v>21206</v>
      </c>
      <c r="F3885" t="s">
        <v>22</v>
      </c>
      <c r="G3885" t="s">
        <v>22</v>
      </c>
      <c r="H3885" t="s">
        <v>101</v>
      </c>
      <c r="I3885" t="s">
        <v>241</v>
      </c>
      <c r="J3885" t="s">
        <v>210</v>
      </c>
      <c r="K3885" s="1">
        <v>43270</v>
      </c>
      <c r="L3885" t="s">
        <v>211</v>
      </c>
      <c r="M3885" t="str">
        <f>HYPERLINK("https://www.regulations.gov/docket?D=FDA-2018-H-2351")</f>
        <v>https://www.regulations.gov/docket?D=FDA-2018-H-2351</v>
      </c>
      <c r="N3885" t="s">
        <v>210</v>
      </c>
    </row>
    <row r="3886" spans="1:14" x14ac:dyDescent="0.25">
      <c r="A3886" t="s">
        <v>2437</v>
      </c>
      <c r="B3886" t="s">
        <v>2438</v>
      </c>
      <c r="C3886" t="s">
        <v>29</v>
      </c>
      <c r="D3886" t="s">
        <v>21</v>
      </c>
      <c r="E3886">
        <v>21218</v>
      </c>
      <c r="F3886" t="s">
        <v>22</v>
      </c>
      <c r="G3886" t="s">
        <v>22</v>
      </c>
      <c r="H3886" t="s">
        <v>208</v>
      </c>
      <c r="I3886" t="s">
        <v>209</v>
      </c>
      <c r="J3886" t="s">
        <v>210</v>
      </c>
      <c r="K3886" s="1">
        <v>43269</v>
      </c>
      <c r="L3886" t="s">
        <v>211</v>
      </c>
      <c r="M3886" t="str">
        <f>HYPERLINK("https://www.regulations.gov/docket?D=FDA-2018-H-2323")</f>
        <v>https://www.regulations.gov/docket?D=FDA-2018-H-2323</v>
      </c>
      <c r="N3886" t="s">
        <v>210</v>
      </c>
    </row>
    <row r="3887" spans="1:14" x14ac:dyDescent="0.25">
      <c r="A3887" t="s">
        <v>2451</v>
      </c>
      <c r="B3887" t="s">
        <v>2452</v>
      </c>
      <c r="C3887" t="s">
        <v>29</v>
      </c>
      <c r="D3887" t="s">
        <v>21</v>
      </c>
      <c r="E3887">
        <v>21214</v>
      </c>
      <c r="F3887" t="s">
        <v>22</v>
      </c>
      <c r="G3887" t="s">
        <v>22</v>
      </c>
      <c r="H3887" t="s">
        <v>208</v>
      </c>
      <c r="I3887" t="s">
        <v>209</v>
      </c>
      <c r="J3887" t="s">
        <v>210</v>
      </c>
      <c r="K3887" s="1">
        <v>43269</v>
      </c>
      <c r="L3887" t="s">
        <v>211</v>
      </c>
      <c r="M3887" t="str">
        <f>HYPERLINK("https://www.regulations.gov/docket?D=FDA-2018-H-2318")</f>
        <v>https://www.regulations.gov/docket?D=FDA-2018-H-2318</v>
      </c>
      <c r="N3887" t="s">
        <v>210</v>
      </c>
    </row>
    <row r="3888" spans="1:14" x14ac:dyDescent="0.25">
      <c r="A3888" t="s">
        <v>2120</v>
      </c>
      <c r="B3888" t="s">
        <v>2121</v>
      </c>
      <c r="C3888" t="s">
        <v>29</v>
      </c>
      <c r="D3888" t="s">
        <v>21</v>
      </c>
      <c r="E3888">
        <v>21212</v>
      </c>
      <c r="F3888" t="s">
        <v>22</v>
      </c>
      <c r="G3888" t="s">
        <v>22</v>
      </c>
      <c r="H3888" t="s">
        <v>208</v>
      </c>
      <c r="I3888" t="s">
        <v>209</v>
      </c>
      <c r="J3888" s="1">
        <v>43213</v>
      </c>
      <c r="K3888" s="1">
        <v>43265</v>
      </c>
      <c r="L3888" t="s">
        <v>103</v>
      </c>
      <c r="N3888" t="s">
        <v>1583</v>
      </c>
    </row>
    <row r="3889" spans="1:14" x14ac:dyDescent="0.25">
      <c r="A3889" t="s">
        <v>155</v>
      </c>
      <c r="B3889" t="s">
        <v>4856</v>
      </c>
      <c r="C3889" t="s">
        <v>154</v>
      </c>
      <c r="D3889" t="s">
        <v>21</v>
      </c>
      <c r="E3889">
        <v>20707</v>
      </c>
      <c r="F3889" t="s">
        <v>22</v>
      </c>
      <c r="G3889" t="s">
        <v>22</v>
      </c>
      <c r="H3889" t="s">
        <v>110</v>
      </c>
      <c r="I3889" t="s">
        <v>2174</v>
      </c>
      <c r="J3889" s="1">
        <v>43209</v>
      </c>
      <c r="K3889" s="1">
        <v>43265</v>
      </c>
      <c r="L3889" t="s">
        <v>103</v>
      </c>
      <c r="N3889" t="s">
        <v>1583</v>
      </c>
    </row>
    <row r="3890" spans="1:14" x14ac:dyDescent="0.25">
      <c r="A3890" t="s">
        <v>322</v>
      </c>
      <c r="B3890" t="s">
        <v>2663</v>
      </c>
      <c r="C3890" t="s">
        <v>154</v>
      </c>
      <c r="D3890" t="s">
        <v>21</v>
      </c>
      <c r="E3890">
        <v>20707</v>
      </c>
      <c r="F3890" t="s">
        <v>22</v>
      </c>
      <c r="G3890" t="s">
        <v>22</v>
      </c>
      <c r="H3890" t="s">
        <v>208</v>
      </c>
      <c r="I3890" t="s">
        <v>209</v>
      </c>
      <c r="J3890" s="1">
        <v>43209</v>
      </c>
      <c r="K3890" s="1">
        <v>43265</v>
      </c>
      <c r="L3890" t="s">
        <v>103</v>
      </c>
      <c r="N3890" t="s">
        <v>1583</v>
      </c>
    </row>
    <row r="3891" spans="1:14" x14ac:dyDescent="0.25">
      <c r="A3891" t="s">
        <v>76</v>
      </c>
      <c r="B3891" t="s">
        <v>1421</v>
      </c>
      <c r="C3891" t="s">
        <v>29</v>
      </c>
      <c r="D3891" t="s">
        <v>21</v>
      </c>
      <c r="E3891">
        <v>21230</v>
      </c>
      <c r="F3891" t="s">
        <v>22</v>
      </c>
      <c r="G3891" t="s">
        <v>22</v>
      </c>
      <c r="H3891" t="s">
        <v>208</v>
      </c>
      <c r="I3891" t="s">
        <v>209</v>
      </c>
      <c r="J3891" s="1">
        <v>43215</v>
      </c>
      <c r="K3891" s="1">
        <v>43265</v>
      </c>
      <c r="L3891" t="s">
        <v>103</v>
      </c>
      <c r="N3891" t="s">
        <v>1583</v>
      </c>
    </row>
    <row r="3892" spans="1:14" x14ac:dyDescent="0.25">
      <c r="A3892" t="s">
        <v>1302</v>
      </c>
      <c r="B3892" t="s">
        <v>1303</v>
      </c>
      <c r="C3892" t="s">
        <v>968</v>
      </c>
      <c r="D3892" t="s">
        <v>21</v>
      </c>
      <c r="E3892">
        <v>21225</v>
      </c>
      <c r="F3892" t="s">
        <v>22</v>
      </c>
      <c r="G3892" t="s">
        <v>22</v>
      </c>
      <c r="H3892" t="s">
        <v>101</v>
      </c>
      <c r="I3892" t="s">
        <v>241</v>
      </c>
      <c r="J3892" s="1">
        <v>43208</v>
      </c>
      <c r="K3892" s="1">
        <v>43265</v>
      </c>
      <c r="L3892" t="s">
        <v>103</v>
      </c>
      <c r="N3892" t="s">
        <v>1900</v>
      </c>
    </row>
    <row r="3893" spans="1:14" x14ac:dyDescent="0.25">
      <c r="A3893" t="s">
        <v>1913</v>
      </c>
      <c r="B3893" t="s">
        <v>1914</v>
      </c>
      <c r="C3893" t="s">
        <v>29</v>
      </c>
      <c r="D3893" t="s">
        <v>21</v>
      </c>
      <c r="E3893">
        <v>21230</v>
      </c>
      <c r="F3893" t="s">
        <v>22</v>
      </c>
      <c r="G3893" t="s">
        <v>22</v>
      </c>
      <c r="H3893" t="s">
        <v>208</v>
      </c>
      <c r="I3893" t="s">
        <v>209</v>
      </c>
      <c r="J3893" s="1">
        <v>43215</v>
      </c>
      <c r="K3893" s="1">
        <v>43265</v>
      </c>
      <c r="L3893" t="s">
        <v>103</v>
      </c>
      <c r="N3893" t="s">
        <v>1583</v>
      </c>
    </row>
    <row r="3894" spans="1:14" x14ac:dyDescent="0.25">
      <c r="A3894" t="s">
        <v>657</v>
      </c>
      <c r="B3894" t="s">
        <v>1231</v>
      </c>
      <c r="C3894" t="s">
        <v>86</v>
      </c>
      <c r="D3894" t="s">
        <v>21</v>
      </c>
      <c r="E3894">
        <v>21225</v>
      </c>
      <c r="F3894" t="s">
        <v>22</v>
      </c>
      <c r="G3894" t="s">
        <v>22</v>
      </c>
      <c r="H3894" t="s">
        <v>110</v>
      </c>
      <c r="I3894" t="s">
        <v>132</v>
      </c>
      <c r="J3894" s="1">
        <v>43208</v>
      </c>
      <c r="K3894" s="1">
        <v>43265</v>
      </c>
      <c r="L3894" t="s">
        <v>103</v>
      </c>
      <c r="N3894" t="s">
        <v>1562</v>
      </c>
    </row>
    <row r="3895" spans="1:14" x14ac:dyDescent="0.25">
      <c r="A3895" t="s">
        <v>2704</v>
      </c>
      <c r="B3895" t="s">
        <v>2705</v>
      </c>
      <c r="C3895" t="s">
        <v>29</v>
      </c>
      <c r="D3895" t="s">
        <v>21</v>
      </c>
      <c r="E3895">
        <v>21230</v>
      </c>
      <c r="F3895" t="s">
        <v>22</v>
      </c>
      <c r="G3895" t="s">
        <v>22</v>
      </c>
      <c r="H3895" t="s">
        <v>110</v>
      </c>
      <c r="I3895" t="s">
        <v>4857</v>
      </c>
      <c r="J3895" s="1">
        <v>43215</v>
      </c>
      <c r="K3895" s="1">
        <v>43265</v>
      </c>
      <c r="L3895" t="s">
        <v>103</v>
      </c>
      <c r="N3895" t="s">
        <v>1583</v>
      </c>
    </row>
    <row r="3896" spans="1:14" x14ac:dyDescent="0.25">
      <c r="A3896" t="s">
        <v>126</v>
      </c>
      <c r="B3896" t="s">
        <v>4858</v>
      </c>
      <c r="C3896" t="s">
        <v>154</v>
      </c>
      <c r="D3896" t="s">
        <v>21</v>
      </c>
      <c r="E3896">
        <v>20707</v>
      </c>
      <c r="F3896" t="s">
        <v>22</v>
      </c>
      <c r="G3896" t="s">
        <v>22</v>
      </c>
      <c r="H3896" t="s">
        <v>208</v>
      </c>
      <c r="I3896" t="s">
        <v>209</v>
      </c>
      <c r="J3896" s="1">
        <v>43209</v>
      </c>
      <c r="K3896" s="1">
        <v>43265</v>
      </c>
      <c r="L3896" t="s">
        <v>103</v>
      </c>
      <c r="N3896" t="s">
        <v>1583</v>
      </c>
    </row>
    <row r="3897" spans="1:14" x14ac:dyDescent="0.25">
      <c r="A3897" t="s">
        <v>705</v>
      </c>
      <c r="B3897" t="s">
        <v>706</v>
      </c>
      <c r="C3897" t="s">
        <v>707</v>
      </c>
      <c r="D3897" t="s">
        <v>21</v>
      </c>
      <c r="E3897">
        <v>21755</v>
      </c>
      <c r="F3897" t="s">
        <v>22</v>
      </c>
      <c r="G3897" t="s">
        <v>22</v>
      </c>
      <c r="H3897" t="s">
        <v>208</v>
      </c>
      <c r="I3897" t="s">
        <v>209</v>
      </c>
      <c r="J3897" s="1">
        <v>43208</v>
      </c>
      <c r="K3897" s="1">
        <v>43265</v>
      </c>
      <c r="L3897" t="s">
        <v>103</v>
      </c>
      <c r="N3897" t="s">
        <v>1562</v>
      </c>
    </row>
    <row r="3898" spans="1:14" x14ac:dyDescent="0.25">
      <c r="A3898" t="s">
        <v>4859</v>
      </c>
      <c r="B3898" t="s">
        <v>4860</v>
      </c>
      <c r="C3898" t="s">
        <v>29</v>
      </c>
      <c r="D3898" t="s">
        <v>21</v>
      </c>
      <c r="E3898">
        <v>21217</v>
      </c>
      <c r="F3898" t="s">
        <v>22</v>
      </c>
      <c r="G3898" t="s">
        <v>22</v>
      </c>
      <c r="H3898" t="s">
        <v>2041</v>
      </c>
      <c r="I3898" t="s">
        <v>24</v>
      </c>
      <c r="J3898" s="1">
        <v>43214</v>
      </c>
      <c r="K3898" s="1">
        <v>43265</v>
      </c>
      <c r="L3898" t="s">
        <v>103</v>
      </c>
      <c r="N3898" t="s">
        <v>4861</v>
      </c>
    </row>
    <row r="3899" spans="1:14" x14ac:dyDescent="0.25">
      <c r="A3899" t="s">
        <v>2571</v>
      </c>
      <c r="B3899" t="s">
        <v>2572</v>
      </c>
      <c r="C3899" t="s">
        <v>29</v>
      </c>
      <c r="D3899" t="s">
        <v>21</v>
      </c>
      <c r="E3899">
        <v>21230</v>
      </c>
      <c r="F3899" t="s">
        <v>22</v>
      </c>
      <c r="G3899" t="s">
        <v>22</v>
      </c>
      <c r="H3899" t="s">
        <v>208</v>
      </c>
      <c r="I3899" t="s">
        <v>209</v>
      </c>
      <c r="J3899" s="1">
        <v>43215</v>
      </c>
      <c r="K3899" s="1">
        <v>43265</v>
      </c>
      <c r="L3899" t="s">
        <v>103</v>
      </c>
      <c r="N3899" t="s">
        <v>1583</v>
      </c>
    </row>
    <row r="3900" spans="1:14" x14ac:dyDescent="0.25">
      <c r="A3900" t="s">
        <v>30</v>
      </c>
      <c r="B3900" t="s">
        <v>1506</v>
      </c>
      <c r="C3900" t="s">
        <v>70</v>
      </c>
      <c r="D3900" t="s">
        <v>21</v>
      </c>
      <c r="E3900">
        <v>21401</v>
      </c>
      <c r="F3900" t="s">
        <v>22</v>
      </c>
      <c r="G3900" t="s">
        <v>22</v>
      </c>
      <c r="H3900" t="s">
        <v>101</v>
      </c>
      <c r="I3900" t="s">
        <v>241</v>
      </c>
      <c r="J3900" s="1">
        <v>43202</v>
      </c>
      <c r="K3900" s="1">
        <v>43265</v>
      </c>
      <c r="L3900" t="s">
        <v>103</v>
      </c>
      <c r="N3900" t="s">
        <v>1580</v>
      </c>
    </row>
    <row r="3901" spans="1:14" x14ac:dyDescent="0.25">
      <c r="A3901" t="s">
        <v>492</v>
      </c>
      <c r="B3901" t="s">
        <v>493</v>
      </c>
      <c r="C3901" t="s">
        <v>29</v>
      </c>
      <c r="D3901" t="s">
        <v>21</v>
      </c>
      <c r="E3901">
        <v>21225</v>
      </c>
      <c r="F3901" t="s">
        <v>22</v>
      </c>
      <c r="G3901" t="s">
        <v>22</v>
      </c>
      <c r="H3901" t="s">
        <v>101</v>
      </c>
      <c r="I3901" t="s">
        <v>241</v>
      </c>
      <c r="J3901" s="1">
        <v>43208</v>
      </c>
      <c r="K3901" s="1">
        <v>43265</v>
      </c>
      <c r="L3901" t="s">
        <v>103</v>
      </c>
      <c r="N3901" t="s">
        <v>1900</v>
      </c>
    </row>
    <row r="3902" spans="1:14" x14ac:dyDescent="0.25">
      <c r="A3902" t="s">
        <v>1648</v>
      </c>
      <c r="B3902" t="s">
        <v>1649</v>
      </c>
      <c r="C3902" t="s">
        <v>154</v>
      </c>
      <c r="D3902" t="s">
        <v>21</v>
      </c>
      <c r="E3902">
        <v>20707</v>
      </c>
      <c r="F3902" t="s">
        <v>22</v>
      </c>
      <c r="G3902" t="s">
        <v>22</v>
      </c>
      <c r="H3902" t="s">
        <v>101</v>
      </c>
      <c r="I3902" t="s">
        <v>241</v>
      </c>
      <c r="J3902" s="1">
        <v>43209</v>
      </c>
      <c r="K3902" s="1">
        <v>43265</v>
      </c>
      <c r="L3902" t="s">
        <v>103</v>
      </c>
      <c r="N3902" t="s">
        <v>1900</v>
      </c>
    </row>
    <row r="3903" spans="1:14" x14ac:dyDescent="0.25">
      <c r="A3903" t="s">
        <v>4864</v>
      </c>
      <c r="B3903" t="s">
        <v>4865</v>
      </c>
      <c r="C3903" t="s">
        <v>1020</v>
      </c>
      <c r="D3903" t="s">
        <v>21</v>
      </c>
      <c r="E3903">
        <v>21157</v>
      </c>
      <c r="F3903" t="s">
        <v>22</v>
      </c>
      <c r="G3903" t="s">
        <v>22</v>
      </c>
      <c r="H3903" t="s">
        <v>101</v>
      </c>
      <c r="I3903" t="s">
        <v>241</v>
      </c>
      <c r="J3903" s="1">
        <v>43207</v>
      </c>
      <c r="K3903" s="1">
        <v>43265</v>
      </c>
      <c r="L3903" t="s">
        <v>103</v>
      </c>
      <c r="N3903" t="s">
        <v>1900</v>
      </c>
    </row>
    <row r="3904" spans="1:14" x14ac:dyDescent="0.25">
      <c r="A3904" t="s">
        <v>1114</v>
      </c>
      <c r="B3904" t="s">
        <v>4889</v>
      </c>
      <c r="C3904" t="s">
        <v>1116</v>
      </c>
      <c r="D3904" t="s">
        <v>21</v>
      </c>
      <c r="E3904">
        <v>20748</v>
      </c>
      <c r="F3904" t="s">
        <v>22</v>
      </c>
      <c r="G3904" t="s">
        <v>22</v>
      </c>
      <c r="H3904" t="s">
        <v>208</v>
      </c>
      <c r="I3904" t="s">
        <v>209</v>
      </c>
      <c r="J3904" s="1">
        <v>43206</v>
      </c>
      <c r="K3904" s="1">
        <v>43258</v>
      </c>
      <c r="L3904" t="s">
        <v>103</v>
      </c>
      <c r="N3904" t="s">
        <v>1583</v>
      </c>
    </row>
    <row r="3905" spans="1:14" x14ac:dyDescent="0.25">
      <c r="A3905" t="s">
        <v>1531</v>
      </c>
      <c r="B3905" t="s">
        <v>4890</v>
      </c>
      <c r="C3905" t="s">
        <v>54</v>
      </c>
      <c r="D3905" t="s">
        <v>21</v>
      </c>
      <c r="E3905">
        <v>21061</v>
      </c>
      <c r="F3905" t="s">
        <v>22</v>
      </c>
      <c r="G3905" t="s">
        <v>22</v>
      </c>
      <c r="H3905" t="s">
        <v>110</v>
      </c>
      <c r="I3905" t="s">
        <v>2174</v>
      </c>
      <c r="J3905" s="1">
        <v>43201</v>
      </c>
      <c r="K3905" s="1">
        <v>43258</v>
      </c>
      <c r="L3905" t="s">
        <v>103</v>
      </c>
      <c r="N3905" t="s">
        <v>1583</v>
      </c>
    </row>
    <row r="3906" spans="1:14" x14ac:dyDescent="0.25">
      <c r="A3906" t="s">
        <v>155</v>
      </c>
      <c r="B3906" t="s">
        <v>4891</v>
      </c>
      <c r="C3906" t="s">
        <v>487</v>
      </c>
      <c r="D3906" t="s">
        <v>21</v>
      </c>
      <c r="E3906">
        <v>20782</v>
      </c>
      <c r="F3906" t="s">
        <v>22</v>
      </c>
      <c r="G3906" t="s">
        <v>22</v>
      </c>
      <c r="H3906" t="s">
        <v>208</v>
      </c>
      <c r="I3906" t="s">
        <v>209</v>
      </c>
      <c r="J3906" s="1">
        <v>43200</v>
      </c>
      <c r="K3906" s="1">
        <v>43258</v>
      </c>
      <c r="L3906" t="s">
        <v>103</v>
      </c>
      <c r="N3906" t="s">
        <v>1562</v>
      </c>
    </row>
    <row r="3907" spans="1:14" x14ac:dyDescent="0.25">
      <c r="A3907" t="s">
        <v>2526</v>
      </c>
      <c r="B3907" t="s">
        <v>2527</v>
      </c>
      <c r="C3907" t="s">
        <v>424</v>
      </c>
      <c r="D3907" t="s">
        <v>21</v>
      </c>
      <c r="E3907">
        <v>21043</v>
      </c>
      <c r="F3907" t="s">
        <v>22</v>
      </c>
      <c r="G3907" t="s">
        <v>22</v>
      </c>
      <c r="H3907" t="s">
        <v>101</v>
      </c>
      <c r="I3907" t="s">
        <v>241</v>
      </c>
      <c r="J3907" s="1">
        <v>43195</v>
      </c>
      <c r="K3907" s="1">
        <v>43258</v>
      </c>
      <c r="L3907" t="s">
        <v>103</v>
      </c>
      <c r="N3907" t="s">
        <v>1900</v>
      </c>
    </row>
    <row r="3908" spans="1:14" x14ac:dyDescent="0.25">
      <c r="A3908" t="s">
        <v>4898</v>
      </c>
      <c r="B3908" t="s">
        <v>1504</v>
      </c>
      <c r="C3908" t="s">
        <v>70</v>
      </c>
      <c r="D3908" t="s">
        <v>21</v>
      </c>
      <c r="E3908">
        <v>21401</v>
      </c>
      <c r="F3908" t="s">
        <v>22</v>
      </c>
      <c r="G3908" t="s">
        <v>22</v>
      </c>
      <c r="H3908" t="s">
        <v>101</v>
      </c>
      <c r="I3908" t="s">
        <v>241</v>
      </c>
      <c r="J3908" s="1">
        <v>43202</v>
      </c>
      <c r="K3908" s="1">
        <v>43258</v>
      </c>
      <c r="L3908" t="s">
        <v>103</v>
      </c>
      <c r="N3908" t="s">
        <v>1900</v>
      </c>
    </row>
    <row r="3909" spans="1:14" x14ac:dyDescent="0.25">
      <c r="A3909" t="s">
        <v>913</v>
      </c>
      <c r="B3909" t="s">
        <v>4900</v>
      </c>
      <c r="C3909" t="s">
        <v>70</v>
      </c>
      <c r="D3909" t="s">
        <v>21</v>
      </c>
      <c r="E3909">
        <v>21401</v>
      </c>
      <c r="F3909" t="s">
        <v>22</v>
      </c>
      <c r="G3909" t="s">
        <v>22</v>
      </c>
      <c r="H3909" t="s">
        <v>110</v>
      </c>
      <c r="I3909" t="s">
        <v>132</v>
      </c>
      <c r="J3909" s="1">
        <v>43201</v>
      </c>
      <c r="K3909" s="1">
        <v>43258</v>
      </c>
      <c r="L3909" t="s">
        <v>103</v>
      </c>
      <c r="N3909" t="s">
        <v>1562</v>
      </c>
    </row>
    <row r="3910" spans="1:14" x14ac:dyDescent="0.25">
      <c r="A3910" t="s">
        <v>2307</v>
      </c>
      <c r="B3910" t="s">
        <v>2308</v>
      </c>
      <c r="C3910" t="s">
        <v>755</v>
      </c>
      <c r="D3910" t="s">
        <v>21</v>
      </c>
      <c r="E3910">
        <v>21901</v>
      </c>
      <c r="F3910" t="s">
        <v>22</v>
      </c>
      <c r="G3910" t="s">
        <v>22</v>
      </c>
      <c r="H3910" t="s">
        <v>101</v>
      </c>
      <c r="I3910" t="s">
        <v>241</v>
      </c>
      <c r="J3910" t="s">
        <v>210</v>
      </c>
      <c r="K3910" s="1">
        <v>43256</v>
      </c>
      <c r="L3910" t="s">
        <v>211</v>
      </c>
      <c r="M3910" t="str">
        <f>HYPERLINK("https://www.regulations.gov/docket?D=FDA-2018-H-2130")</f>
        <v>https://www.regulations.gov/docket?D=FDA-2018-H-2130</v>
      </c>
      <c r="N3910" t="s">
        <v>210</v>
      </c>
    </row>
    <row r="3911" spans="1:14" x14ac:dyDescent="0.25">
      <c r="A3911" t="s">
        <v>155</v>
      </c>
      <c r="B3911" t="s">
        <v>2425</v>
      </c>
      <c r="C3911" t="s">
        <v>624</v>
      </c>
      <c r="D3911" t="s">
        <v>21</v>
      </c>
      <c r="E3911">
        <v>20678</v>
      </c>
      <c r="F3911" t="s">
        <v>22</v>
      </c>
      <c r="G3911" t="s">
        <v>22</v>
      </c>
      <c r="H3911" t="s">
        <v>208</v>
      </c>
      <c r="I3911" t="s">
        <v>209</v>
      </c>
      <c r="J3911" s="1">
        <v>43194</v>
      </c>
      <c r="K3911" s="1">
        <v>43251</v>
      </c>
      <c r="L3911" t="s">
        <v>103</v>
      </c>
      <c r="N3911" t="s">
        <v>1562</v>
      </c>
    </row>
    <row r="3912" spans="1:14" x14ac:dyDescent="0.25">
      <c r="A3912" t="s">
        <v>4922</v>
      </c>
      <c r="B3912" t="s">
        <v>1781</v>
      </c>
      <c r="C3912" t="s">
        <v>39</v>
      </c>
      <c r="D3912" t="s">
        <v>21</v>
      </c>
      <c r="E3912">
        <v>21044</v>
      </c>
      <c r="F3912" t="s">
        <v>22</v>
      </c>
      <c r="G3912" t="s">
        <v>22</v>
      </c>
      <c r="H3912" t="s">
        <v>101</v>
      </c>
      <c r="I3912" t="s">
        <v>241</v>
      </c>
      <c r="J3912" s="1">
        <v>43195</v>
      </c>
      <c r="K3912" s="1">
        <v>43251</v>
      </c>
      <c r="L3912" t="s">
        <v>103</v>
      </c>
      <c r="N3912" t="s">
        <v>1900</v>
      </c>
    </row>
    <row r="3913" spans="1:14" x14ac:dyDescent="0.25">
      <c r="A3913" t="s">
        <v>1631</v>
      </c>
      <c r="B3913" t="s">
        <v>1632</v>
      </c>
      <c r="C3913" t="s">
        <v>1633</v>
      </c>
      <c r="D3913" t="s">
        <v>21</v>
      </c>
      <c r="E3913">
        <v>21078</v>
      </c>
      <c r="F3913" t="s">
        <v>22</v>
      </c>
      <c r="G3913" t="s">
        <v>22</v>
      </c>
      <c r="H3913" t="s">
        <v>101</v>
      </c>
      <c r="I3913" t="s">
        <v>241</v>
      </c>
      <c r="J3913" s="1">
        <v>43193</v>
      </c>
      <c r="K3913" s="1">
        <v>43251</v>
      </c>
      <c r="L3913" t="s">
        <v>103</v>
      </c>
      <c r="N3913" t="s">
        <v>1900</v>
      </c>
    </row>
    <row r="3914" spans="1:14" x14ac:dyDescent="0.25">
      <c r="A3914" t="s">
        <v>76</v>
      </c>
      <c r="B3914" t="s">
        <v>1229</v>
      </c>
      <c r="C3914" t="s">
        <v>987</v>
      </c>
      <c r="D3914" t="s">
        <v>21</v>
      </c>
      <c r="E3914">
        <v>21090</v>
      </c>
      <c r="F3914" t="s">
        <v>22</v>
      </c>
      <c r="G3914" t="s">
        <v>22</v>
      </c>
      <c r="H3914" t="s">
        <v>101</v>
      </c>
      <c r="I3914" t="s">
        <v>241</v>
      </c>
      <c r="J3914" s="1">
        <v>43195</v>
      </c>
      <c r="K3914" s="1">
        <v>43251</v>
      </c>
      <c r="L3914" t="s">
        <v>103</v>
      </c>
      <c r="N3914" t="s">
        <v>1900</v>
      </c>
    </row>
    <row r="3915" spans="1:14" x14ac:dyDescent="0.25">
      <c r="A3915" t="s">
        <v>76</v>
      </c>
      <c r="B3915" t="s">
        <v>1823</v>
      </c>
      <c r="C3915" t="s">
        <v>39</v>
      </c>
      <c r="D3915" t="s">
        <v>21</v>
      </c>
      <c r="E3915">
        <v>21044</v>
      </c>
      <c r="F3915" t="s">
        <v>22</v>
      </c>
      <c r="G3915" t="s">
        <v>22</v>
      </c>
      <c r="H3915" t="s">
        <v>101</v>
      </c>
      <c r="I3915" t="s">
        <v>241</v>
      </c>
      <c r="J3915" s="1">
        <v>43195</v>
      </c>
      <c r="K3915" s="1">
        <v>43251</v>
      </c>
      <c r="L3915" t="s">
        <v>103</v>
      </c>
      <c r="N3915" t="s">
        <v>1900</v>
      </c>
    </row>
    <row r="3916" spans="1:14" x14ac:dyDescent="0.25">
      <c r="A3916" t="s">
        <v>2657</v>
      </c>
      <c r="B3916" t="s">
        <v>2658</v>
      </c>
      <c r="C3916" t="s">
        <v>29</v>
      </c>
      <c r="D3916" t="s">
        <v>21</v>
      </c>
      <c r="E3916">
        <v>21214</v>
      </c>
      <c r="F3916" t="s">
        <v>22</v>
      </c>
      <c r="G3916" t="s">
        <v>22</v>
      </c>
      <c r="H3916" t="s">
        <v>208</v>
      </c>
      <c r="I3916" t="s">
        <v>209</v>
      </c>
      <c r="J3916" t="s">
        <v>210</v>
      </c>
      <c r="K3916" s="1">
        <v>43251</v>
      </c>
      <c r="L3916" t="s">
        <v>211</v>
      </c>
      <c r="M3916" t="str">
        <f>HYPERLINK("https://www.regulations.gov/docket?D=FDA-2018-H-2053")</f>
        <v>https://www.regulations.gov/docket?D=FDA-2018-H-2053</v>
      </c>
      <c r="N3916" t="s">
        <v>210</v>
      </c>
    </row>
    <row r="3917" spans="1:14" x14ac:dyDescent="0.25">
      <c r="A3917" t="s">
        <v>2916</v>
      </c>
      <c r="B3917" t="s">
        <v>2917</v>
      </c>
      <c r="C3917" t="s">
        <v>702</v>
      </c>
      <c r="D3917" t="s">
        <v>21</v>
      </c>
      <c r="E3917">
        <v>20874</v>
      </c>
      <c r="F3917" t="s">
        <v>22</v>
      </c>
      <c r="G3917" t="s">
        <v>22</v>
      </c>
      <c r="H3917" t="s">
        <v>208</v>
      </c>
      <c r="I3917" t="s">
        <v>209</v>
      </c>
      <c r="J3917" s="1">
        <v>43194</v>
      </c>
      <c r="K3917" s="1">
        <v>43251</v>
      </c>
      <c r="L3917" t="s">
        <v>103</v>
      </c>
      <c r="N3917" t="s">
        <v>1583</v>
      </c>
    </row>
    <row r="3918" spans="1:14" x14ac:dyDescent="0.25">
      <c r="A3918" t="s">
        <v>221</v>
      </c>
      <c r="B3918" t="s">
        <v>1823</v>
      </c>
      <c r="C3918" t="s">
        <v>39</v>
      </c>
      <c r="D3918" t="s">
        <v>21</v>
      </c>
      <c r="E3918">
        <v>21044</v>
      </c>
      <c r="F3918" t="s">
        <v>22</v>
      </c>
      <c r="G3918" t="s">
        <v>22</v>
      </c>
      <c r="H3918" t="s">
        <v>101</v>
      </c>
      <c r="I3918" t="s">
        <v>241</v>
      </c>
      <c r="J3918" s="1">
        <v>43195</v>
      </c>
      <c r="K3918" s="1">
        <v>43251</v>
      </c>
      <c r="L3918" t="s">
        <v>103</v>
      </c>
      <c r="N3918" t="s">
        <v>1580</v>
      </c>
    </row>
    <row r="3919" spans="1:14" x14ac:dyDescent="0.25">
      <c r="A3919" t="s">
        <v>201</v>
      </c>
      <c r="B3919" t="s">
        <v>632</v>
      </c>
      <c r="C3919" t="s">
        <v>624</v>
      </c>
      <c r="D3919" t="s">
        <v>21</v>
      </c>
      <c r="E3919">
        <v>20678</v>
      </c>
      <c r="F3919" t="s">
        <v>22</v>
      </c>
      <c r="G3919" t="s">
        <v>22</v>
      </c>
      <c r="H3919" t="s">
        <v>208</v>
      </c>
      <c r="I3919" t="s">
        <v>209</v>
      </c>
      <c r="J3919" s="1">
        <v>43194</v>
      </c>
      <c r="K3919" s="1">
        <v>43251</v>
      </c>
      <c r="L3919" t="s">
        <v>103</v>
      </c>
      <c r="N3919" t="s">
        <v>1583</v>
      </c>
    </row>
    <row r="3920" spans="1:14" x14ac:dyDescent="0.25">
      <c r="A3920" t="s">
        <v>2082</v>
      </c>
      <c r="B3920" t="s">
        <v>4925</v>
      </c>
      <c r="C3920" t="s">
        <v>29</v>
      </c>
      <c r="D3920" t="s">
        <v>21</v>
      </c>
      <c r="E3920">
        <v>21212</v>
      </c>
      <c r="F3920" t="s">
        <v>22</v>
      </c>
      <c r="G3920" t="s">
        <v>22</v>
      </c>
      <c r="H3920" t="s">
        <v>101</v>
      </c>
      <c r="I3920" t="s">
        <v>241</v>
      </c>
      <c r="J3920" t="s">
        <v>210</v>
      </c>
      <c r="K3920" s="1">
        <v>43250</v>
      </c>
      <c r="L3920" t="s">
        <v>211</v>
      </c>
      <c r="M3920" t="str">
        <f>HYPERLINK("https://www.regulations.gov/docket?D=FDA-2018-H-2045")</f>
        <v>https://www.regulations.gov/docket?D=FDA-2018-H-2045</v>
      </c>
      <c r="N3920" t="s">
        <v>210</v>
      </c>
    </row>
    <row r="3921" spans="1:14" x14ac:dyDescent="0.25">
      <c r="A3921" t="s">
        <v>76</v>
      </c>
      <c r="B3921" t="s">
        <v>651</v>
      </c>
      <c r="C3921" t="s">
        <v>652</v>
      </c>
      <c r="D3921" t="s">
        <v>21</v>
      </c>
      <c r="E3921">
        <v>20743</v>
      </c>
      <c r="F3921" t="s">
        <v>22</v>
      </c>
      <c r="G3921" t="s">
        <v>22</v>
      </c>
      <c r="H3921" t="s">
        <v>208</v>
      </c>
      <c r="I3921" t="s">
        <v>209</v>
      </c>
      <c r="J3921" s="1">
        <v>43187</v>
      </c>
      <c r="K3921" s="1">
        <v>43244</v>
      </c>
      <c r="L3921" t="s">
        <v>103</v>
      </c>
      <c r="N3921" t="s">
        <v>1583</v>
      </c>
    </row>
    <row r="3922" spans="1:14" x14ac:dyDescent="0.25">
      <c r="A3922" t="s">
        <v>1172</v>
      </c>
      <c r="B3922" t="s">
        <v>1173</v>
      </c>
      <c r="C3922" t="s">
        <v>29</v>
      </c>
      <c r="D3922" t="s">
        <v>21</v>
      </c>
      <c r="E3922">
        <v>21212</v>
      </c>
      <c r="F3922" t="s">
        <v>22</v>
      </c>
      <c r="G3922" t="s">
        <v>22</v>
      </c>
      <c r="H3922" t="s">
        <v>208</v>
      </c>
      <c r="I3922" t="s">
        <v>209</v>
      </c>
      <c r="J3922" s="1">
        <v>43186</v>
      </c>
      <c r="K3922" s="1">
        <v>43244</v>
      </c>
      <c r="L3922" t="s">
        <v>103</v>
      </c>
      <c r="N3922" t="s">
        <v>1583</v>
      </c>
    </row>
    <row r="3923" spans="1:14" x14ac:dyDescent="0.25">
      <c r="A3923" t="s">
        <v>177</v>
      </c>
      <c r="B3923" t="s">
        <v>4939</v>
      </c>
      <c r="C3923" t="s">
        <v>652</v>
      </c>
      <c r="D3923" t="s">
        <v>21</v>
      </c>
      <c r="E3923">
        <v>20743</v>
      </c>
      <c r="F3923" t="s">
        <v>22</v>
      </c>
      <c r="G3923" t="s">
        <v>22</v>
      </c>
      <c r="H3923" t="s">
        <v>208</v>
      </c>
      <c r="I3923" t="s">
        <v>209</v>
      </c>
      <c r="J3923" s="1">
        <v>43187</v>
      </c>
      <c r="K3923" s="1">
        <v>43244</v>
      </c>
      <c r="L3923" t="s">
        <v>103</v>
      </c>
      <c r="N3923" t="s">
        <v>1583</v>
      </c>
    </row>
    <row r="3924" spans="1:14" x14ac:dyDescent="0.25">
      <c r="A3924" t="s">
        <v>2078</v>
      </c>
      <c r="B3924" t="s">
        <v>2079</v>
      </c>
      <c r="C3924" t="s">
        <v>29</v>
      </c>
      <c r="D3924" t="s">
        <v>21</v>
      </c>
      <c r="E3924">
        <v>21212</v>
      </c>
      <c r="F3924" t="s">
        <v>22</v>
      </c>
      <c r="G3924" t="s">
        <v>22</v>
      </c>
      <c r="H3924" t="s">
        <v>208</v>
      </c>
      <c r="I3924" t="s">
        <v>209</v>
      </c>
      <c r="J3924" s="1">
        <v>43185</v>
      </c>
      <c r="K3924" s="1">
        <v>43244</v>
      </c>
      <c r="L3924" t="s">
        <v>103</v>
      </c>
      <c r="N3924" t="s">
        <v>1583</v>
      </c>
    </row>
    <row r="3925" spans="1:14" x14ac:dyDescent="0.25">
      <c r="A3925" t="s">
        <v>196</v>
      </c>
      <c r="B3925" t="s">
        <v>1205</v>
      </c>
      <c r="C3925" t="s">
        <v>29</v>
      </c>
      <c r="D3925" t="s">
        <v>21</v>
      </c>
      <c r="E3925">
        <v>21212</v>
      </c>
      <c r="F3925" t="s">
        <v>22</v>
      </c>
      <c r="G3925" t="s">
        <v>22</v>
      </c>
      <c r="H3925" t="s">
        <v>208</v>
      </c>
      <c r="I3925" t="s">
        <v>209</v>
      </c>
      <c r="J3925" s="1">
        <v>43185</v>
      </c>
      <c r="K3925" s="1">
        <v>43244</v>
      </c>
      <c r="L3925" t="s">
        <v>103</v>
      </c>
      <c r="N3925" t="s">
        <v>1583</v>
      </c>
    </row>
    <row r="3926" spans="1:14" x14ac:dyDescent="0.25">
      <c r="A3926" t="s">
        <v>30</v>
      </c>
      <c r="B3926" t="s">
        <v>1956</v>
      </c>
      <c r="C3926" t="s">
        <v>29</v>
      </c>
      <c r="D3926" t="s">
        <v>21</v>
      </c>
      <c r="E3926">
        <v>21212</v>
      </c>
      <c r="F3926" t="s">
        <v>22</v>
      </c>
      <c r="G3926" t="s">
        <v>22</v>
      </c>
      <c r="H3926" t="s">
        <v>208</v>
      </c>
      <c r="I3926" t="s">
        <v>209</v>
      </c>
      <c r="J3926" s="1">
        <v>43186</v>
      </c>
      <c r="K3926" s="1">
        <v>43244</v>
      </c>
      <c r="L3926" t="s">
        <v>103</v>
      </c>
      <c r="N3926" t="s">
        <v>1583</v>
      </c>
    </row>
    <row r="3927" spans="1:14" x14ac:dyDescent="0.25">
      <c r="A3927" t="s">
        <v>2591</v>
      </c>
      <c r="B3927" t="s">
        <v>4942</v>
      </c>
      <c r="C3927" t="s">
        <v>29</v>
      </c>
      <c r="D3927" t="s">
        <v>21</v>
      </c>
      <c r="E3927">
        <v>21212</v>
      </c>
      <c r="F3927" t="s">
        <v>22</v>
      </c>
      <c r="G3927" t="s">
        <v>22</v>
      </c>
      <c r="H3927" t="s">
        <v>208</v>
      </c>
      <c r="I3927" t="s">
        <v>209</v>
      </c>
      <c r="J3927" s="1">
        <v>43186</v>
      </c>
      <c r="K3927" s="1">
        <v>43244</v>
      </c>
      <c r="L3927" t="s">
        <v>103</v>
      </c>
      <c r="N3927" t="s">
        <v>104</v>
      </c>
    </row>
    <row r="3928" spans="1:14" x14ac:dyDescent="0.25">
      <c r="A3928" t="s">
        <v>4943</v>
      </c>
      <c r="B3928" t="s">
        <v>1184</v>
      </c>
      <c r="C3928" t="s">
        <v>29</v>
      </c>
      <c r="D3928" t="s">
        <v>21</v>
      </c>
      <c r="E3928">
        <v>21212</v>
      </c>
      <c r="F3928" t="s">
        <v>22</v>
      </c>
      <c r="G3928" t="s">
        <v>22</v>
      </c>
      <c r="H3928" t="s">
        <v>208</v>
      </c>
      <c r="I3928" t="s">
        <v>209</v>
      </c>
      <c r="J3928" s="1">
        <v>43185</v>
      </c>
      <c r="K3928" s="1">
        <v>43244</v>
      </c>
      <c r="L3928" t="s">
        <v>103</v>
      </c>
      <c r="N3928" t="s">
        <v>1583</v>
      </c>
    </row>
    <row r="3929" spans="1:14" x14ac:dyDescent="0.25">
      <c r="A3929" t="s">
        <v>201</v>
      </c>
      <c r="B3929" t="s">
        <v>4944</v>
      </c>
      <c r="C3929" t="s">
        <v>652</v>
      </c>
      <c r="D3929" t="s">
        <v>21</v>
      </c>
      <c r="E3929">
        <v>20743</v>
      </c>
      <c r="F3929" t="s">
        <v>22</v>
      </c>
      <c r="G3929" t="s">
        <v>22</v>
      </c>
      <c r="H3929" t="s">
        <v>208</v>
      </c>
      <c r="I3929" t="s">
        <v>209</v>
      </c>
      <c r="J3929" s="1">
        <v>43187</v>
      </c>
      <c r="K3929" s="1">
        <v>43244</v>
      </c>
      <c r="L3929" t="s">
        <v>103</v>
      </c>
      <c r="N3929" t="s">
        <v>1583</v>
      </c>
    </row>
    <row r="3930" spans="1:14" x14ac:dyDescent="0.25">
      <c r="A3930" t="s">
        <v>2404</v>
      </c>
      <c r="B3930" t="s">
        <v>3802</v>
      </c>
      <c r="C3930" t="s">
        <v>1125</v>
      </c>
      <c r="D3930" t="s">
        <v>21</v>
      </c>
      <c r="E3930">
        <v>21221</v>
      </c>
      <c r="F3930" t="s">
        <v>22</v>
      </c>
      <c r="G3930" t="s">
        <v>22</v>
      </c>
      <c r="H3930" t="s">
        <v>208</v>
      </c>
      <c r="I3930" t="s">
        <v>209</v>
      </c>
      <c r="J3930" t="s">
        <v>210</v>
      </c>
      <c r="K3930" s="1">
        <v>43241</v>
      </c>
      <c r="L3930" t="s">
        <v>211</v>
      </c>
      <c r="M3930" t="str">
        <f>HYPERLINK("https://www.regulations.gov/docket?D=FDA-2018-H-1942")</f>
        <v>https://www.regulations.gov/docket?D=FDA-2018-H-1942</v>
      </c>
      <c r="N3930" t="s">
        <v>210</v>
      </c>
    </row>
    <row r="3931" spans="1:14" x14ac:dyDescent="0.25">
      <c r="A3931" t="s">
        <v>1417</v>
      </c>
      <c r="B3931" t="s">
        <v>1418</v>
      </c>
      <c r="C3931" t="s">
        <v>29</v>
      </c>
      <c r="D3931" t="s">
        <v>21</v>
      </c>
      <c r="E3931">
        <v>21223</v>
      </c>
      <c r="F3931" t="s">
        <v>22</v>
      </c>
      <c r="G3931" t="s">
        <v>22</v>
      </c>
      <c r="H3931" t="s">
        <v>208</v>
      </c>
      <c r="I3931" t="s">
        <v>209</v>
      </c>
      <c r="J3931" t="s">
        <v>210</v>
      </c>
      <c r="K3931" s="1">
        <v>43238</v>
      </c>
      <c r="L3931" t="s">
        <v>211</v>
      </c>
      <c r="M3931" t="str">
        <f>HYPERLINK("https://www.regulations.gov/docket?D=FDA-2018-H-1925")</f>
        <v>https://www.regulations.gov/docket?D=FDA-2018-H-1925</v>
      </c>
      <c r="N3931" t="s">
        <v>210</v>
      </c>
    </row>
    <row r="3932" spans="1:14" x14ac:dyDescent="0.25">
      <c r="A3932" t="s">
        <v>2974</v>
      </c>
      <c r="B3932" t="s">
        <v>2975</v>
      </c>
      <c r="C3932" t="s">
        <v>652</v>
      </c>
      <c r="D3932" t="s">
        <v>21</v>
      </c>
      <c r="E3932">
        <v>20743</v>
      </c>
      <c r="F3932" t="s">
        <v>22</v>
      </c>
      <c r="G3932" t="s">
        <v>22</v>
      </c>
      <c r="H3932" t="s">
        <v>208</v>
      </c>
      <c r="I3932" t="s">
        <v>209</v>
      </c>
      <c r="J3932" t="s">
        <v>210</v>
      </c>
      <c r="K3932" s="1">
        <v>43238</v>
      </c>
      <c r="L3932" t="s">
        <v>211</v>
      </c>
      <c r="M3932" t="str">
        <f>HYPERLINK("https://www.regulations.gov/docket?D=FDA-2018-H-1931")</f>
        <v>https://www.regulations.gov/docket?D=FDA-2018-H-1931</v>
      </c>
      <c r="N3932" t="s">
        <v>210</v>
      </c>
    </row>
    <row r="3933" spans="1:14" x14ac:dyDescent="0.25">
      <c r="A3933" t="s">
        <v>1219</v>
      </c>
      <c r="B3933" t="s">
        <v>4965</v>
      </c>
      <c r="C3933" t="s">
        <v>1221</v>
      </c>
      <c r="D3933" t="s">
        <v>21</v>
      </c>
      <c r="E3933">
        <v>21054</v>
      </c>
      <c r="F3933" t="s">
        <v>22</v>
      </c>
      <c r="G3933" t="s">
        <v>22</v>
      </c>
      <c r="H3933" t="s">
        <v>101</v>
      </c>
      <c r="I3933" t="s">
        <v>241</v>
      </c>
      <c r="J3933" s="1">
        <v>43181</v>
      </c>
      <c r="K3933" s="1">
        <v>43237</v>
      </c>
      <c r="L3933" t="s">
        <v>103</v>
      </c>
      <c r="N3933" t="s">
        <v>1580</v>
      </c>
    </row>
    <row r="3934" spans="1:14" x14ac:dyDescent="0.25">
      <c r="A3934" t="s">
        <v>4971</v>
      </c>
      <c r="B3934" t="s">
        <v>4972</v>
      </c>
      <c r="C3934" t="s">
        <v>1509</v>
      </c>
      <c r="D3934" t="s">
        <v>21</v>
      </c>
      <c r="E3934">
        <v>21032</v>
      </c>
      <c r="F3934" t="s">
        <v>22</v>
      </c>
      <c r="G3934" t="s">
        <v>22</v>
      </c>
      <c r="H3934" t="s">
        <v>101</v>
      </c>
      <c r="I3934" t="s">
        <v>241</v>
      </c>
      <c r="J3934" s="1">
        <v>43182</v>
      </c>
      <c r="K3934" s="1">
        <v>43237</v>
      </c>
      <c r="L3934" t="s">
        <v>103</v>
      </c>
      <c r="N3934" t="s">
        <v>1900</v>
      </c>
    </row>
    <row r="3935" spans="1:14" x14ac:dyDescent="0.25">
      <c r="A3935" t="s">
        <v>2863</v>
      </c>
      <c r="B3935" t="s">
        <v>4976</v>
      </c>
      <c r="C3935" t="s">
        <v>1509</v>
      </c>
      <c r="D3935" t="s">
        <v>21</v>
      </c>
      <c r="E3935">
        <v>21032</v>
      </c>
      <c r="F3935" t="s">
        <v>22</v>
      </c>
      <c r="G3935" t="s">
        <v>22</v>
      </c>
      <c r="H3935" t="s">
        <v>208</v>
      </c>
      <c r="I3935" t="s">
        <v>209</v>
      </c>
      <c r="J3935" s="1">
        <v>43182</v>
      </c>
      <c r="K3935" s="1">
        <v>43237</v>
      </c>
      <c r="L3935" t="s">
        <v>103</v>
      </c>
      <c r="N3935" t="s">
        <v>1583</v>
      </c>
    </row>
    <row r="3936" spans="1:14" x14ac:dyDescent="0.25">
      <c r="A3936" t="s">
        <v>146</v>
      </c>
      <c r="B3936" t="s">
        <v>1185</v>
      </c>
      <c r="C3936" t="s">
        <v>29</v>
      </c>
      <c r="D3936" t="s">
        <v>21</v>
      </c>
      <c r="E3936">
        <v>21218</v>
      </c>
      <c r="F3936" t="s">
        <v>22</v>
      </c>
      <c r="G3936" t="s">
        <v>22</v>
      </c>
      <c r="H3936" t="s">
        <v>208</v>
      </c>
      <c r="I3936" t="s">
        <v>209</v>
      </c>
      <c r="J3936" s="1">
        <v>43178</v>
      </c>
      <c r="K3936" s="1">
        <v>43237</v>
      </c>
      <c r="L3936" t="s">
        <v>103</v>
      </c>
      <c r="N3936" t="s">
        <v>1583</v>
      </c>
    </row>
    <row r="3937" spans="1:14" x14ac:dyDescent="0.25">
      <c r="A3937" t="s">
        <v>2104</v>
      </c>
      <c r="B3937" t="s">
        <v>4978</v>
      </c>
      <c r="C3937" t="s">
        <v>1221</v>
      </c>
      <c r="D3937" t="s">
        <v>21</v>
      </c>
      <c r="E3937">
        <v>21054</v>
      </c>
      <c r="F3937" t="s">
        <v>22</v>
      </c>
      <c r="G3937" t="s">
        <v>22</v>
      </c>
      <c r="H3937" t="s">
        <v>208</v>
      </c>
      <c r="I3937" t="s">
        <v>209</v>
      </c>
      <c r="J3937" s="1">
        <v>43181</v>
      </c>
      <c r="K3937" s="1">
        <v>43237</v>
      </c>
      <c r="L3937" t="s">
        <v>103</v>
      </c>
      <c r="N3937" t="s">
        <v>1562</v>
      </c>
    </row>
    <row r="3938" spans="1:14" x14ac:dyDescent="0.25">
      <c r="A3938" t="s">
        <v>2790</v>
      </c>
      <c r="B3938" t="s">
        <v>2791</v>
      </c>
      <c r="C3938" t="s">
        <v>29</v>
      </c>
      <c r="D3938" t="s">
        <v>21</v>
      </c>
      <c r="E3938">
        <v>21225</v>
      </c>
      <c r="F3938" t="s">
        <v>22</v>
      </c>
      <c r="G3938" t="s">
        <v>22</v>
      </c>
      <c r="H3938" t="s">
        <v>101</v>
      </c>
      <c r="I3938" t="s">
        <v>241</v>
      </c>
      <c r="J3938" s="1">
        <v>43178</v>
      </c>
      <c r="K3938" s="1">
        <v>43237</v>
      </c>
      <c r="L3938" t="s">
        <v>103</v>
      </c>
      <c r="N3938" t="s">
        <v>1580</v>
      </c>
    </row>
    <row r="3939" spans="1:14" x14ac:dyDescent="0.25">
      <c r="A3939" t="s">
        <v>4979</v>
      </c>
      <c r="B3939" t="s">
        <v>4980</v>
      </c>
      <c r="C3939" t="s">
        <v>1221</v>
      </c>
      <c r="D3939" t="s">
        <v>21</v>
      </c>
      <c r="E3939">
        <v>21054</v>
      </c>
      <c r="F3939" t="s">
        <v>22</v>
      </c>
      <c r="G3939" t="s">
        <v>22</v>
      </c>
      <c r="H3939" t="s">
        <v>208</v>
      </c>
      <c r="I3939" t="s">
        <v>209</v>
      </c>
      <c r="J3939" s="1">
        <v>43181</v>
      </c>
      <c r="K3939" s="1">
        <v>43237</v>
      </c>
      <c r="L3939" t="s">
        <v>103</v>
      </c>
      <c r="N3939" t="s">
        <v>1562</v>
      </c>
    </row>
    <row r="3940" spans="1:14" x14ac:dyDescent="0.25">
      <c r="A3940" t="s">
        <v>1483</v>
      </c>
      <c r="B3940" t="s">
        <v>1484</v>
      </c>
      <c r="C3940" t="s">
        <v>173</v>
      </c>
      <c r="D3940" t="s">
        <v>21</v>
      </c>
      <c r="E3940">
        <v>20745</v>
      </c>
      <c r="F3940" t="s">
        <v>22</v>
      </c>
      <c r="G3940" t="s">
        <v>22</v>
      </c>
      <c r="H3940" t="s">
        <v>101</v>
      </c>
      <c r="I3940" t="s">
        <v>241</v>
      </c>
      <c r="J3940" t="s">
        <v>210</v>
      </c>
      <c r="K3940" s="1">
        <v>43236</v>
      </c>
      <c r="L3940" t="s">
        <v>211</v>
      </c>
      <c r="M3940" t="str">
        <f>HYPERLINK("https://www.regulations.gov/docket?D=FDA-2018-H-1897")</f>
        <v>https://www.regulations.gov/docket?D=FDA-2018-H-1897</v>
      </c>
      <c r="N3940" t="s">
        <v>210</v>
      </c>
    </row>
    <row r="3941" spans="1:14" x14ac:dyDescent="0.25">
      <c r="A3941" t="s">
        <v>2055</v>
      </c>
      <c r="B3941" t="s">
        <v>2944</v>
      </c>
      <c r="C3941" t="s">
        <v>249</v>
      </c>
      <c r="D3941" t="s">
        <v>21</v>
      </c>
      <c r="E3941">
        <v>20744</v>
      </c>
      <c r="F3941" t="s">
        <v>22</v>
      </c>
      <c r="G3941" t="s">
        <v>22</v>
      </c>
      <c r="H3941" t="s">
        <v>101</v>
      </c>
      <c r="I3941" t="s">
        <v>241</v>
      </c>
      <c r="J3941" t="s">
        <v>210</v>
      </c>
      <c r="K3941" s="1">
        <v>43231</v>
      </c>
      <c r="L3941" t="s">
        <v>211</v>
      </c>
      <c r="M3941" t="str">
        <f>HYPERLINK("https://www.regulations.gov/docket?D=FDA-2018-H-1832")</f>
        <v>https://www.regulations.gov/docket?D=FDA-2018-H-1832</v>
      </c>
      <c r="N3941" t="s">
        <v>210</v>
      </c>
    </row>
    <row r="3942" spans="1:14" x14ac:dyDescent="0.25">
      <c r="A3942" t="s">
        <v>1147</v>
      </c>
      <c r="B3942" t="s">
        <v>2625</v>
      </c>
      <c r="C3942" t="s">
        <v>317</v>
      </c>
      <c r="D3942" t="s">
        <v>21</v>
      </c>
      <c r="E3942">
        <v>20735</v>
      </c>
      <c r="F3942" t="s">
        <v>22</v>
      </c>
      <c r="G3942" t="s">
        <v>22</v>
      </c>
      <c r="H3942" t="s">
        <v>2041</v>
      </c>
      <c r="I3942" t="s">
        <v>24</v>
      </c>
      <c r="J3942" t="s">
        <v>210</v>
      </c>
      <c r="K3942" s="1">
        <v>43231</v>
      </c>
      <c r="L3942" t="s">
        <v>211</v>
      </c>
      <c r="M3942" t="str">
        <f>HYPERLINK("https://www.regulations.gov/docket?D=FDA-2018-H-1828")</f>
        <v>https://www.regulations.gov/docket?D=FDA-2018-H-1828</v>
      </c>
      <c r="N3942" t="s">
        <v>210</v>
      </c>
    </row>
    <row r="3943" spans="1:14" x14ac:dyDescent="0.25">
      <c r="A3943" t="s">
        <v>2635</v>
      </c>
      <c r="B3943" t="s">
        <v>2636</v>
      </c>
      <c r="C3943" t="s">
        <v>546</v>
      </c>
      <c r="D3943" t="s">
        <v>21</v>
      </c>
      <c r="E3943">
        <v>20774</v>
      </c>
      <c r="F3943" t="s">
        <v>22</v>
      </c>
      <c r="G3943" t="s">
        <v>22</v>
      </c>
      <c r="H3943" t="s">
        <v>101</v>
      </c>
      <c r="I3943" t="s">
        <v>241</v>
      </c>
      <c r="J3943" t="s">
        <v>210</v>
      </c>
      <c r="K3943" s="1">
        <v>43231</v>
      </c>
      <c r="L3943" t="s">
        <v>211</v>
      </c>
      <c r="M3943" t="str">
        <f>HYPERLINK("https://www.regulations.gov/docket?D=FDA-2018-H-1841")</f>
        <v>https://www.regulations.gov/docket?D=FDA-2018-H-1841</v>
      </c>
      <c r="N3943" t="s">
        <v>210</v>
      </c>
    </row>
    <row r="3944" spans="1:14" x14ac:dyDescent="0.25">
      <c r="A3944" t="s">
        <v>155</v>
      </c>
      <c r="B3944" t="s">
        <v>2122</v>
      </c>
      <c r="C3944" t="s">
        <v>54</v>
      </c>
      <c r="D3944" t="s">
        <v>21</v>
      </c>
      <c r="E3944">
        <v>21061</v>
      </c>
      <c r="F3944" t="s">
        <v>22</v>
      </c>
      <c r="G3944" t="s">
        <v>22</v>
      </c>
      <c r="H3944" t="s">
        <v>208</v>
      </c>
      <c r="I3944" t="s">
        <v>209</v>
      </c>
      <c r="J3944" s="1">
        <v>43173</v>
      </c>
      <c r="K3944" s="1">
        <v>43230</v>
      </c>
      <c r="L3944" t="s">
        <v>103</v>
      </c>
      <c r="N3944" t="s">
        <v>1562</v>
      </c>
    </row>
    <row r="3945" spans="1:14" x14ac:dyDescent="0.25">
      <c r="A3945" t="s">
        <v>5026</v>
      </c>
      <c r="B3945" t="s">
        <v>3087</v>
      </c>
      <c r="C3945" t="s">
        <v>29</v>
      </c>
      <c r="D3945" t="s">
        <v>21</v>
      </c>
      <c r="E3945">
        <v>21225</v>
      </c>
      <c r="F3945" t="s">
        <v>22</v>
      </c>
      <c r="G3945" t="s">
        <v>22</v>
      </c>
      <c r="H3945" t="s">
        <v>101</v>
      </c>
      <c r="I3945" t="s">
        <v>241</v>
      </c>
      <c r="J3945" s="1">
        <v>43174</v>
      </c>
      <c r="K3945" s="1">
        <v>43230</v>
      </c>
      <c r="L3945" t="s">
        <v>103</v>
      </c>
      <c r="N3945" t="s">
        <v>1900</v>
      </c>
    </row>
    <row r="3946" spans="1:14" x14ac:dyDescent="0.25">
      <c r="A3946" t="s">
        <v>76</v>
      </c>
      <c r="B3946" t="s">
        <v>120</v>
      </c>
      <c r="C3946" t="s">
        <v>29</v>
      </c>
      <c r="D3946" t="s">
        <v>21</v>
      </c>
      <c r="E3946">
        <v>21215</v>
      </c>
      <c r="F3946" t="s">
        <v>22</v>
      </c>
      <c r="G3946" t="s">
        <v>22</v>
      </c>
      <c r="H3946" t="s">
        <v>208</v>
      </c>
      <c r="I3946" t="s">
        <v>209</v>
      </c>
      <c r="J3946" s="1">
        <v>43174</v>
      </c>
      <c r="K3946" s="1">
        <v>43230</v>
      </c>
      <c r="L3946" t="s">
        <v>103</v>
      </c>
      <c r="N3946" t="s">
        <v>1583</v>
      </c>
    </row>
    <row r="3947" spans="1:14" x14ac:dyDescent="0.25">
      <c r="A3947" t="s">
        <v>76</v>
      </c>
      <c r="B3947" t="s">
        <v>2508</v>
      </c>
      <c r="C3947" t="s">
        <v>54</v>
      </c>
      <c r="D3947" t="s">
        <v>21</v>
      </c>
      <c r="E3947">
        <v>21061</v>
      </c>
      <c r="F3947" t="s">
        <v>22</v>
      </c>
      <c r="G3947" t="s">
        <v>22</v>
      </c>
      <c r="H3947" t="s">
        <v>101</v>
      </c>
      <c r="I3947" t="s">
        <v>241</v>
      </c>
      <c r="J3947" s="1">
        <v>43173</v>
      </c>
      <c r="K3947" s="1">
        <v>43230</v>
      </c>
      <c r="L3947" t="s">
        <v>103</v>
      </c>
      <c r="N3947" t="s">
        <v>104</v>
      </c>
    </row>
    <row r="3948" spans="1:14" x14ac:dyDescent="0.25">
      <c r="A3948" t="s">
        <v>2511</v>
      </c>
      <c r="B3948" t="s">
        <v>2512</v>
      </c>
      <c r="C3948" t="s">
        <v>898</v>
      </c>
      <c r="D3948" t="s">
        <v>21</v>
      </c>
      <c r="E3948">
        <v>21601</v>
      </c>
      <c r="F3948" t="s">
        <v>22</v>
      </c>
      <c r="G3948" t="s">
        <v>22</v>
      </c>
      <c r="H3948" t="s">
        <v>101</v>
      </c>
      <c r="I3948" t="s">
        <v>241</v>
      </c>
      <c r="J3948" s="1">
        <v>43179</v>
      </c>
      <c r="K3948" s="1">
        <v>43230</v>
      </c>
      <c r="L3948" t="s">
        <v>103</v>
      </c>
      <c r="N3948" t="s">
        <v>1900</v>
      </c>
    </row>
    <row r="3949" spans="1:14" x14ac:dyDescent="0.25">
      <c r="A3949" t="s">
        <v>205</v>
      </c>
      <c r="B3949" t="s">
        <v>206</v>
      </c>
      <c r="C3949" t="s">
        <v>207</v>
      </c>
      <c r="D3949" t="s">
        <v>21</v>
      </c>
      <c r="E3949">
        <v>20712</v>
      </c>
      <c r="F3949" t="s">
        <v>22</v>
      </c>
      <c r="G3949" t="s">
        <v>22</v>
      </c>
      <c r="H3949" t="s">
        <v>208</v>
      </c>
      <c r="I3949" t="s">
        <v>209</v>
      </c>
      <c r="J3949" t="s">
        <v>210</v>
      </c>
      <c r="K3949" s="1">
        <v>43229</v>
      </c>
      <c r="L3949" t="s">
        <v>211</v>
      </c>
      <c r="M3949" t="str">
        <f>HYPERLINK("https://www.regulations.gov/docket?D=FDA-2018-H-1786")</f>
        <v>https://www.regulations.gov/docket?D=FDA-2018-H-1786</v>
      </c>
      <c r="N3949" t="s">
        <v>210</v>
      </c>
    </row>
    <row r="3950" spans="1:14" x14ac:dyDescent="0.25">
      <c r="A3950" t="s">
        <v>1196</v>
      </c>
      <c r="B3950" t="s">
        <v>1197</v>
      </c>
      <c r="C3950" t="s">
        <v>29</v>
      </c>
      <c r="D3950" t="s">
        <v>21</v>
      </c>
      <c r="E3950">
        <v>21226</v>
      </c>
      <c r="F3950" t="s">
        <v>22</v>
      </c>
      <c r="G3950" t="s">
        <v>22</v>
      </c>
      <c r="H3950" t="s">
        <v>101</v>
      </c>
      <c r="I3950" t="s">
        <v>241</v>
      </c>
      <c r="J3950" s="1">
        <v>43172</v>
      </c>
      <c r="K3950" s="1">
        <v>43223</v>
      </c>
      <c r="L3950" t="s">
        <v>103</v>
      </c>
      <c r="N3950" t="s">
        <v>1900</v>
      </c>
    </row>
    <row r="3951" spans="1:14" x14ac:dyDescent="0.25">
      <c r="A3951" t="s">
        <v>2550</v>
      </c>
      <c r="B3951" t="s">
        <v>5092</v>
      </c>
      <c r="C3951" t="s">
        <v>39</v>
      </c>
      <c r="D3951" t="s">
        <v>21</v>
      </c>
      <c r="E3951">
        <v>21046</v>
      </c>
      <c r="F3951" t="s">
        <v>22</v>
      </c>
      <c r="G3951" t="s">
        <v>22</v>
      </c>
      <c r="H3951" t="s">
        <v>101</v>
      </c>
      <c r="I3951" t="s">
        <v>241</v>
      </c>
      <c r="J3951" s="1">
        <v>43168</v>
      </c>
      <c r="K3951" s="1">
        <v>43223</v>
      </c>
      <c r="L3951" t="s">
        <v>103</v>
      </c>
      <c r="N3951" t="s">
        <v>1900</v>
      </c>
    </row>
    <row r="3952" spans="1:14" x14ac:dyDescent="0.25">
      <c r="A3952" t="s">
        <v>30</v>
      </c>
      <c r="B3952" t="s">
        <v>3223</v>
      </c>
      <c r="C3952" t="s">
        <v>154</v>
      </c>
      <c r="D3952" t="s">
        <v>21</v>
      </c>
      <c r="E3952">
        <v>20707</v>
      </c>
      <c r="F3952" t="s">
        <v>22</v>
      </c>
      <c r="G3952" t="s">
        <v>22</v>
      </c>
      <c r="H3952" t="s">
        <v>101</v>
      </c>
      <c r="I3952" t="s">
        <v>241</v>
      </c>
      <c r="J3952" s="1">
        <v>43158</v>
      </c>
      <c r="K3952" s="1">
        <v>43223</v>
      </c>
      <c r="L3952" t="s">
        <v>103</v>
      </c>
      <c r="N3952" t="s">
        <v>1900</v>
      </c>
    </row>
    <row r="3953" spans="1:14" x14ac:dyDescent="0.25">
      <c r="A3953" t="s">
        <v>139</v>
      </c>
      <c r="B3953" t="s">
        <v>1457</v>
      </c>
      <c r="C3953" t="s">
        <v>173</v>
      </c>
      <c r="D3953" t="s">
        <v>21</v>
      </c>
      <c r="E3953">
        <v>20745</v>
      </c>
      <c r="F3953" t="s">
        <v>22</v>
      </c>
      <c r="G3953" t="s">
        <v>22</v>
      </c>
      <c r="H3953" t="s">
        <v>101</v>
      </c>
      <c r="I3953" t="s">
        <v>241</v>
      </c>
      <c r="J3953" s="1">
        <v>43171</v>
      </c>
      <c r="K3953" s="1">
        <v>43223</v>
      </c>
      <c r="L3953" t="s">
        <v>103</v>
      </c>
      <c r="N3953" t="s">
        <v>1900</v>
      </c>
    </row>
    <row r="3954" spans="1:14" x14ac:dyDescent="0.25">
      <c r="A3954" t="s">
        <v>5098</v>
      </c>
      <c r="B3954" t="s">
        <v>1459</v>
      </c>
      <c r="C3954" t="s">
        <v>173</v>
      </c>
      <c r="D3954" t="s">
        <v>21</v>
      </c>
      <c r="E3954">
        <v>20745</v>
      </c>
      <c r="F3954" t="s">
        <v>22</v>
      </c>
      <c r="G3954" t="s">
        <v>22</v>
      </c>
      <c r="H3954" t="s">
        <v>101</v>
      </c>
      <c r="I3954" t="s">
        <v>241</v>
      </c>
      <c r="J3954" s="1">
        <v>43171</v>
      </c>
      <c r="K3954" s="1">
        <v>43223</v>
      </c>
      <c r="L3954" t="s">
        <v>103</v>
      </c>
      <c r="N3954" t="s">
        <v>1900</v>
      </c>
    </row>
    <row r="3955" spans="1:14" x14ac:dyDescent="0.25">
      <c r="A3955" t="s">
        <v>2788</v>
      </c>
      <c r="B3955" t="s">
        <v>5099</v>
      </c>
      <c r="C3955" t="s">
        <v>29</v>
      </c>
      <c r="D3955" t="s">
        <v>21</v>
      </c>
      <c r="E3955">
        <v>21226</v>
      </c>
      <c r="F3955" t="s">
        <v>22</v>
      </c>
      <c r="G3955" t="s">
        <v>22</v>
      </c>
      <c r="H3955" t="s">
        <v>101</v>
      </c>
      <c r="I3955" t="s">
        <v>241</v>
      </c>
      <c r="J3955" s="1">
        <v>43172</v>
      </c>
      <c r="K3955" s="1">
        <v>43223</v>
      </c>
      <c r="L3955" t="s">
        <v>103</v>
      </c>
      <c r="N3955" t="s">
        <v>1580</v>
      </c>
    </row>
    <row r="3956" spans="1:14" x14ac:dyDescent="0.25">
      <c r="A3956" t="s">
        <v>201</v>
      </c>
      <c r="B3956" t="s">
        <v>2377</v>
      </c>
      <c r="C3956" t="s">
        <v>39</v>
      </c>
      <c r="D3956" t="s">
        <v>21</v>
      </c>
      <c r="E3956">
        <v>21046</v>
      </c>
      <c r="F3956" t="s">
        <v>22</v>
      </c>
      <c r="G3956" t="s">
        <v>22</v>
      </c>
      <c r="H3956" t="s">
        <v>101</v>
      </c>
      <c r="I3956" t="s">
        <v>241</v>
      </c>
      <c r="J3956" s="1">
        <v>43168</v>
      </c>
      <c r="K3956" s="1">
        <v>43223</v>
      </c>
      <c r="L3956" t="s">
        <v>103</v>
      </c>
      <c r="N3956" t="s">
        <v>1580</v>
      </c>
    </row>
    <row r="3957" spans="1:14" x14ac:dyDescent="0.25">
      <c r="A3957" t="s">
        <v>1492</v>
      </c>
      <c r="B3957" t="s">
        <v>1493</v>
      </c>
      <c r="C3957" t="s">
        <v>190</v>
      </c>
      <c r="D3957" t="s">
        <v>21</v>
      </c>
      <c r="E3957">
        <v>20850</v>
      </c>
      <c r="F3957" t="s">
        <v>22</v>
      </c>
      <c r="G3957" t="s">
        <v>22</v>
      </c>
      <c r="H3957" t="s">
        <v>208</v>
      </c>
      <c r="I3957" t="s">
        <v>209</v>
      </c>
      <c r="J3957" s="1">
        <v>43166</v>
      </c>
      <c r="K3957" s="1">
        <v>43216</v>
      </c>
      <c r="L3957" t="s">
        <v>103</v>
      </c>
      <c r="N3957" t="s">
        <v>1562</v>
      </c>
    </row>
    <row r="3958" spans="1:14" x14ac:dyDescent="0.25">
      <c r="A3958" t="s">
        <v>155</v>
      </c>
      <c r="B3958" t="s">
        <v>695</v>
      </c>
      <c r="C3958" t="s">
        <v>190</v>
      </c>
      <c r="D3958" t="s">
        <v>21</v>
      </c>
      <c r="E3958">
        <v>20851</v>
      </c>
      <c r="F3958" t="s">
        <v>22</v>
      </c>
      <c r="G3958" t="s">
        <v>22</v>
      </c>
      <c r="H3958" t="s">
        <v>208</v>
      </c>
      <c r="I3958" t="s">
        <v>209</v>
      </c>
      <c r="J3958" s="1">
        <v>43165</v>
      </c>
      <c r="K3958" s="1">
        <v>43216</v>
      </c>
      <c r="L3958" t="s">
        <v>103</v>
      </c>
      <c r="N3958" t="s">
        <v>1562</v>
      </c>
    </row>
    <row r="3959" spans="1:14" x14ac:dyDescent="0.25">
      <c r="A3959" t="s">
        <v>3080</v>
      </c>
      <c r="B3959" t="s">
        <v>3081</v>
      </c>
      <c r="C3959" t="s">
        <v>29</v>
      </c>
      <c r="D3959" t="s">
        <v>21</v>
      </c>
      <c r="E3959">
        <v>21205</v>
      </c>
      <c r="F3959" t="s">
        <v>22</v>
      </c>
      <c r="G3959" t="s">
        <v>22</v>
      </c>
      <c r="H3959" t="s">
        <v>101</v>
      </c>
      <c r="I3959" t="s">
        <v>241</v>
      </c>
      <c r="J3959" s="1">
        <v>43165</v>
      </c>
      <c r="K3959" s="1">
        <v>43216</v>
      </c>
      <c r="L3959" t="s">
        <v>103</v>
      </c>
      <c r="N3959" t="s">
        <v>1900</v>
      </c>
    </row>
    <row r="3960" spans="1:14" x14ac:dyDescent="0.25">
      <c r="A3960" t="s">
        <v>2901</v>
      </c>
      <c r="B3960" t="s">
        <v>2902</v>
      </c>
      <c r="C3960" t="s">
        <v>1020</v>
      </c>
      <c r="D3960" t="s">
        <v>21</v>
      </c>
      <c r="E3960">
        <v>21157</v>
      </c>
      <c r="F3960" t="s">
        <v>22</v>
      </c>
      <c r="G3960" t="s">
        <v>22</v>
      </c>
      <c r="H3960" t="s">
        <v>101</v>
      </c>
      <c r="I3960" t="s">
        <v>102</v>
      </c>
      <c r="J3960" s="1">
        <v>43167</v>
      </c>
      <c r="K3960" s="1">
        <v>43216</v>
      </c>
      <c r="L3960" t="s">
        <v>103</v>
      </c>
      <c r="N3960" t="s">
        <v>1580</v>
      </c>
    </row>
    <row r="3961" spans="1:14" x14ac:dyDescent="0.25">
      <c r="A3961" t="s">
        <v>1174</v>
      </c>
      <c r="B3961" t="s">
        <v>1175</v>
      </c>
      <c r="C3961" t="s">
        <v>190</v>
      </c>
      <c r="D3961" t="s">
        <v>21</v>
      </c>
      <c r="E3961">
        <v>20850</v>
      </c>
      <c r="F3961" t="s">
        <v>22</v>
      </c>
      <c r="G3961" t="s">
        <v>22</v>
      </c>
      <c r="H3961" t="s">
        <v>208</v>
      </c>
      <c r="I3961" t="s">
        <v>209</v>
      </c>
      <c r="J3961" s="1">
        <v>43166</v>
      </c>
      <c r="K3961" s="1">
        <v>43216</v>
      </c>
      <c r="L3961" t="s">
        <v>103</v>
      </c>
      <c r="N3961" t="s">
        <v>1562</v>
      </c>
    </row>
    <row r="3962" spans="1:14" x14ac:dyDescent="0.25">
      <c r="A3962" t="s">
        <v>1422</v>
      </c>
      <c r="B3962" t="s">
        <v>1423</v>
      </c>
      <c r="C3962" t="s">
        <v>29</v>
      </c>
      <c r="D3962" t="s">
        <v>21</v>
      </c>
      <c r="E3962">
        <v>21206</v>
      </c>
      <c r="F3962" t="s">
        <v>22</v>
      </c>
      <c r="G3962" t="s">
        <v>22</v>
      </c>
      <c r="H3962" t="s">
        <v>101</v>
      </c>
      <c r="I3962" t="s">
        <v>241</v>
      </c>
      <c r="J3962" s="1">
        <v>43165</v>
      </c>
      <c r="K3962" s="1">
        <v>43216</v>
      </c>
      <c r="L3962" t="s">
        <v>103</v>
      </c>
      <c r="N3962" t="s">
        <v>1900</v>
      </c>
    </row>
    <row r="3963" spans="1:14" x14ac:dyDescent="0.25">
      <c r="A3963" t="s">
        <v>2608</v>
      </c>
      <c r="B3963" t="s">
        <v>2609</v>
      </c>
      <c r="C3963" t="s">
        <v>173</v>
      </c>
      <c r="D3963" t="s">
        <v>21</v>
      </c>
      <c r="E3963">
        <v>20745</v>
      </c>
      <c r="F3963" t="s">
        <v>22</v>
      </c>
      <c r="G3963" t="s">
        <v>22</v>
      </c>
      <c r="H3963" t="s">
        <v>208</v>
      </c>
      <c r="I3963" t="s">
        <v>209</v>
      </c>
      <c r="J3963" s="1">
        <v>43166</v>
      </c>
      <c r="K3963" s="1">
        <v>43216</v>
      </c>
      <c r="L3963" t="s">
        <v>103</v>
      </c>
      <c r="N3963" t="s">
        <v>1583</v>
      </c>
    </row>
    <row r="3964" spans="1:14" x14ac:dyDescent="0.25">
      <c r="A3964" t="s">
        <v>2940</v>
      </c>
      <c r="B3964" t="s">
        <v>2941</v>
      </c>
      <c r="C3964" t="s">
        <v>173</v>
      </c>
      <c r="D3964" t="s">
        <v>21</v>
      </c>
      <c r="E3964">
        <v>20745</v>
      </c>
      <c r="F3964" t="s">
        <v>22</v>
      </c>
      <c r="G3964" t="s">
        <v>22</v>
      </c>
      <c r="H3964" t="s">
        <v>101</v>
      </c>
      <c r="I3964" t="s">
        <v>241</v>
      </c>
      <c r="J3964" s="1">
        <v>43166</v>
      </c>
      <c r="K3964" s="1">
        <v>43216</v>
      </c>
      <c r="L3964" t="s">
        <v>103</v>
      </c>
      <c r="N3964" t="s">
        <v>1900</v>
      </c>
    </row>
    <row r="3965" spans="1:14" x14ac:dyDescent="0.25">
      <c r="A3965" t="s">
        <v>2055</v>
      </c>
      <c r="B3965" t="s">
        <v>2056</v>
      </c>
      <c r="C3965" t="s">
        <v>29</v>
      </c>
      <c r="D3965" t="s">
        <v>21</v>
      </c>
      <c r="E3965">
        <v>21206</v>
      </c>
      <c r="F3965" t="s">
        <v>22</v>
      </c>
      <c r="G3965" t="s">
        <v>22</v>
      </c>
      <c r="H3965" t="s">
        <v>208</v>
      </c>
      <c r="I3965" t="s">
        <v>209</v>
      </c>
      <c r="J3965" s="1">
        <v>43164</v>
      </c>
      <c r="K3965" s="1">
        <v>43216</v>
      </c>
      <c r="L3965" t="s">
        <v>103</v>
      </c>
      <c r="N3965" t="s">
        <v>1562</v>
      </c>
    </row>
    <row r="3966" spans="1:14" x14ac:dyDescent="0.25">
      <c r="A3966" t="s">
        <v>1192</v>
      </c>
      <c r="B3966" t="s">
        <v>1193</v>
      </c>
      <c r="C3966" t="s">
        <v>291</v>
      </c>
      <c r="D3966" t="s">
        <v>21</v>
      </c>
      <c r="E3966">
        <v>21701</v>
      </c>
      <c r="F3966" t="s">
        <v>22</v>
      </c>
      <c r="G3966" t="s">
        <v>22</v>
      </c>
      <c r="H3966" t="s">
        <v>110</v>
      </c>
      <c r="I3966" t="s">
        <v>111</v>
      </c>
      <c r="J3966" s="1">
        <v>43209</v>
      </c>
      <c r="K3966" s="1">
        <v>43209</v>
      </c>
      <c r="L3966" t="s">
        <v>103</v>
      </c>
      <c r="N3966" t="s">
        <v>1583</v>
      </c>
    </row>
    <row r="3967" spans="1:14" x14ac:dyDescent="0.25">
      <c r="A3967" t="s">
        <v>2633</v>
      </c>
      <c r="B3967" t="s">
        <v>2634</v>
      </c>
      <c r="C3967" t="s">
        <v>29</v>
      </c>
      <c r="D3967" t="s">
        <v>21</v>
      </c>
      <c r="E3967">
        <v>21213</v>
      </c>
      <c r="F3967" t="s">
        <v>22</v>
      </c>
      <c r="G3967" t="s">
        <v>22</v>
      </c>
      <c r="H3967" t="s">
        <v>101</v>
      </c>
      <c r="I3967" t="s">
        <v>241</v>
      </c>
      <c r="J3967" s="1">
        <v>43164</v>
      </c>
      <c r="K3967" s="1">
        <v>43209</v>
      </c>
      <c r="L3967" t="s">
        <v>103</v>
      </c>
      <c r="N3967" t="s">
        <v>1900</v>
      </c>
    </row>
    <row r="3968" spans="1:14" x14ac:dyDescent="0.25">
      <c r="A3968" t="s">
        <v>126</v>
      </c>
      <c r="B3968" t="s">
        <v>2138</v>
      </c>
      <c r="C3968" t="s">
        <v>29</v>
      </c>
      <c r="D3968" t="s">
        <v>21</v>
      </c>
      <c r="E3968">
        <v>21212</v>
      </c>
      <c r="F3968" t="s">
        <v>22</v>
      </c>
      <c r="G3968" t="s">
        <v>22</v>
      </c>
      <c r="H3968" t="s">
        <v>101</v>
      </c>
      <c r="I3968" t="s">
        <v>241</v>
      </c>
      <c r="J3968" t="s">
        <v>210</v>
      </c>
      <c r="K3968" s="1">
        <v>43208</v>
      </c>
      <c r="L3968" t="s">
        <v>211</v>
      </c>
      <c r="M3968" t="str">
        <f>HYPERLINK("https://www.regulations.gov/docket?D=FDA-2018-H-1530")</f>
        <v>https://www.regulations.gov/docket?D=FDA-2018-H-1530</v>
      </c>
      <c r="N3968" t="s">
        <v>210</v>
      </c>
    </row>
    <row r="3969" spans="1:14" x14ac:dyDescent="0.25">
      <c r="A3969" t="s">
        <v>3220</v>
      </c>
      <c r="B3969" t="s">
        <v>3221</v>
      </c>
      <c r="C3969" t="s">
        <v>154</v>
      </c>
      <c r="D3969" t="s">
        <v>21</v>
      </c>
      <c r="E3969">
        <v>20707</v>
      </c>
      <c r="F3969" t="s">
        <v>22</v>
      </c>
      <c r="G3969" t="s">
        <v>22</v>
      </c>
      <c r="H3969" t="s">
        <v>101</v>
      </c>
      <c r="I3969" t="s">
        <v>241</v>
      </c>
      <c r="J3969" s="1">
        <v>43158</v>
      </c>
      <c r="K3969" s="1">
        <v>43202</v>
      </c>
      <c r="L3969" t="s">
        <v>103</v>
      </c>
      <c r="N3969" t="s">
        <v>1900</v>
      </c>
    </row>
    <row r="3970" spans="1:14" x14ac:dyDescent="0.25">
      <c r="A3970" t="s">
        <v>5246</v>
      </c>
      <c r="B3970" t="s">
        <v>5247</v>
      </c>
      <c r="C3970" t="s">
        <v>546</v>
      </c>
      <c r="D3970" t="s">
        <v>21</v>
      </c>
      <c r="E3970">
        <v>20774</v>
      </c>
      <c r="F3970" t="s">
        <v>22</v>
      </c>
      <c r="G3970" t="s">
        <v>22</v>
      </c>
      <c r="H3970" t="s">
        <v>101</v>
      </c>
      <c r="I3970" t="s">
        <v>241</v>
      </c>
      <c r="J3970" s="1">
        <v>43160</v>
      </c>
      <c r="K3970" s="1">
        <v>43202</v>
      </c>
      <c r="L3970" t="s">
        <v>103</v>
      </c>
      <c r="N3970" t="s">
        <v>1900</v>
      </c>
    </row>
    <row r="3971" spans="1:14" x14ac:dyDescent="0.25">
      <c r="A3971" t="s">
        <v>5192</v>
      </c>
      <c r="B3971" t="s">
        <v>5248</v>
      </c>
      <c r="C3971" t="s">
        <v>546</v>
      </c>
      <c r="D3971" t="s">
        <v>21</v>
      </c>
      <c r="E3971">
        <v>20772</v>
      </c>
      <c r="F3971" t="s">
        <v>22</v>
      </c>
      <c r="G3971" t="s">
        <v>22</v>
      </c>
      <c r="H3971" t="s">
        <v>101</v>
      </c>
      <c r="I3971" t="s">
        <v>241</v>
      </c>
      <c r="J3971" s="1">
        <v>43161</v>
      </c>
      <c r="K3971" s="1">
        <v>43202</v>
      </c>
      <c r="L3971" t="s">
        <v>103</v>
      </c>
      <c r="N3971" t="s">
        <v>1900</v>
      </c>
    </row>
    <row r="3972" spans="1:14" x14ac:dyDescent="0.25">
      <c r="A3972" t="s">
        <v>2018</v>
      </c>
      <c r="B3972" t="s">
        <v>2963</v>
      </c>
      <c r="C3972" t="s">
        <v>154</v>
      </c>
      <c r="D3972" t="s">
        <v>21</v>
      </c>
      <c r="E3972">
        <v>20707</v>
      </c>
      <c r="F3972" t="s">
        <v>22</v>
      </c>
      <c r="G3972" t="s">
        <v>22</v>
      </c>
      <c r="H3972" t="s">
        <v>101</v>
      </c>
      <c r="I3972" t="s">
        <v>241</v>
      </c>
      <c r="J3972" s="1">
        <v>43158</v>
      </c>
      <c r="K3972" s="1">
        <v>43202</v>
      </c>
      <c r="L3972" t="s">
        <v>103</v>
      </c>
      <c r="N3972" t="s">
        <v>1900</v>
      </c>
    </row>
    <row r="3973" spans="1:14" x14ac:dyDescent="0.25">
      <c r="A3973" t="s">
        <v>2986</v>
      </c>
      <c r="B3973" t="s">
        <v>2987</v>
      </c>
      <c r="C3973" t="s">
        <v>154</v>
      </c>
      <c r="D3973" t="s">
        <v>21</v>
      </c>
      <c r="E3973">
        <v>20707</v>
      </c>
      <c r="F3973" t="s">
        <v>22</v>
      </c>
      <c r="G3973" t="s">
        <v>22</v>
      </c>
      <c r="H3973" t="s">
        <v>101</v>
      </c>
      <c r="I3973" t="s">
        <v>241</v>
      </c>
      <c r="J3973" s="1">
        <v>43158</v>
      </c>
      <c r="K3973" s="1">
        <v>43202</v>
      </c>
      <c r="L3973" t="s">
        <v>103</v>
      </c>
      <c r="N3973" t="s">
        <v>1900</v>
      </c>
    </row>
    <row r="3974" spans="1:14" x14ac:dyDescent="0.25">
      <c r="A3974" t="s">
        <v>1177</v>
      </c>
      <c r="B3974" t="s">
        <v>1178</v>
      </c>
      <c r="C3974" t="s">
        <v>190</v>
      </c>
      <c r="D3974" t="s">
        <v>21</v>
      </c>
      <c r="E3974">
        <v>20850</v>
      </c>
      <c r="F3974" t="s">
        <v>22</v>
      </c>
      <c r="G3974" t="s">
        <v>22</v>
      </c>
      <c r="H3974" t="s">
        <v>208</v>
      </c>
      <c r="I3974" t="s">
        <v>209</v>
      </c>
      <c r="J3974" s="1">
        <v>43159</v>
      </c>
      <c r="K3974" s="1">
        <v>43202</v>
      </c>
      <c r="L3974" t="s">
        <v>103</v>
      </c>
      <c r="N3974" t="s">
        <v>1583</v>
      </c>
    </row>
    <row r="3975" spans="1:14" x14ac:dyDescent="0.25">
      <c r="A3975" t="s">
        <v>1671</v>
      </c>
      <c r="B3975" t="s">
        <v>5251</v>
      </c>
      <c r="C3975" t="s">
        <v>546</v>
      </c>
      <c r="D3975" t="s">
        <v>21</v>
      </c>
      <c r="E3975">
        <v>20772</v>
      </c>
      <c r="F3975" t="s">
        <v>22</v>
      </c>
      <c r="G3975" t="s">
        <v>22</v>
      </c>
      <c r="H3975" t="s">
        <v>208</v>
      </c>
      <c r="I3975" t="s">
        <v>209</v>
      </c>
      <c r="J3975" s="1">
        <v>43161</v>
      </c>
      <c r="K3975" s="1">
        <v>43202</v>
      </c>
      <c r="L3975" t="s">
        <v>103</v>
      </c>
      <c r="N3975" t="s">
        <v>1583</v>
      </c>
    </row>
    <row r="3976" spans="1:14" x14ac:dyDescent="0.25">
      <c r="A3976" t="s">
        <v>2916</v>
      </c>
      <c r="B3976" t="s">
        <v>2954</v>
      </c>
      <c r="C3976" t="s">
        <v>2955</v>
      </c>
      <c r="D3976" t="s">
        <v>21</v>
      </c>
      <c r="E3976">
        <v>21017</v>
      </c>
      <c r="F3976" t="s">
        <v>22</v>
      </c>
      <c r="G3976" t="s">
        <v>22</v>
      </c>
      <c r="H3976" t="s">
        <v>101</v>
      </c>
      <c r="I3976" t="s">
        <v>241</v>
      </c>
      <c r="J3976" s="1">
        <v>43159</v>
      </c>
      <c r="K3976" s="1">
        <v>43202</v>
      </c>
      <c r="L3976" t="s">
        <v>103</v>
      </c>
      <c r="N3976" t="s">
        <v>1900</v>
      </c>
    </row>
    <row r="3977" spans="1:14" x14ac:dyDescent="0.25">
      <c r="A3977" t="s">
        <v>1101</v>
      </c>
      <c r="B3977" t="s">
        <v>1102</v>
      </c>
      <c r="C3977" t="s">
        <v>1103</v>
      </c>
      <c r="D3977" t="s">
        <v>21</v>
      </c>
      <c r="E3977">
        <v>21811</v>
      </c>
      <c r="F3977" t="s">
        <v>22</v>
      </c>
      <c r="G3977" t="s">
        <v>22</v>
      </c>
      <c r="H3977" t="s">
        <v>101</v>
      </c>
      <c r="I3977" t="s">
        <v>241</v>
      </c>
      <c r="J3977" t="s">
        <v>210</v>
      </c>
      <c r="K3977" s="1">
        <v>43196</v>
      </c>
      <c r="L3977" t="s">
        <v>211</v>
      </c>
      <c r="M3977" t="str">
        <f>HYPERLINK("https://www.regulations.gov/docket?D=FDA-2018-H-1412")</f>
        <v>https://www.regulations.gov/docket?D=FDA-2018-H-1412</v>
      </c>
      <c r="N3977" t="s">
        <v>210</v>
      </c>
    </row>
    <row r="3978" spans="1:14" x14ac:dyDescent="0.25">
      <c r="A3978" t="s">
        <v>2701</v>
      </c>
      <c r="B3978" t="s">
        <v>2702</v>
      </c>
      <c r="C3978" t="s">
        <v>2703</v>
      </c>
      <c r="D3978" t="s">
        <v>21</v>
      </c>
      <c r="E3978">
        <v>21502</v>
      </c>
      <c r="F3978" t="s">
        <v>22</v>
      </c>
      <c r="G3978" t="s">
        <v>22</v>
      </c>
      <c r="H3978" t="s">
        <v>208</v>
      </c>
      <c r="I3978" t="s">
        <v>209</v>
      </c>
      <c r="J3978" s="1">
        <v>43154</v>
      </c>
      <c r="K3978" s="1">
        <v>43195</v>
      </c>
      <c r="L3978" t="s">
        <v>103</v>
      </c>
      <c r="N3978" t="s">
        <v>1562</v>
      </c>
    </row>
    <row r="3979" spans="1:14" x14ac:dyDescent="0.25">
      <c r="A3979" t="s">
        <v>2277</v>
      </c>
      <c r="B3979" t="s">
        <v>5329</v>
      </c>
      <c r="C3979" t="s">
        <v>138</v>
      </c>
      <c r="D3979" t="s">
        <v>21</v>
      </c>
      <c r="E3979">
        <v>21220</v>
      </c>
      <c r="F3979" t="s">
        <v>22</v>
      </c>
      <c r="G3979" t="s">
        <v>22</v>
      </c>
      <c r="H3979" t="s">
        <v>101</v>
      </c>
      <c r="I3979" t="s">
        <v>241</v>
      </c>
      <c r="J3979" s="1">
        <v>43153</v>
      </c>
      <c r="K3979" s="1">
        <v>43188</v>
      </c>
      <c r="L3979" t="s">
        <v>103</v>
      </c>
      <c r="N3979" t="s">
        <v>1900</v>
      </c>
    </row>
    <row r="3980" spans="1:14" x14ac:dyDescent="0.25">
      <c r="A3980" t="s">
        <v>2000</v>
      </c>
      <c r="B3980" t="s">
        <v>2001</v>
      </c>
      <c r="C3980" t="s">
        <v>138</v>
      </c>
      <c r="D3980" t="s">
        <v>21</v>
      </c>
      <c r="E3980">
        <v>21220</v>
      </c>
      <c r="F3980" t="s">
        <v>22</v>
      </c>
      <c r="G3980" t="s">
        <v>22</v>
      </c>
      <c r="H3980" t="s">
        <v>208</v>
      </c>
      <c r="I3980" t="s">
        <v>209</v>
      </c>
      <c r="J3980" s="1">
        <v>43151</v>
      </c>
      <c r="K3980" s="1">
        <v>43188</v>
      </c>
      <c r="L3980" t="s">
        <v>103</v>
      </c>
      <c r="N3980" t="s">
        <v>1562</v>
      </c>
    </row>
    <row r="3981" spans="1:14" x14ac:dyDescent="0.25">
      <c r="A3981" t="s">
        <v>2938</v>
      </c>
      <c r="B3981" t="s">
        <v>2939</v>
      </c>
      <c r="C3981" t="s">
        <v>138</v>
      </c>
      <c r="D3981" t="s">
        <v>21</v>
      </c>
      <c r="E3981">
        <v>21220</v>
      </c>
      <c r="F3981" t="s">
        <v>22</v>
      </c>
      <c r="G3981" t="s">
        <v>22</v>
      </c>
      <c r="H3981" t="s">
        <v>208</v>
      </c>
      <c r="I3981" t="s">
        <v>209</v>
      </c>
      <c r="J3981" s="1">
        <v>43151</v>
      </c>
      <c r="K3981" s="1">
        <v>43188</v>
      </c>
      <c r="L3981" t="s">
        <v>103</v>
      </c>
      <c r="N3981" t="s">
        <v>1583</v>
      </c>
    </row>
    <row r="3982" spans="1:14" x14ac:dyDescent="0.25">
      <c r="A3982" t="s">
        <v>484</v>
      </c>
      <c r="B3982" t="s">
        <v>5330</v>
      </c>
      <c r="C3982" t="s">
        <v>29</v>
      </c>
      <c r="D3982" t="s">
        <v>21</v>
      </c>
      <c r="E3982">
        <v>21220</v>
      </c>
      <c r="F3982" t="s">
        <v>22</v>
      </c>
      <c r="G3982" t="s">
        <v>22</v>
      </c>
      <c r="H3982" t="s">
        <v>101</v>
      </c>
      <c r="I3982" t="s">
        <v>241</v>
      </c>
      <c r="J3982" s="1">
        <v>43151</v>
      </c>
      <c r="K3982" s="1">
        <v>43188</v>
      </c>
      <c r="L3982" t="s">
        <v>103</v>
      </c>
      <c r="N3982" t="s">
        <v>1580</v>
      </c>
    </row>
    <row r="3983" spans="1:14" x14ac:dyDescent="0.25">
      <c r="A3983" t="s">
        <v>2176</v>
      </c>
      <c r="B3983" t="s">
        <v>2177</v>
      </c>
      <c r="C3983" t="s">
        <v>190</v>
      </c>
      <c r="D3983" t="s">
        <v>21</v>
      </c>
      <c r="E3983">
        <v>20850</v>
      </c>
      <c r="F3983" t="s">
        <v>22</v>
      </c>
      <c r="G3983" t="s">
        <v>22</v>
      </c>
      <c r="H3983" t="s">
        <v>208</v>
      </c>
      <c r="I3983" t="s">
        <v>209</v>
      </c>
      <c r="J3983" s="1">
        <v>43152</v>
      </c>
      <c r="K3983" s="1">
        <v>43188</v>
      </c>
      <c r="L3983" t="s">
        <v>103</v>
      </c>
      <c r="N3983" t="s">
        <v>1562</v>
      </c>
    </row>
    <row r="3984" spans="1:14" x14ac:dyDescent="0.25">
      <c r="A3984" t="s">
        <v>2886</v>
      </c>
      <c r="B3984" t="s">
        <v>2887</v>
      </c>
      <c r="C3984" t="s">
        <v>190</v>
      </c>
      <c r="D3984" t="s">
        <v>21</v>
      </c>
      <c r="E3984">
        <v>20850</v>
      </c>
      <c r="F3984" t="s">
        <v>22</v>
      </c>
      <c r="G3984" t="s">
        <v>22</v>
      </c>
      <c r="H3984" t="s">
        <v>208</v>
      </c>
      <c r="I3984" t="s">
        <v>209</v>
      </c>
      <c r="J3984" s="1">
        <v>43152</v>
      </c>
      <c r="K3984" s="1">
        <v>43188</v>
      </c>
      <c r="L3984" t="s">
        <v>103</v>
      </c>
      <c r="N3984" t="s">
        <v>1562</v>
      </c>
    </row>
    <row r="3985" spans="1:14" x14ac:dyDescent="0.25">
      <c r="A3985" t="s">
        <v>76</v>
      </c>
      <c r="B3985" t="s">
        <v>2028</v>
      </c>
      <c r="C3985" t="s">
        <v>29</v>
      </c>
      <c r="D3985" t="s">
        <v>21</v>
      </c>
      <c r="E3985">
        <v>21224</v>
      </c>
      <c r="F3985" t="s">
        <v>22</v>
      </c>
      <c r="G3985" t="s">
        <v>22</v>
      </c>
      <c r="H3985" t="s">
        <v>208</v>
      </c>
      <c r="I3985" t="s">
        <v>209</v>
      </c>
      <c r="J3985" s="1">
        <v>43146</v>
      </c>
      <c r="K3985" s="1">
        <v>43181</v>
      </c>
      <c r="L3985" t="s">
        <v>103</v>
      </c>
      <c r="N3985" t="s">
        <v>1583</v>
      </c>
    </row>
    <row r="3986" spans="1:14" x14ac:dyDescent="0.25">
      <c r="A3986" t="s">
        <v>2430</v>
      </c>
      <c r="B3986" t="s">
        <v>2431</v>
      </c>
      <c r="C3986" t="s">
        <v>29</v>
      </c>
      <c r="D3986" t="s">
        <v>21</v>
      </c>
      <c r="E3986">
        <v>21224</v>
      </c>
      <c r="F3986" t="s">
        <v>22</v>
      </c>
      <c r="G3986" t="s">
        <v>22</v>
      </c>
      <c r="H3986" t="s">
        <v>208</v>
      </c>
      <c r="I3986" t="s">
        <v>209</v>
      </c>
      <c r="J3986" s="1">
        <v>43147</v>
      </c>
      <c r="K3986" s="1">
        <v>43181</v>
      </c>
      <c r="L3986" t="s">
        <v>103</v>
      </c>
      <c r="N3986" t="s">
        <v>1583</v>
      </c>
    </row>
    <row r="3987" spans="1:14" x14ac:dyDescent="0.25">
      <c r="A3987" t="s">
        <v>212</v>
      </c>
      <c r="B3987" t="s">
        <v>3327</v>
      </c>
      <c r="C3987" t="s">
        <v>29</v>
      </c>
      <c r="D3987" t="s">
        <v>21</v>
      </c>
      <c r="E3987">
        <v>21224</v>
      </c>
      <c r="F3987" t="s">
        <v>22</v>
      </c>
      <c r="G3987" t="s">
        <v>22</v>
      </c>
      <c r="H3987" t="s">
        <v>101</v>
      </c>
      <c r="I3987" t="s">
        <v>241</v>
      </c>
      <c r="J3987" s="1">
        <v>43146</v>
      </c>
      <c r="K3987" s="1">
        <v>43181</v>
      </c>
      <c r="L3987" t="s">
        <v>103</v>
      </c>
      <c r="N3987" t="s">
        <v>1900</v>
      </c>
    </row>
    <row r="3988" spans="1:14" x14ac:dyDescent="0.25">
      <c r="A3988" t="s">
        <v>1091</v>
      </c>
      <c r="B3988" t="s">
        <v>1092</v>
      </c>
      <c r="C3988" t="s">
        <v>29</v>
      </c>
      <c r="D3988" t="s">
        <v>21</v>
      </c>
      <c r="E3988">
        <v>21224</v>
      </c>
      <c r="F3988" t="s">
        <v>22</v>
      </c>
      <c r="G3988" t="s">
        <v>22</v>
      </c>
      <c r="H3988" t="s">
        <v>208</v>
      </c>
      <c r="I3988" t="s">
        <v>209</v>
      </c>
      <c r="J3988" s="1">
        <v>43147</v>
      </c>
      <c r="K3988" s="1">
        <v>43181</v>
      </c>
      <c r="L3988" t="s">
        <v>103</v>
      </c>
      <c r="N3988" t="s">
        <v>1583</v>
      </c>
    </row>
    <row r="3989" spans="1:14" x14ac:dyDescent="0.25">
      <c r="A3989" t="s">
        <v>2780</v>
      </c>
      <c r="B3989" t="s">
        <v>2781</v>
      </c>
      <c r="C3989" t="s">
        <v>29</v>
      </c>
      <c r="D3989" t="s">
        <v>21</v>
      </c>
      <c r="E3989">
        <v>21224</v>
      </c>
      <c r="F3989" t="s">
        <v>22</v>
      </c>
      <c r="G3989" t="s">
        <v>22</v>
      </c>
      <c r="H3989" t="s">
        <v>101</v>
      </c>
      <c r="I3989" t="s">
        <v>241</v>
      </c>
      <c r="J3989" s="1">
        <v>43147</v>
      </c>
      <c r="K3989" s="1">
        <v>43181</v>
      </c>
      <c r="L3989" t="s">
        <v>103</v>
      </c>
      <c r="N3989" t="s">
        <v>1900</v>
      </c>
    </row>
    <row r="3990" spans="1:14" x14ac:dyDescent="0.25">
      <c r="A3990" t="s">
        <v>2463</v>
      </c>
      <c r="B3990" t="s">
        <v>2464</v>
      </c>
      <c r="C3990" t="s">
        <v>735</v>
      </c>
      <c r="D3990" t="s">
        <v>21</v>
      </c>
      <c r="E3990">
        <v>20770</v>
      </c>
      <c r="F3990" t="s">
        <v>22</v>
      </c>
      <c r="G3990" t="s">
        <v>22</v>
      </c>
      <c r="H3990" t="s">
        <v>101</v>
      </c>
      <c r="I3990" t="s">
        <v>241</v>
      </c>
      <c r="J3990" t="s">
        <v>210</v>
      </c>
      <c r="K3990" s="1">
        <v>43179</v>
      </c>
      <c r="L3990" t="s">
        <v>5383</v>
      </c>
      <c r="M3990" t="str">
        <f>HYPERLINK("https://www.regulations.gov/docket?D=FDA-2018-R-1177")</f>
        <v>https://www.regulations.gov/docket?D=FDA-2018-R-1177</v>
      </c>
      <c r="N3990" t="s">
        <v>210</v>
      </c>
    </row>
    <row r="3991" spans="1:14" x14ac:dyDescent="0.25">
      <c r="A3991" t="s">
        <v>2382</v>
      </c>
      <c r="B3991" t="s">
        <v>2383</v>
      </c>
      <c r="C3991" t="s">
        <v>1855</v>
      </c>
      <c r="D3991" t="s">
        <v>21</v>
      </c>
      <c r="E3991">
        <v>20784</v>
      </c>
      <c r="F3991" t="s">
        <v>22</v>
      </c>
      <c r="G3991" t="s">
        <v>22</v>
      </c>
      <c r="H3991" t="s">
        <v>101</v>
      </c>
      <c r="I3991" t="s">
        <v>241</v>
      </c>
      <c r="J3991" t="s">
        <v>210</v>
      </c>
      <c r="K3991" s="1">
        <v>43175</v>
      </c>
      <c r="L3991" t="s">
        <v>211</v>
      </c>
      <c r="M3991" t="str">
        <f>HYPERLINK("https://www.regulations.gov/docket?D=FDA-2018-H-1158")</f>
        <v>https://www.regulations.gov/docket?D=FDA-2018-H-1158</v>
      </c>
      <c r="N3991" t="s">
        <v>210</v>
      </c>
    </row>
    <row r="3992" spans="1:14" x14ac:dyDescent="0.25">
      <c r="A3992" t="s">
        <v>5410</v>
      </c>
      <c r="B3992" t="s">
        <v>1454</v>
      </c>
      <c r="C3992" t="s">
        <v>29</v>
      </c>
      <c r="D3992" t="s">
        <v>21</v>
      </c>
      <c r="E3992">
        <v>21224</v>
      </c>
      <c r="F3992" t="s">
        <v>22</v>
      </c>
      <c r="G3992" t="s">
        <v>22</v>
      </c>
      <c r="H3992" t="s">
        <v>208</v>
      </c>
      <c r="I3992" t="s">
        <v>209</v>
      </c>
      <c r="J3992" s="1">
        <v>43147</v>
      </c>
      <c r="K3992" s="1">
        <v>43174</v>
      </c>
      <c r="L3992" t="s">
        <v>103</v>
      </c>
      <c r="N3992" t="s">
        <v>1583</v>
      </c>
    </row>
    <row r="3993" spans="1:14" x14ac:dyDescent="0.25">
      <c r="A3993" t="s">
        <v>1994</v>
      </c>
      <c r="B3993" t="s">
        <v>1995</v>
      </c>
      <c r="C3993" t="s">
        <v>29</v>
      </c>
      <c r="D3993" t="s">
        <v>21</v>
      </c>
      <c r="E3993">
        <v>21224</v>
      </c>
      <c r="F3993" t="s">
        <v>22</v>
      </c>
      <c r="G3993" t="s">
        <v>22</v>
      </c>
      <c r="H3993" t="s">
        <v>208</v>
      </c>
      <c r="I3993" t="s">
        <v>209</v>
      </c>
      <c r="J3993" s="1">
        <v>43146</v>
      </c>
      <c r="K3993" s="1">
        <v>43174</v>
      </c>
      <c r="L3993" t="s">
        <v>103</v>
      </c>
      <c r="N3993" t="s">
        <v>1583</v>
      </c>
    </row>
    <row r="3994" spans="1:14" x14ac:dyDescent="0.25">
      <c r="A3994" t="s">
        <v>2724</v>
      </c>
      <c r="B3994" t="s">
        <v>1003</v>
      </c>
      <c r="C3994" t="s">
        <v>29</v>
      </c>
      <c r="D3994" t="s">
        <v>21</v>
      </c>
      <c r="E3994">
        <v>21224</v>
      </c>
      <c r="F3994" t="s">
        <v>22</v>
      </c>
      <c r="G3994" t="s">
        <v>22</v>
      </c>
      <c r="H3994" t="s">
        <v>208</v>
      </c>
      <c r="I3994" t="s">
        <v>209</v>
      </c>
      <c r="J3994" s="1">
        <v>43146</v>
      </c>
      <c r="K3994" s="1">
        <v>43174</v>
      </c>
      <c r="L3994" t="s">
        <v>103</v>
      </c>
      <c r="N3994" t="s">
        <v>1583</v>
      </c>
    </row>
    <row r="3995" spans="1:14" x14ac:dyDescent="0.25">
      <c r="A3995" t="s">
        <v>5411</v>
      </c>
      <c r="B3995" t="s">
        <v>972</v>
      </c>
      <c r="C3995" t="s">
        <v>29</v>
      </c>
      <c r="D3995" t="s">
        <v>21</v>
      </c>
      <c r="E3995">
        <v>21224</v>
      </c>
      <c r="F3995" t="s">
        <v>22</v>
      </c>
      <c r="G3995" t="s">
        <v>22</v>
      </c>
      <c r="H3995" t="s">
        <v>208</v>
      </c>
      <c r="I3995" t="s">
        <v>209</v>
      </c>
      <c r="J3995" s="1">
        <v>43146</v>
      </c>
      <c r="K3995" s="1">
        <v>43174</v>
      </c>
      <c r="L3995" t="s">
        <v>103</v>
      </c>
      <c r="N3995" t="s">
        <v>1583</v>
      </c>
    </row>
    <row r="3996" spans="1:14" x14ac:dyDescent="0.25">
      <c r="A3996" t="s">
        <v>5412</v>
      </c>
      <c r="B3996" t="s">
        <v>5413</v>
      </c>
      <c r="C3996" t="s">
        <v>29</v>
      </c>
      <c r="D3996" t="s">
        <v>21</v>
      </c>
      <c r="E3996">
        <v>21224</v>
      </c>
      <c r="F3996" t="s">
        <v>22</v>
      </c>
      <c r="G3996" t="s">
        <v>22</v>
      </c>
      <c r="H3996" t="s">
        <v>208</v>
      </c>
      <c r="I3996" t="s">
        <v>209</v>
      </c>
      <c r="J3996" s="1">
        <v>43147</v>
      </c>
      <c r="K3996" s="1">
        <v>43174</v>
      </c>
      <c r="L3996" t="s">
        <v>103</v>
      </c>
      <c r="N3996" t="s">
        <v>1562</v>
      </c>
    </row>
    <row r="3997" spans="1:14" x14ac:dyDescent="0.25">
      <c r="A3997" t="s">
        <v>2952</v>
      </c>
      <c r="B3997" t="s">
        <v>2953</v>
      </c>
      <c r="C3997" t="s">
        <v>775</v>
      </c>
      <c r="D3997" t="s">
        <v>21</v>
      </c>
      <c r="E3997">
        <v>21015</v>
      </c>
      <c r="F3997" t="s">
        <v>22</v>
      </c>
      <c r="G3997" t="s">
        <v>22</v>
      </c>
      <c r="H3997" t="s">
        <v>101</v>
      </c>
      <c r="I3997" t="s">
        <v>241</v>
      </c>
      <c r="J3997" t="s">
        <v>210</v>
      </c>
      <c r="K3997" s="1">
        <v>43173</v>
      </c>
      <c r="L3997" t="s">
        <v>211</v>
      </c>
      <c r="M3997" t="str">
        <f>HYPERLINK("https://www.regulations.gov/docket?D=FDA-2018-H-1103")</f>
        <v>https://www.regulations.gov/docket?D=FDA-2018-H-1103</v>
      </c>
      <c r="N3997" t="s">
        <v>210</v>
      </c>
    </row>
    <row r="3998" spans="1:14" x14ac:dyDescent="0.25">
      <c r="A3998" t="s">
        <v>2821</v>
      </c>
      <c r="B3998" t="s">
        <v>2822</v>
      </c>
      <c r="C3998" t="s">
        <v>29</v>
      </c>
      <c r="D3998" t="s">
        <v>21</v>
      </c>
      <c r="E3998">
        <v>21223</v>
      </c>
      <c r="F3998" t="s">
        <v>22</v>
      </c>
      <c r="G3998" t="s">
        <v>22</v>
      </c>
      <c r="H3998" t="s">
        <v>208</v>
      </c>
      <c r="I3998" t="s">
        <v>209</v>
      </c>
      <c r="J3998" t="s">
        <v>210</v>
      </c>
      <c r="K3998" s="1">
        <v>43172</v>
      </c>
      <c r="L3998" t="s">
        <v>211</v>
      </c>
      <c r="M3998" t="str">
        <f>HYPERLINK("https://www.regulations.gov/docket?D=FDA-2018-H-1085")</f>
        <v>https://www.regulations.gov/docket?D=FDA-2018-H-1085</v>
      </c>
      <c r="N3998" t="s">
        <v>210</v>
      </c>
    </row>
    <row r="3999" spans="1:14" x14ac:dyDescent="0.25">
      <c r="A3999" t="s">
        <v>201</v>
      </c>
      <c r="B3999" t="s">
        <v>2976</v>
      </c>
      <c r="C3999" t="s">
        <v>652</v>
      </c>
      <c r="D3999" t="s">
        <v>21</v>
      </c>
      <c r="E3999">
        <v>20743</v>
      </c>
      <c r="F3999" t="s">
        <v>22</v>
      </c>
      <c r="G3999" t="s">
        <v>22</v>
      </c>
      <c r="H3999" t="s">
        <v>208</v>
      </c>
      <c r="I3999" t="s">
        <v>209</v>
      </c>
      <c r="J3999" t="s">
        <v>210</v>
      </c>
      <c r="K3999" s="1">
        <v>43168</v>
      </c>
      <c r="L3999" t="s">
        <v>211</v>
      </c>
      <c r="M3999" t="str">
        <f>HYPERLINK("https://www.regulations.gov/docket?D=FDA-2018-H-1029")</f>
        <v>https://www.regulations.gov/docket?D=FDA-2018-H-1029</v>
      </c>
      <c r="N3999" t="s">
        <v>210</v>
      </c>
    </row>
    <row r="4000" spans="1:14" x14ac:dyDescent="0.25">
      <c r="A4000" t="s">
        <v>5462</v>
      </c>
      <c r="B4000" t="s">
        <v>468</v>
      </c>
      <c r="C4000" t="s">
        <v>424</v>
      </c>
      <c r="D4000" t="s">
        <v>21</v>
      </c>
      <c r="E4000">
        <v>21042</v>
      </c>
      <c r="F4000" t="s">
        <v>22</v>
      </c>
      <c r="G4000" t="s">
        <v>22</v>
      </c>
      <c r="H4000" t="s">
        <v>208</v>
      </c>
      <c r="I4000" t="s">
        <v>209</v>
      </c>
      <c r="J4000" t="s">
        <v>210</v>
      </c>
      <c r="K4000" s="1">
        <v>43167</v>
      </c>
      <c r="L4000" t="s">
        <v>211</v>
      </c>
      <c r="M4000" t="str">
        <f>HYPERLINK("https://www.regulations.gov/docket?D=FDA-2018-H-1002")</f>
        <v>https://www.regulations.gov/docket?D=FDA-2018-H-1002</v>
      </c>
      <c r="N4000" t="s">
        <v>210</v>
      </c>
    </row>
    <row r="4001" spans="1:14" x14ac:dyDescent="0.25">
      <c r="A4001" t="s">
        <v>5479</v>
      </c>
      <c r="B4001" t="s">
        <v>5480</v>
      </c>
      <c r="C4001" t="s">
        <v>29</v>
      </c>
      <c r="D4001" t="s">
        <v>21</v>
      </c>
      <c r="E4001">
        <v>21218</v>
      </c>
      <c r="F4001" t="s">
        <v>22</v>
      </c>
      <c r="G4001" t="s">
        <v>22</v>
      </c>
      <c r="H4001" t="s">
        <v>101</v>
      </c>
      <c r="I4001" t="s">
        <v>241</v>
      </c>
      <c r="J4001" t="s">
        <v>210</v>
      </c>
      <c r="K4001" s="1">
        <v>43165</v>
      </c>
      <c r="L4001" t="s">
        <v>211</v>
      </c>
      <c r="M4001" t="str">
        <f>HYPERLINK("https://www.regulations.gov/docket?D=FDA-2018-H-0947")</f>
        <v>https://www.regulations.gov/docket?D=FDA-2018-H-0947</v>
      </c>
      <c r="N4001" t="s">
        <v>210</v>
      </c>
    </row>
    <row r="4002" spans="1:14" x14ac:dyDescent="0.25">
      <c r="A4002" t="s">
        <v>2870</v>
      </c>
      <c r="B4002" t="s">
        <v>2871</v>
      </c>
      <c r="C4002" t="s">
        <v>190</v>
      </c>
      <c r="D4002" t="s">
        <v>21</v>
      </c>
      <c r="E4002">
        <v>20852</v>
      </c>
      <c r="F4002" t="s">
        <v>22</v>
      </c>
      <c r="G4002" t="s">
        <v>22</v>
      </c>
      <c r="H4002" t="s">
        <v>208</v>
      </c>
      <c r="I4002" t="s">
        <v>209</v>
      </c>
      <c r="J4002" s="1">
        <v>43139</v>
      </c>
      <c r="K4002" s="1">
        <v>43160</v>
      </c>
      <c r="L4002" t="s">
        <v>103</v>
      </c>
      <c r="N4002" t="s">
        <v>1562</v>
      </c>
    </row>
    <row r="4003" spans="1:14" x14ac:dyDescent="0.25">
      <c r="A4003" t="s">
        <v>1758</v>
      </c>
      <c r="B4003" t="s">
        <v>1759</v>
      </c>
      <c r="C4003" t="s">
        <v>29</v>
      </c>
      <c r="D4003" t="s">
        <v>21</v>
      </c>
      <c r="E4003">
        <v>21206</v>
      </c>
      <c r="F4003" t="s">
        <v>22</v>
      </c>
      <c r="G4003" t="s">
        <v>22</v>
      </c>
      <c r="H4003" t="s">
        <v>101</v>
      </c>
      <c r="I4003" t="s">
        <v>241</v>
      </c>
      <c r="J4003" t="s">
        <v>210</v>
      </c>
      <c r="K4003" s="1">
        <v>43160</v>
      </c>
      <c r="L4003" t="s">
        <v>5383</v>
      </c>
      <c r="M4003" t="str">
        <f>HYPERLINK("https://www.regulations.gov/docket?D=FDA-2018-R-0899")</f>
        <v>https://www.regulations.gov/docket?D=FDA-2018-R-0899</v>
      </c>
      <c r="N4003" t="s">
        <v>210</v>
      </c>
    </row>
    <row r="4004" spans="1:14" x14ac:dyDescent="0.25">
      <c r="A4004" t="s">
        <v>2018</v>
      </c>
      <c r="B4004" t="s">
        <v>2019</v>
      </c>
      <c r="C4004" t="s">
        <v>29</v>
      </c>
      <c r="D4004" t="s">
        <v>21</v>
      </c>
      <c r="E4004">
        <v>21227</v>
      </c>
      <c r="F4004" t="s">
        <v>22</v>
      </c>
      <c r="G4004" t="s">
        <v>22</v>
      </c>
      <c r="H4004" t="s">
        <v>101</v>
      </c>
      <c r="I4004" t="s">
        <v>241</v>
      </c>
      <c r="J4004" s="1">
        <v>43139</v>
      </c>
      <c r="K4004" s="1">
        <v>43160</v>
      </c>
      <c r="L4004" t="s">
        <v>103</v>
      </c>
      <c r="N4004" t="s">
        <v>1900</v>
      </c>
    </row>
    <row r="4005" spans="1:14" x14ac:dyDescent="0.25">
      <c r="A4005" t="s">
        <v>3360</v>
      </c>
      <c r="B4005" t="s">
        <v>3361</v>
      </c>
      <c r="C4005" t="s">
        <v>1209</v>
      </c>
      <c r="D4005" t="s">
        <v>21</v>
      </c>
      <c r="E4005">
        <v>21244</v>
      </c>
      <c r="F4005" t="s">
        <v>22</v>
      </c>
      <c r="G4005" t="s">
        <v>22</v>
      </c>
      <c r="H4005" t="s">
        <v>101</v>
      </c>
      <c r="I4005" t="s">
        <v>241</v>
      </c>
      <c r="J4005" s="1">
        <v>43139</v>
      </c>
      <c r="K4005" s="1">
        <v>43160</v>
      </c>
      <c r="L4005" t="s">
        <v>103</v>
      </c>
      <c r="N4005" t="s">
        <v>1900</v>
      </c>
    </row>
    <row r="4006" spans="1:14" x14ac:dyDescent="0.25">
      <c r="A4006" t="s">
        <v>112</v>
      </c>
      <c r="B4006" t="s">
        <v>113</v>
      </c>
      <c r="C4006" t="s">
        <v>114</v>
      </c>
      <c r="D4006" t="s">
        <v>21</v>
      </c>
      <c r="E4006">
        <v>21228</v>
      </c>
      <c r="F4006" t="s">
        <v>22</v>
      </c>
      <c r="G4006" t="s">
        <v>22</v>
      </c>
      <c r="H4006" t="s">
        <v>101</v>
      </c>
      <c r="I4006" t="s">
        <v>241</v>
      </c>
      <c r="J4006" t="s">
        <v>210</v>
      </c>
      <c r="K4006" s="1">
        <v>43159</v>
      </c>
      <c r="L4006" t="s">
        <v>211</v>
      </c>
      <c r="M4006" t="str">
        <f>HYPERLINK("https://www.regulations.gov/docket?D=FDA-2018-H-0879")</f>
        <v>https://www.regulations.gov/docket?D=FDA-2018-H-0879</v>
      </c>
      <c r="N4006" t="s">
        <v>210</v>
      </c>
    </row>
    <row r="4007" spans="1:14" x14ac:dyDescent="0.25">
      <c r="A4007" t="s">
        <v>5514</v>
      </c>
      <c r="B4007" t="s">
        <v>5515</v>
      </c>
      <c r="C4007" t="s">
        <v>29</v>
      </c>
      <c r="D4007" t="s">
        <v>21</v>
      </c>
      <c r="E4007">
        <v>21217</v>
      </c>
      <c r="F4007" t="s">
        <v>22</v>
      </c>
      <c r="G4007" t="s">
        <v>22</v>
      </c>
      <c r="H4007" t="s">
        <v>208</v>
      </c>
      <c r="I4007" t="s">
        <v>209</v>
      </c>
      <c r="J4007" t="s">
        <v>210</v>
      </c>
      <c r="K4007" s="1">
        <v>43158</v>
      </c>
      <c r="L4007" t="s">
        <v>211</v>
      </c>
      <c r="M4007" t="str">
        <f>HYPERLINK("https://www.regulations.gov/docket?D=FDA-2018-H-0869")</f>
        <v>https://www.regulations.gov/docket?D=FDA-2018-H-0869</v>
      </c>
      <c r="N4007" t="s">
        <v>210</v>
      </c>
    </row>
    <row r="4008" spans="1:14" x14ac:dyDescent="0.25">
      <c r="A4008" t="s">
        <v>3440</v>
      </c>
      <c r="B4008" t="s">
        <v>3441</v>
      </c>
      <c r="C4008" t="s">
        <v>487</v>
      </c>
      <c r="D4008" t="s">
        <v>21</v>
      </c>
      <c r="E4008">
        <v>20782</v>
      </c>
      <c r="F4008" t="s">
        <v>22</v>
      </c>
      <c r="G4008" t="s">
        <v>22</v>
      </c>
      <c r="H4008" t="s">
        <v>208</v>
      </c>
      <c r="I4008" t="s">
        <v>209</v>
      </c>
      <c r="J4008" t="s">
        <v>210</v>
      </c>
      <c r="K4008" s="1">
        <v>43157</v>
      </c>
      <c r="L4008" t="s">
        <v>211</v>
      </c>
      <c r="M4008" t="str">
        <f>HYPERLINK("https://www.regulations.gov/docket?D=FDA-2018-H-0831")</f>
        <v>https://www.regulations.gov/docket?D=FDA-2018-H-0831</v>
      </c>
      <c r="N4008" t="s">
        <v>210</v>
      </c>
    </row>
    <row r="4009" spans="1:14" x14ac:dyDescent="0.25">
      <c r="A4009" t="s">
        <v>2009</v>
      </c>
      <c r="B4009" t="s">
        <v>2010</v>
      </c>
      <c r="C4009" t="s">
        <v>190</v>
      </c>
      <c r="D4009" t="s">
        <v>21</v>
      </c>
      <c r="E4009">
        <v>20851</v>
      </c>
      <c r="F4009" t="s">
        <v>22</v>
      </c>
      <c r="G4009" t="s">
        <v>22</v>
      </c>
      <c r="H4009" t="s">
        <v>208</v>
      </c>
      <c r="I4009" t="s">
        <v>209</v>
      </c>
      <c r="J4009" s="1">
        <v>43137</v>
      </c>
      <c r="K4009" s="1">
        <v>43153</v>
      </c>
      <c r="L4009" t="s">
        <v>103</v>
      </c>
      <c r="N4009" t="s">
        <v>1562</v>
      </c>
    </row>
    <row r="4010" spans="1:14" x14ac:dyDescent="0.25">
      <c r="A4010" t="s">
        <v>76</v>
      </c>
      <c r="B4010" t="s">
        <v>121</v>
      </c>
      <c r="C4010" t="s">
        <v>73</v>
      </c>
      <c r="D4010" t="s">
        <v>21</v>
      </c>
      <c r="E4010">
        <v>21207</v>
      </c>
      <c r="F4010" t="s">
        <v>22</v>
      </c>
      <c r="G4010" t="s">
        <v>22</v>
      </c>
      <c r="H4010" t="s">
        <v>101</v>
      </c>
      <c r="I4010" t="s">
        <v>241</v>
      </c>
      <c r="J4010" s="1">
        <v>43137</v>
      </c>
      <c r="K4010" s="1">
        <v>43153</v>
      </c>
      <c r="L4010" t="s">
        <v>103</v>
      </c>
      <c r="N4010" t="s">
        <v>1900</v>
      </c>
    </row>
    <row r="4011" spans="1:14" x14ac:dyDescent="0.25">
      <c r="A4011" t="s">
        <v>177</v>
      </c>
      <c r="B4011" t="s">
        <v>5536</v>
      </c>
      <c r="C4011" t="s">
        <v>193</v>
      </c>
      <c r="D4011" t="s">
        <v>21</v>
      </c>
      <c r="E4011">
        <v>20748</v>
      </c>
      <c r="F4011" t="s">
        <v>22</v>
      </c>
      <c r="G4011" t="s">
        <v>22</v>
      </c>
      <c r="H4011" t="s">
        <v>101</v>
      </c>
      <c r="I4011" t="s">
        <v>241</v>
      </c>
      <c r="J4011" s="1">
        <v>43136</v>
      </c>
      <c r="K4011" s="1">
        <v>43153</v>
      </c>
      <c r="L4011" t="s">
        <v>103</v>
      </c>
      <c r="N4011" t="s">
        <v>1580</v>
      </c>
    </row>
    <row r="4012" spans="1:14" x14ac:dyDescent="0.25">
      <c r="A4012" t="s">
        <v>199</v>
      </c>
      <c r="B4012" t="s">
        <v>200</v>
      </c>
      <c r="C4012" t="s">
        <v>193</v>
      </c>
      <c r="D4012" t="s">
        <v>21</v>
      </c>
      <c r="E4012">
        <v>20748</v>
      </c>
      <c r="F4012" t="s">
        <v>22</v>
      </c>
      <c r="G4012" t="s">
        <v>22</v>
      </c>
      <c r="H4012" t="s">
        <v>101</v>
      </c>
      <c r="I4012" t="s">
        <v>241</v>
      </c>
      <c r="J4012" s="1">
        <v>43138</v>
      </c>
      <c r="K4012" s="1">
        <v>43153</v>
      </c>
      <c r="L4012" t="s">
        <v>103</v>
      </c>
      <c r="N4012" t="s">
        <v>1900</v>
      </c>
    </row>
    <row r="4013" spans="1:14" x14ac:dyDescent="0.25">
      <c r="A4013" t="s">
        <v>139</v>
      </c>
      <c r="B4013" t="s">
        <v>5542</v>
      </c>
      <c r="C4013" t="s">
        <v>67</v>
      </c>
      <c r="D4013" t="s">
        <v>21</v>
      </c>
      <c r="E4013">
        <v>20910</v>
      </c>
      <c r="F4013" t="s">
        <v>22</v>
      </c>
      <c r="G4013" t="s">
        <v>22</v>
      </c>
      <c r="H4013" t="s">
        <v>208</v>
      </c>
      <c r="I4013" t="s">
        <v>209</v>
      </c>
      <c r="J4013" s="1">
        <v>43131</v>
      </c>
      <c r="K4013" s="1">
        <v>43153</v>
      </c>
      <c r="L4013" t="s">
        <v>103</v>
      </c>
      <c r="N4013" t="s">
        <v>1583</v>
      </c>
    </row>
    <row r="4014" spans="1:14" x14ac:dyDescent="0.25">
      <c r="A4014" t="s">
        <v>3624</v>
      </c>
      <c r="B4014" t="s">
        <v>3625</v>
      </c>
      <c r="C4014" t="s">
        <v>193</v>
      </c>
      <c r="D4014" t="s">
        <v>21</v>
      </c>
      <c r="E4014">
        <v>20748</v>
      </c>
      <c r="F4014" t="s">
        <v>22</v>
      </c>
      <c r="G4014" t="s">
        <v>22</v>
      </c>
      <c r="H4014" t="s">
        <v>208</v>
      </c>
      <c r="I4014" t="s">
        <v>209</v>
      </c>
      <c r="J4014" s="1">
        <v>43138</v>
      </c>
      <c r="K4014" s="1">
        <v>43153</v>
      </c>
      <c r="L4014" t="s">
        <v>103</v>
      </c>
      <c r="N4014" t="s">
        <v>1583</v>
      </c>
    </row>
    <row r="4015" spans="1:14" x14ac:dyDescent="0.25">
      <c r="A4015" t="s">
        <v>308</v>
      </c>
      <c r="B4015" t="s">
        <v>5543</v>
      </c>
      <c r="C4015" t="s">
        <v>193</v>
      </c>
      <c r="D4015" t="s">
        <v>21</v>
      </c>
      <c r="E4015">
        <v>20748</v>
      </c>
      <c r="F4015" t="s">
        <v>22</v>
      </c>
      <c r="G4015" t="s">
        <v>22</v>
      </c>
      <c r="H4015" t="s">
        <v>208</v>
      </c>
      <c r="I4015" t="s">
        <v>209</v>
      </c>
      <c r="J4015" s="1">
        <v>43138</v>
      </c>
      <c r="K4015" s="1">
        <v>43153</v>
      </c>
      <c r="L4015" t="s">
        <v>103</v>
      </c>
      <c r="N4015" t="s">
        <v>1583</v>
      </c>
    </row>
    <row r="4016" spans="1:14" x14ac:dyDescent="0.25">
      <c r="A4016" t="s">
        <v>201</v>
      </c>
      <c r="B4016" t="s">
        <v>3227</v>
      </c>
      <c r="C4016" t="s">
        <v>154</v>
      </c>
      <c r="D4016" t="s">
        <v>21</v>
      </c>
      <c r="E4016">
        <v>20707</v>
      </c>
      <c r="F4016" t="s">
        <v>22</v>
      </c>
      <c r="G4016" t="s">
        <v>22</v>
      </c>
      <c r="H4016" t="s">
        <v>208</v>
      </c>
      <c r="I4016" t="s">
        <v>209</v>
      </c>
      <c r="J4016" s="1">
        <v>43133</v>
      </c>
      <c r="K4016" s="1">
        <v>43153</v>
      </c>
      <c r="L4016" t="s">
        <v>103</v>
      </c>
      <c r="N4016" t="s">
        <v>1583</v>
      </c>
    </row>
    <row r="4017" spans="1:14" x14ac:dyDescent="0.25">
      <c r="A4017" t="s">
        <v>93</v>
      </c>
      <c r="B4017" t="s">
        <v>2442</v>
      </c>
      <c r="C4017" t="s">
        <v>1116</v>
      </c>
      <c r="D4017" t="s">
        <v>21</v>
      </c>
      <c r="E4017">
        <v>20748</v>
      </c>
      <c r="F4017" t="s">
        <v>22</v>
      </c>
      <c r="G4017" t="s">
        <v>22</v>
      </c>
      <c r="H4017" t="s">
        <v>101</v>
      </c>
      <c r="I4017" t="s">
        <v>241</v>
      </c>
      <c r="J4017" s="1">
        <v>43136</v>
      </c>
      <c r="K4017" s="1">
        <v>43153</v>
      </c>
      <c r="L4017" t="s">
        <v>103</v>
      </c>
      <c r="N4017" t="s">
        <v>1900</v>
      </c>
    </row>
    <row r="4018" spans="1:14" x14ac:dyDescent="0.25">
      <c r="A4018" t="s">
        <v>885</v>
      </c>
      <c r="B4018" t="s">
        <v>886</v>
      </c>
      <c r="C4018" t="s">
        <v>29</v>
      </c>
      <c r="D4018" t="s">
        <v>21</v>
      </c>
      <c r="E4018">
        <v>21202</v>
      </c>
      <c r="F4018" t="s">
        <v>22</v>
      </c>
      <c r="G4018" t="s">
        <v>22</v>
      </c>
      <c r="H4018" t="s">
        <v>208</v>
      </c>
      <c r="I4018" t="s">
        <v>209</v>
      </c>
      <c r="J4018" t="s">
        <v>210</v>
      </c>
      <c r="K4018" s="1">
        <v>43153</v>
      </c>
      <c r="L4018" t="s">
        <v>211</v>
      </c>
      <c r="M4018" t="str">
        <f>HYPERLINK("https://www.regulations.gov/docket?D=FDA-2018-H-0806")</f>
        <v>https://www.regulations.gov/docket?D=FDA-2018-H-0806</v>
      </c>
      <c r="N4018" t="s">
        <v>210</v>
      </c>
    </row>
    <row r="4019" spans="1:14" x14ac:dyDescent="0.25">
      <c r="A4019" t="s">
        <v>2548</v>
      </c>
      <c r="B4019" t="s">
        <v>2549</v>
      </c>
      <c r="C4019" t="s">
        <v>29</v>
      </c>
      <c r="D4019" t="s">
        <v>21</v>
      </c>
      <c r="E4019">
        <v>21218</v>
      </c>
      <c r="F4019" t="s">
        <v>22</v>
      </c>
      <c r="G4019" t="s">
        <v>22</v>
      </c>
      <c r="H4019" t="s">
        <v>208</v>
      </c>
      <c r="I4019" t="s">
        <v>209</v>
      </c>
      <c r="J4019" s="1">
        <v>43125</v>
      </c>
      <c r="K4019" s="1">
        <v>43146</v>
      </c>
      <c r="L4019" t="s">
        <v>103</v>
      </c>
      <c r="N4019" t="s">
        <v>1583</v>
      </c>
    </row>
    <row r="4020" spans="1:14" x14ac:dyDescent="0.25">
      <c r="A4020" t="s">
        <v>567</v>
      </c>
      <c r="B4020" t="s">
        <v>568</v>
      </c>
      <c r="C4020" t="s">
        <v>29</v>
      </c>
      <c r="D4020" t="s">
        <v>21</v>
      </c>
      <c r="E4020">
        <v>21218</v>
      </c>
      <c r="F4020" t="s">
        <v>22</v>
      </c>
      <c r="G4020" t="s">
        <v>22</v>
      </c>
      <c r="H4020" t="s">
        <v>208</v>
      </c>
      <c r="I4020" t="s">
        <v>209</v>
      </c>
      <c r="J4020" s="1">
        <v>43125</v>
      </c>
      <c r="K4020" s="1">
        <v>43146</v>
      </c>
      <c r="L4020" t="s">
        <v>103</v>
      </c>
      <c r="N4020" t="s">
        <v>1562</v>
      </c>
    </row>
    <row r="4021" spans="1:14" x14ac:dyDescent="0.25">
      <c r="A4021" t="s">
        <v>710</v>
      </c>
      <c r="B4021" t="s">
        <v>2677</v>
      </c>
      <c r="C4021" t="s">
        <v>833</v>
      </c>
      <c r="D4021" t="s">
        <v>21</v>
      </c>
      <c r="E4021">
        <v>20721</v>
      </c>
      <c r="F4021" t="s">
        <v>22</v>
      </c>
      <c r="G4021" t="s">
        <v>22</v>
      </c>
      <c r="H4021" t="s">
        <v>208</v>
      </c>
      <c r="I4021" t="s">
        <v>209</v>
      </c>
      <c r="J4021" s="1">
        <v>43132</v>
      </c>
      <c r="K4021" s="1">
        <v>43146</v>
      </c>
      <c r="L4021" t="s">
        <v>103</v>
      </c>
      <c r="N4021" t="s">
        <v>1583</v>
      </c>
    </row>
    <row r="4022" spans="1:14" x14ac:dyDescent="0.25">
      <c r="A4022" t="s">
        <v>1874</v>
      </c>
      <c r="B4022" t="s">
        <v>2678</v>
      </c>
      <c r="C4022" t="s">
        <v>833</v>
      </c>
      <c r="D4022" t="s">
        <v>21</v>
      </c>
      <c r="E4022">
        <v>20720</v>
      </c>
      <c r="F4022" t="s">
        <v>22</v>
      </c>
      <c r="G4022" t="s">
        <v>22</v>
      </c>
      <c r="H4022" t="s">
        <v>208</v>
      </c>
      <c r="I4022" t="s">
        <v>209</v>
      </c>
      <c r="J4022" s="1">
        <v>43132</v>
      </c>
      <c r="K4022" s="1">
        <v>43146</v>
      </c>
      <c r="L4022" t="s">
        <v>103</v>
      </c>
      <c r="N4022" t="s">
        <v>1583</v>
      </c>
    </row>
    <row r="4023" spans="1:14" x14ac:dyDescent="0.25">
      <c r="A4023" t="s">
        <v>3391</v>
      </c>
      <c r="B4023" t="s">
        <v>3392</v>
      </c>
      <c r="C4023" t="s">
        <v>3393</v>
      </c>
      <c r="D4023" t="s">
        <v>21</v>
      </c>
      <c r="E4023">
        <v>20764</v>
      </c>
      <c r="F4023" t="s">
        <v>22</v>
      </c>
      <c r="G4023" t="s">
        <v>22</v>
      </c>
      <c r="H4023" t="s">
        <v>101</v>
      </c>
      <c r="I4023" t="s">
        <v>102</v>
      </c>
      <c r="J4023" s="1">
        <v>43129</v>
      </c>
      <c r="K4023" s="1">
        <v>43146</v>
      </c>
      <c r="L4023" t="s">
        <v>103</v>
      </c>
      <c r="N4023" t="s">
        <v>1580</v>
      </c>
    </row>
    <row r="4024" spans="1:14" x14ac:dyDescent="0.25">
      <c r="A4024" t="s">
        <v>221</v>
      </c>
      <c r="B4024" t="s">
        <v>2924</v>
      </c>
      <c r="C4024" t="s">
        <v>833</v>
      </c>
      <c r="D4024" t="s">
        <v>21</v>
      </c>
      <c r="E4024">
        <v>20720</v>
      </c>
      <c r="F4024" t="s">
        <v>22</v>
      </c>
      <c r="G4024" t="s">
        <v>22</v>
      </c>
      <c r="H4024" t="s">
        <v>101</v>
      </c>
      <c r="I4024" t="s">
        <v>241</v>
      </c>
      <c r="J4024" s="1">
        <v>43132</v>
      </c>
      <c r="K4024" s="1">
        <v>43146</v>
      </c>
      <c r="L4024" t="s">
        <v>103</v>
      </c>
      <c r="N4024" t="s">
        <v>1580</v>
      </c>
    </row>
    <row r="4025" spans="1:14" x14ac:dyDescent="0.25">
      <c r="A4025" t="s">
        <v>201</v>
      </c>
      <c r="B4025" t="s">
        <v>2925</v>
      </c>
      <c r="C4025" t="s">
        <v>833</v>
      </c>
      <c r="D4025" t="s">
        <v>21</v>
      </c>
      <c r="E4025">
        <v>20720</v>
      </c>
      <c r="F4025" t="s">
        <v>22</v>
      </c>
      <c r="G4025" t="s">
        <v>22</v>
      </c>
      <c r="H4025" t="s">
        <v>208</v>
      </c>
      <c r="I4025" t="s">
        <v>209</v>
      </c>
      <c r="J4025" s="1">
        <v>43132</v>
      </c>
      <c r="K4025" s="1">
        <v>43146</v>
      </c>
      <c r="L4025" t="s">
        <v>103</v>
      </c>
      <c r="N4025" t="s">
        <v>1583</v>
      </c>
    </row>
    <row r="4026" spans="1:14" x14ac:dyDescent="0.25">
      <c r="A4026" t="s">
        <v>2497</v>
      </c>
      <c r="B4026" t="s">
        <v>2589</v>
      </c>
      <c r="C4026" t="s">
        <v>154</v>
      </c>
      <c r="D4026" t="s">
        <v>21</v>
      </c>
      <c r="E4026">
        <v>20707</v>
      </c>
      <c r="F4026" t="s">
        <v>22</v>
      </c>
      <c r="G4026" t="s">
        <v>22</v>
      </c>
      <c r="H4026" t="s">
        <v>208</v>
      </c>
      <c r="I4026" t="s">
        <v>209</v>
      </c>
      <c r="J4026" t="s">
        <v>210</v>
      </c>
      <c r="K4026" s="1">
        <v>43145</v>
      </c>
      <c r="L4026" t="s">
        <v>211</v>
      </c>
      <c r="M4026" t="str">
        <f>HYPERLINK("https://www.regulations.gov/docket?D=FDA-2018-H-0703")</f>
        <v>https://www.regulations.gov/docket?D=FDA-2018-H-0703</v>
      </c>
      <c r="N4026" t="s">
        <v>210</v>
      </c>
    </row>
    <row r="4027" spans="1:14" x14ac:dyDescent="0.25">
      <c r="A4027" t="s">
        <v>3652</v>
      </c>
      <c r="B4027" t="s">
        <v>3653</v>
      </c>
      <c r="C4027" t="s">
        <v>424</v>
      </c>
      <c r="D4027" t="s">
        <v>21</v>
      </c>
      <c r="E4027">
        <v>21043</v>
      </c>
      <c r="F4027" t="s">
        <v>22</v>
      </c>
      <c r="G4027" t="s">
        <v>22</v>
      </c>
      <c r="H4027" t="s">
        <v>101</v>
      </c>
      <c r="I4027" t="s">
        <v>241</v>
      </c>
      <c r="J4027" t="s">
        <v>210</v>
      </c>
      <c r="K4027" s="1">
        <v>43140</v>
      </c>
      <c r="L4027" t="s">
        <v>211</v>
      </c>
      <c r="M4027" t="str">
        <f>HYPERLINK("https://www.regulations.gov/docket?D=FDA-2018-H-0612")</f>
        <v>https://www.regulations.gov/docket?D=FDA-2018-H-0612</v>
      </c>
      <c r="N4027" t="s">
        <v>210</v>
      </c>
    </row>
    <row r="4028" spans="1:14" x14ac:dyDescent="0.25">
      <c r="A4028" t="s">
        <v>155</v>
      </c>
      <c r="B4028" t="s">
        <v>2438</v>
      </c>
      <c r="C4028" t="s">
        <v>29</v>
      </c>
      <c r="D4028" t="s">
        <v>21</v>
      </c>
      <c r="E4028">
        <v>21218</v>
      </c>
      <c r="F4028" t="s">
        <v>22</v>
      </c>
      <c r="G4028" t="s">
        <v>22</v>
      </c>
      <c r="H4028" t="s">
        <v>208</v>
      </c>
      <c r="I4028" t="s">
        <v>209</v>
      </c>
      <c r="J4028" s="1">
        <v>43125</v>
      </c>
      <c r="K4028" s="1">
        <v>43139</v>
      </c>
      <c r="L4028" t="s">
        <v>103</v>
      </c>
      <c r="N4028" t="s">
        <v>1562</v>
      </c>
    </row>
    <row r="4029" spans="1:14" x14ac:dyDescent="0.25">
      <c r="A4029" t="s">
        <v>3076</v>
      </c>
      <c r="B4029" t="s">
        <v>3077</v>
      </c>
      <c r="C4029" t="s">
        <v>29</v>
      </c>
      <c r="D4029" t="s">
        <v>21</v>
      </c>
      <c r="E4029">
        <v>21218</v>
      </c>
      <c r="F4029" t="s">
        <v>22</v>
      </c>
      <c r="G4029" t="s">
        <v>22</v>
      </c>
      <c r="H4029" t="s">
        <v>101</v>
      </c>
      <c r="I4029" t="s">
        <v>241</v>
      </c>
      <c r="J4029" s="1">
        <v>43125</v>
      </c>
      <c r="K4029" s="1">
        <v>43139</v>
      </c>
      <c r="L4029" t="s">
        <v>103</v>
      </c>
      <c r="N4029" t="s">
        <v>1580</v>
      </c>
    </row>
    <row r="4030" spans="1:14" x14ac:dyDescent="0.25">
      <c r="A4030" t="s">
        <v>2774</v>
      </c>
      <c r="B4030" t="s">
        <v>5611</v>
      </c>
      <c r="C4030" t="s">
        <v>29</v>
      </c>
      <c r="D4030" t="s">
        <v>21</v>
      </c>
      <c r="E4030">
        <v>21224</v>
      </c>
      <c r="F4030" t="s">
        <v>22</v>
      </c>
      <c r="G4030" t="s">
        <v>22</v>
      </c>
      <c r="H4030" t="s">
        <v>208</v>
      </c>
      <c r="I4030" t="s">
        <v>209</v>
      </c>
      <c r="J4030" s="1">
        <v>43124</v>
      </c>
      <c r="K4030" s="1">
        <v>43139</v>
      </c>
      <c r="L4030" t="s">
        <v>103</v>
      </c>
      <c r="N4030" t="s">
        <v>1562</v>
      </c>
    </row>
    <row r="4031" spans="1:14" x14ac:dyDescent="0.25">
      <c r="A4031" t="s">
        <v>2428</v>
      </c>
      <c r="B4031" t="s">
        <v>2429</v>
      </c>
      <c r="C4031" t="s">
        <v>29</v>
      </c>
      <c r="D4031" t="s">
        <v>21</v>
      </c>
      <c r="E4031">
        <v>21224</v>
      </c>
      <c r="F4031" t="s">
        <v>22</v>
      </c>
      <c r="G4031" t="s">
        <v>22</v>
      </c>
      <c r="H4031" t="s">
        <v>208</v>
      </c>
      <c r="I4031" t="s">
        <v>209</v>
      </c>
      <c r="J4031" s="1">
        <v>43124</v>
      </c>
      <c r="K4031" s="1">
        <v>43139</v>
      </c>
      <c r="L4031" t="s">
        <v>103</v>
      </c>
      <c r="N4031" t="s">
        <v>1583</v>
      </c>
    </row>
    <row r="4032" spans="1:14" x14ac:dyDescent="0.25">
      <c r="A4032" t="s">
        <v>2509</v>
      </c>
      <c r="B4032" t="s">
        <v>2510</v>
      </c>
      <c r="C4032" t="s">
        <v>390</v>
      </c>
      <c r="D4032" t="s">
        <v>21</v>
      </c>
      <c r="E4032">
        <v>21613</v>
      </c>
      <c r="F4032" t="s">
        <v>22</v>
      </c>
      <c r="G4032" t="s">
        <v>22</v>
      </c>
      <c r="H4032" t="s">
        <v>208</v>
      </c>
      <c r="I4032" t="s">
        <v>209</v>
      </c>
      <c r="J4032" s="1">
        <v>43118</v>
      </c>
      <c r="K4032" s="1">
        <v>43139</v>
      </c>
      <c r="L4032" t="s">
        <v>103</v>
      </c>
      <c r="N4032" t="s">
        <v>1583</v>
      </c>
    </row>
    <row r="4033" spans="1:14" x14ac:dyDescent="0.25">
      <c r="A4033" t="s">
        <v>212</v>
      </c>
      <c r="B4033" t="s">
        <v>2907</v>
      </c>
      <c r="C4033" t="s">
        <v>179</v>
      </c>
      <c r="D4033" t="s">
        <v>21</v>
      </c>
      <c r="E4033">
        <v>20879</v>
      </c>
      <c r="F4033" t="s">
        <v>22</v>
      </c>
      <c r="G4033" t="s">
        <v>22</v>
      </c>
      <c r="H4033" t="s">
        <v>208</v>
      </c>
      <c r="I4033" t="s">
        <v>209</v>
      </c>
      <c r="J4033" s="1">
        <v>43125</v>
      </c>
      <c r="K4033" s="1">
        <v>43139</v>
      </c>
      <c r="L4033" t="s">
        <v>103</v>
      </c>
      <c r="N4033" t="s">
        <v>1562</v>
      </c>
    </row>
    <row r="4034" spans="1:14" x14ac:dyDescent="0.25">
      <c r="A4034" t="s">
        <v>913</v>
      </c>
      <c r="B4034" t="s">
        <v>2909</v>
      </c>
      <c r="C4034" t="s">
        <v>179</v>
      </c>
      <c r="D4034" t="s">
        <v>21</v>
      </c>
      <c r="E4034">
        <v>20877</v>
      </c>
      <c r="F4034" t="s">
        <v>22</v>
      </c>
      <c r="G4034" t="s">
        <v>22</v>
      </c>
      <c r="H4034" t="s">
        <v>208</v>
      </c>
      <c r="I4034" t="s">
        <v>209</v>
      </c>
      <c r="J4034" s="1">
        <v>43124</v>
      </c>
      <c r="K4034" s="1">
        <v>43139</v>
      </c>
      <c r="L4034" t="s">
        <v>103</v>
      </c>
      <c r="N4034" t="s">
        <v>1583</v>
      </c>
    </row>
    <row r="4035" spans="1:14" x14ac:dyDescent="0.25">
      <c r="A4035" t="s">
        <v>2513</v>
      </c>
      <c r="B4035" t="s">
        <v>5618</v>
      </c>
      <c r="C4035" t="s">
        <v>390</v>
      </c>
      <c r="D4035" t="s">
        <v>21</v>
      </c>
      <c r="E4035">
        <v>21613</v>
      </c>
      <c r="F4035" t="s">
        <v>22</v>
      </c>
      <c r="G4035" t="s">
        <v>22</v>
      </c>
      <c r="H4035" t="s">
        <v>101</v>
      </c>
      <c r="I4035" t="s">
        <v>241</v>
      </c>
      <c r="J4035" s="1">
        <v>43118</v>
      </c>
      <c r="K4035" s="1">
        <v>43139</v>
      </c>
      <c r="L4035" t="s">
        <v>103</v>
      </c>
      <c r="N4035" t="s">
        <v>1580</v>
      </c>
    </row>
    <row r="4036" spans="1:14" x14ac:dyDescent="0.25">
      <c r="A4036" t="s">
        <v>2402</v>
      </c>
      <c r="B4036" t="s">
        <v>2403</v>
      </c>
      <c r="C4036" t="s">
        <v>29</v>
      </c>
      <c r="D4036" t="s">
        <v>21</v>
      </c>
      <c r="E4036">
        <v>21224</v>
      </c>
      <c r="F4036" t="s">
        <v>22</v>
      </c>
      <c r="G4036" t="s">
        <v>22</v>
      </c>
      <c r="H4036" t="s">
        <v>101</v>
      </c>
      <c r="I4036" t="s">
        <v>102</v>
      </c>
      <c r="J4036" s="1">
        <v>43124</v>
      </c>
      <c r="K4036" s="1">
        <v>43139</v>
      </c>
      <c r="L4036" t="s">
        <v>103</v>
      </c>
      <c r="N4036" t="s">
        <v>1900</v>
      </c>
    </row>
    <row r="4037" spans="1:14" x14ac:dyDescent="0.25">
      <c r="A4037" t="s">
        <v>469</v>
      </c>
      <c r="B4037" t="s">
        <v>470</v>
      </c>
      <c r="C4037" t="s">
        <v>424</v>
      </c>
      <c r="D4037" t="s">
        <v>21</v>
      </c>
      <c r="E4037">
        <v>21043</v>
      </c>
      <c r="F4037" t="s">
        <v>22</v>
      </c>
      <c r="G4037" t="s">
        <v>22</v>
      </c>
      <c r="H4037" t="s">
        <v>5640</v>
      </c>
      <c r="I4037" t="s">
        <v>132</v>
      </c>
      <c r="J4037" t="s">
        <v>210</v>
      </c>
      <c r="K4037" s="1">
        <v>43136</v>
      </c>
      <c r="L4037" t="s">
        <v>211</v>
      </c>
      <c r="M4037" t="str">
        <f>HYPERLINK("https://www.regulations.gov/docket?D=FDA-2018-H-0511")</f>
        <v>https://www.regulations.gov/docket?D=FDA-2018-H-0511</v>
      </c>
      <c r="N4037" t="s">
        <v>210</v>
      </c>
    </row>
    <row r="4038" spans="1:14" x14ac:dyDescent="0.25">
      <c r="A4038" t="s">
        <v>4833</v>
      </c>
      <c r="B4038" t="s">
        <v>4834</v>
      </c>
      <c r="C4038" t="s">
        <v>29</v>
      </c>
      <c r="D4038" t="s">
        <v>21</v>
      </c>
      <c r="E4038">
        <v>21206</v>
      </c>
      <c r="F4038" t="s">
        <v>22</v>
      </c>
      <c r="G4038" t="s">
        <v>22</v>
      </c>
      <c r="H4038" t="s">
        <v>101</v>
      </c>
      <c r="I4038" t="s">
        <v>241</v>
      </c>
      <c r="J4038" t="s">
        <v>210</v>
      </c>
      <c r="K4038" s="1">
        <v>43133</v>
      </c>
      <c r="L4038" t="s">
        <v>211</v>
      </c>
      <c r="M4038" t="str">
        <f>HYPERLINK("https://www.regulations.gov/docket?D=FDA-2018-H-0497")</f>
        <v>https://www.regulations.gov/docket?D=FDA-2018-H-0497</v>
      </c>
      <c r="N4038" t="s">
        <v>210</v>
      </c>
    </row>
    <row r="4039" spans="1:14" x14ac:dyDescent="0.25">
      <c r="A4039" t="s">
        <v>5656</v>
      </c>
      <c r="B4039" t="s">
        <v>5657</v>
      </c>
      <c r="C4039" t="s">
        <v>29</v>
      </c>
      <c r="D4039" t="s">
        <v>21</v>
      </c>
      <c r="E4039">
        <v>21224</v>
      </c>
      <c r="F4039" t="s">
        <v>22</v>
      </c>
      <c r="G4039" t="s">
        <v>22</v>
      </c>
      <c r="H4039" t="s">
        <v>101</v>
      </c>
      <c r="I4039" t="s">
        <v>241</v>
      </c>
      <c r="J4039" s="1">
        <v>43116</v>
      </c>
      <c r="K4039" s="1">
        <v>43132</v>
      </c>
      <c r="L4039" t="s">
        <v>103</v>
      </c>
      <c r="N4039" t="s">
        <v>1900</v>
      </c>
    </row>
    <row r="4040" spans="1:14" x14ac:dyDescent="0.25">
      <c r="A4040" t="s">
        <v>1141</v>
      </c>
      <c r="B4040" t="s">
        <v>1142</v>
      </c>
      <c r="C4040" t="s">
        <v>29</v>
      </c>
      <c r="D4040" t="s">
        <v>21</v>
      </c>
      <c r="E4040">
        <v>21206</v>
      </c>
      <c r="F4040" t="s">
        <v>22</v>
      </c>
      <c r="G4040" t="s">
        <v>22</v>
      </c>
      <c r="H4040" t="s">
        <v>2041</v>
      </c>
      <c r="I4040" t="s">
        <v>24</v>
      </c>
      <c r="J4040" s="1">
        <v>43119</v>
      </c>
      <c r="K4040" s="1">
        <v>43132</v>
      </c>
      <c r="L4040" t="s">
        <v>103</v>
      </c>
      <c r="N4040" t="s">
        <v>3522</v>
      </c>
    </row>
    <row r="4041" spans="1:14" x14ac:dyDescent="0.25">
      <c r="A4041" t="s">
        <v>2949</v>
      </c>
      <c r="B4041" t="s">
        <v>2950</v>
      </c>
      <c r="C4041" t="s">
        <v>745</v>
      </c>
      <c r="D4041" t="s">
        <v>21</v>
      </c>
      <c r="E4041">
        <v>21001</v>
      </c>
      <c r="F4041" t="s">
        <v>22</v>
      </c>
      <c r="G4041" t="s">
        <v>22</v>
      </c>
      <c r="H4041" t="s">
        <v>101</v>
      </c>
      <c r="I4041" t="s">
        <v>241</v>
      </c>
      <c r="J4041" t="s">
        <v>210</v>
      </c>
      <c r="K4041" s="1">
        <v>43132</v>
      </c>
      <c r="L4041" t="s">
        <v>211</v>
      </c>
      <c r="M4041" t="str">
        <f>HYPERLINK("https://www.regulations.gov/docket?D=FDA-2018-H-0463")</f>
        <v>https://www.regulations.gov/docket?D=FDA-2018-H-0463</v>
      </c>
      <c r="N4041" t="s">
        <v>210</v>
      </c>
    </row>
    <row r="4042" spans="1:14" x14ac:dyDescent="0.25">
      <c r="A4042" t="s">
        <v>155</v>
      </c>
      <c r="B4042" t="s">
        <v>1534</v>
      </c>
      <c r="C4042" t="s">
        <v>1413</v>
      </c>
      <c r="D4042" t="s">
        <v>21</v>
      </c>
      <c r="E4042">
        <v>21146</v>
      </c>
      <c r="F4042" t="s">
        <v>22</v>
      </c>
      <c r="G4042" t="s">
        <v>22</v>
      </c>
      <c r="H4042" t="s">
        <v>101</v>
      </c>
      <c r="I4042" t="s">
        <v>241</v>
      </c>
      <c r="J4042" s="1">
        <v>43108</v>
      </c>
      <c r="K4042" s="1">
        <v>43125</v>
      </c>
      <c r="L4042" t="s">
        <v>103</v>
      </c>
      <c r="N4042" t="s">
        <v>1900</v>
      </c>
    </row>
    <row r="4043" spans="1:14" x14ac:dyDescent="0.25">
      <c r="A4043" t="s">
        <v>5688</v>
      </c>
      <c r="B4043" t="s">
        <v>2288</v>
      </c>
      <c r="C4043" t="s">
        <v>378</v>
      </c>
      <c r="D4043" t="s">
        <v>21</v>
      </c>
      <c r="E4043">
        <v>21535</v>
      </c>
      <c r="F4043" t="s">
        <v>22</v>
      </c>
      <c r="G4043" t="s">
        <v>22</v>
      </c>
      <c r="H4043" t="s">
        <v>208</v>
      </c>
      <c r="I4043" t="s">
        <v>209</v>
      </c>
      <c r="J4043" s="1">
        <v>43080</v>
      </c>
      <c r="K4043" s="1">
        <v>43125</v>
      </c>
      <c r="L4043" t="s">
        <v>103</v>
      </c>
      <c r="N4043" t="s">
        <v>1562</v>
      </c>
    </row>
    <row r="4044" spans="1:14" x14ac:dyDescent="0.25">
      <c r="A4044" t="s">
        <v>2569</v>
      </c>
      <c r="B4044" t="s">
        <v>2570</v>
      </c>
      <c r="C4044" t="s">
        <v>29</v>
      </c>
      <c r="D4044" t="s">
        <v>21</v>
      </c>
      <c r="E4044">
        <v>21230</v>
      </c>
      <c r="F4044" t="s">
        <v>22</v>
      </c>
      <c r="G4044" t="s">
        <v>22</v>
      </c>
      <c r="H4044" t="s">
        <v>101</v>
      </c>
      <c r="I4044" t="s">
        <v>241</v>
      </c>
      <c r="J4044" s="1">
        <v>43108</v>
      </c>
      <c r="K4044" s="1">
        <v>43125</v>
      </c>
      <c r="L4044" t="s">
        <v>103</v>
      </c>
      <c r="N4044" t="s">
        <v>1900</v>
      </c>
    </row>
    <row r="4045" spans="1:14" x14ac:dyDescent="0.25">
      <c r="A4045" t="s">
        <v>2573</v>
      </c>
      <c r="B4045" t="s">
        <v>2574</v>
      </c>
      <c r="C4045" t="s">
        <v>29</v>
      </c>
      <c r="D4045" t="s">
        <v>21</v>
      </c>
      <c r="E4045">
        <v>21230</v>
      </c>
      <c r="F4045" t="s">
        <v>22</v>
      </c>
      <c r="G4045" t="s">
        <v>22</v>
      </c>
      <c r="H4045" t="s">
        <v>208</v>
      </c>
      <c r="I4045" t="s">
        <v>209</v>
      </c>
      <c r="J4045" s="1">
        <v>43106</v>
      </c>
      <c r="K4045" s="1">
        <v>43125</v>
      </c>
      <c r="L4045" t="s">
        <v>103</v>
      </c>
      <c r="N4045" t="s">
        <v>1583</v>
      </c>
    </row>
    <row r="4046" spans="1:14" x14ac:dyDescent="0.25">
      <c r="A4046" t="s">
        <v>93</v>
      </c>
      <c r="B4046" t="s">
        <v>5693</v>
      </c>
      <c r="C4046" t="s">
        <v>29</v>
      </c>
      <c r="D4046" t="s">
        <v>21</v>
      </c>
      <c r="E4046">
        <v>21230</v>
      </c>
      <c r="F4046" t="s">
        <v>22</v>
      </c>
      <c r="G4046" t="s">
        <v>22</v>
      </c>
      <c r="H4046" t="s">
        <v>208</v>
      </c>
      <c r="I4046" t="s">
        <v>209</v>
      </c>
      <c r="J4046" s="1">
        <v>43106</v>
      </c>
      <c r="K4046" s="1">
        <v>43125</v>
      </c>
      <c r="L4046" t="s">
        <v>103</v>
      </c>
      <c r="N4046" t="s">
        <v>1583</v>
      </c>
    </row>
    <row r="4047" spans="1:14" x14ac:dyDescent="0.25">
      <c r="A4047" t="s">
        <v>97</v>
      </c>
      <c r="B4047" t="s">
        <v>1528</v>
      </c>
      <c r="C4047" t="s">
        <v>1413</v>
      </c>
      <c r="D4047" t="s">
        <v>21</v>
      </c>
      <c r="E4047">
        <v>21146</v>
      </c>
      <c r="F4047" t="s">
        <v>22</v>
      </c>
      <c r="G4047" t="s">
        <v>22</v>
      </c>
      <c r="H4047" t="s">
        <v>101</v>
      </c>
      <c r="I4047" t="s">
        <v>241</v>
      </c>
      <c r="J4047" s="1">
        <v>43108</v>
      </c>
      <c r="K4047" s="1">
        <v>43125</v>
      </c>
      <c r="L4047" t="s">
        <v>103</v>
      </c>
      <c r="N4047" t="s">
        <v>1580</v>
      </c>
    </row>
    <row r="4048" spans="1:14" x14ac:dyDescent="0.25">
      <c r="A4048" t="s">
        <v>4007</v>
      </c>
      <c r="B4048" t="s">
        <v>4008</v>
      </c>
      <c r="C4048" t="s">
        <v>1509</v>
      </c>
      <c r="D4048" t="s">
        <v>21</v>
      </c>
      <c r="E4048">
        <v>21032</v>
      </c>
      <c r="F4048" t="s">
        <v>22</v>
      </c>
      <c r="G4048" t="s">
        <v>22</v>
      </c>
      <c r="H4048" t="s">
        <v>101</v>
      </c>
      <c r="I4048" t="s">
        <v>241</v>
      </c>
      <c r="J4048" t="s">
        <v>210</v>
      </c>
      <c r="K4048" s="1">
        <v>43119</v>
      </c>
      <c r="L4048" t="s">
        <v>211</v>
      </c>
      <c r="M4048" t="str">
        <f>HYPERLINK("https://www.regulations.gov/docket?D=FDA-2018-H-0259")</f>
        <v>https://www.regulations.gov/docket?D=FDA-2018-H-0259</v>
      </c>
      <c r="N4048" t="s">
        <v>210</v>
      </c>
    </row>
    <row r="4049" spans="1:14" x14ac:dyDescent="0.25">
      <c r="A4049" t="s">
        <v>2856</v>
      </c>
      <c r="B4049" t="s">
        <v>2857</v>
      </c>
      <c r="C4049" t="s">
        <v>2858</v>
      </c>
      <c r="D4049" t="s">
        <v>21</v>
      </c>
      <c r="E4049">
        <v>20751</v>
      </c>
      <c r="F4049" t="s">
        <v>22</v>
      </c>
      <c r="G4049" t="s">
        <v>22</v>
      </c>
      <c r="H4049" t="s">
        <v>101</v>
      </c>
      <c r="I4049" t="s">
        <v>241</v>
      </c>
      <c r="J4049" s="1">
        <v>43103</v>
      </c>
      <c r="K4049" s="1">
        <v>43118</v>
      </c>
      <c r="L4049" t="s">
        <v>103</v>
      </c>
      <c r="N4049" t="s">
        <v>1900</v>
      </c>
    </row>
    <row r="4050" spans="1:14" x14ac:dyDescent="0.25">
      <c r="A4050" t="s">
        <v>5722</v>
      </c>
      <c r="B4050" t="s">
        <v>3353</v>
      </c>
      <c r="C4050" t="s">
        <v>29</v>
      </c>
      <c r="D4050" t="s">
        <v>21</v>
      </c>
      <c r="E4050">
        <v>21230</v>
      </c>
      <c r="F4050" t="s">
        <v>22</v>
      </c>
      <c r="G4050" t="s">
        <v>22</v>
      </c>
      <c r="H4050" t="s">
        <v>208</v>
      </c>
      <c r="I4050" t="s">
        <v>209</v>
      </c>
      <c r="J4050" s="1">
        <v>43106</v>
      </c>
      <c r="K4050" s="1">
        <v>43118</v>
      </c>
      <c r="L4050" t="s">
        <v>103</v>
      </c>
      <c r="N4050" t="s">
        <v>1583</v>
      </c>
    </row>
    <row r="4051" spans="1:14" x14ac:dyDescent="0.25">
      <c r="A4051" t="s">
        <v>5723</v>
      </c>
      <c r="B4051" t="s">
        <v>5724</v>
      </c>
      <c r="C4051" t="s">
        <v>29</v>
      </c>
      <c r="D4051" t="s">
        <v>21</v>
      </c>
      <c r="E4051">
        <v>21213</v>
      </c>
      <c r="F4051" t="s">
        <v>22</v>
      </c>
      <c r="G4051" t="s">
        <v>22</v>
      </c>
      <c r="H4051" t="s">
        <v>101</v>
      </c>
      <c r="I4051" t="s">
        <v>241</v>
      </c>
      <c r="J4051" t="s">
        <v>210</v>
      </c>
      <c r="K4051" s="1">
        <v>43118</v>
      </c>
      <c r="L4051" t="s">
        <v>211</v>
      </c>
      <c r="M4051" t="str">
        <f>HYPERLINK("https://www.regulations.gov/docket?D=FDA-2018-H-0244")</f>
        <v>https://www.regulations.gov/docket?D=FDA-2018-H-0244</v>
      </c>
      <c r="N4051" t="s">
        <v>210</v>
      </c>
    </row>
    <row r="4052" spans="1:14" x14ac:dyDescent="0.25">
      <c r="A4052" t="s">
        <v>2865</v>
      </c>
      <c r="B4052" t="s">
        <v>2866</v>
      </c>
      <c r="C4052" t="s">
        <v>2858</v>
      </c>
      <c r="D4052" t="s">
        <v>21</v>
      </c>
      <c r="E4052">
        <v>20751</v>
      </c>
      <c r="F4052" t="s">
        <v>22</v>
      </c>
      <c r="G4052" t="s">
        <v>22</v>
      </c>
      <c r="H4052" t="s">
        <v>101</v>
      </c>
      <c r="I4052" t="s">
        <v>241</v>
      </c>
      <c r="J4052" s="1">
        <v>43103</v>
      </c>
      <c r="K4052" s="1">
        <v>43118</v>
      </c>
      <c r="L4052" t="s">
        <v>103</v>
      </c>
      <c r="N4052" t="s">
        <v>1580</v>
      </c>
    </row>
    <row r="4053" spans="1:14" x14ac:dyDescent="0.25">
      <c r="A4053" t="s">
        <v>168</v>
      </c>
      <c r="B4053" t="s">
        <v>1452</v>
      </c>
      <c r="C4053" t="s">
        <v>29</v>
      </c>
      <c r="D4053" t="s">
        <v>21</v>
      </c>
      <c r="E4053">
        <v>21224</v>
      </c>
      <c r="F4053" t="s">
        <v>22</v>
      </c>
      <c r="G4053" t="s">
        <v>22</v>
      </c>
      <c r="H4053" t="s">
        <v>101</v>
      </c>
      <c r="I4053" t="s">
        <v>241</v>
      </c>
      <c r="J4053" s="1">
        <v>43105</v>
      </c>
      <c r="K4053" s="1">
        <v>43118</v>
      </c>
      <c r="L4053" t="s">
        <v>103</v>
      </c>
      <c r="N4053" t="s">
        <v>1900</v>
      </c>
    </row>
    <row r="4054" spans="1:14" x14ac:dyDescent="0.25">
      <c r="A4054" t="s">
        <v>4760</v>
      </c>
      <c r="B4054" t="s">
        <v>4761</v>
      </c>
      <c r="C4054" t="s">
        <v>29</v>
      </c>
      <c r="D4054" t="s">
        <v>21</v>
      </c>
      <c r="E4054">
        <v>21215</v>
      </c>
      <c r="F4054" t="s">
        <v>22</v>
      </c>
      <c r="G4054" t="s">
        <v>22</v>
      </c>
      <c r="H4054" t="s">
        <v>101</v>
      </c>
      <c r="I4054" t="s">
        <v>241</v>
      </c>
      <c r="J4054" t="s">
        <v>210</v>
      </c>
      <c r="K4054" s="1">
        <v>43117</v>
      </c>
      <c r="L4054" t="s">
        <v>211</v>
      </c>
      <c r="M4054" t="str">
        <f>HYPERLINK("https://www.regulations.gov/docket?D=FDA-2018-H-0217")</f>
        <v>https://www.regulations.gov/docket?D=FDA-2018-H-0217</v>
      </c>
      <c r="N4054" t="s">
        <v>210</v>
      </c>
    </row>
    <row r="4055" spans="1:14" x14ac:dyDescent="0.25">
      <c r="A4055" t="s">
        <v>5739</v>
      </c>
      <c r="B4055" t="s">
        <v>5740</v>
      </c>
      <c r="C4055" t="s">
        <v>29</v>
      </c>
      <c r="D4055" t="s">
        <v>21</v>
      </c>
      <c r="E4055">
        <v>21217</v>
      </c>
      <c r="F4055" t="s">
        <v>22</v>
      </c>
      <c r="G4055" t="s">
        <v>22</v>
      </c>
      <c r="H4055" t="s">
        <v>208</v>
      </c>
      <c r="I4055" t="s">
        <v>209</v>
      </c>
      <c r="J4055" t="s">
        <v>210</v>
      </c>
      <c r="K4055" s="1">
        <v>43116</v>
      </c>
      <c r="L4055" t="s">
        <v>211</v>
      </c>
      <c r="M4055" t="str">
        <f>HYPERLINK("https://www.regulations.gov/docket?D=FDA-2018-H-0173")</f>
        <v>https://www.regulations.gov/docket?D=FDA-2018-H-0173</v>
      </c>
      <c r="N4055" t="s">
        <v>210</v>
      </c>
    </row>
    <row r="4056" spans="1:14" x14ac:dyDescent="0.25">
      <c r="A4056" t="s">
        <v>126</v>
      </c>
      <c r="B4056" t="s">
        <v>866</v>
      </c>
      <c r="C4056" t="s">
        <v>109</v>
      </c>
      <c r="D4056" t="s">
        <v>21</v>
      </c>
      <c r="E4056">
        <v>21048</v>
      </c>
      <c r="F4056" t="s">
        <v>22</v>
      </c>
      <c r="G4056" t="s">
        <v>22</v>
      </c>
      <c r="H4056" t="s">
        <v>101</v>
      </c>
      <c r="I4056" t="s">
        <v>241</v>
      </c>
      <c r="J4056" s="1">
        <v>43080</v>
      </c>
      <c r="K4056" s="1">
        <v>43111</v>
      </c>
      <c r="L4056" t="s">
        <v>103</v>
      </c>
      <c r="N4056" t="s">
        <v>1900</v>
      </c>
    </row>
    <row r="4057" spans="1:14" x14ac:dyDescent="0.25">
      <c r="A4057" t="s">
        <v>2036</v>
      </c>
      <c r="B4057" t="s">
        <v>2037</v>
      </c>
      <c r="C4057" t="s">
        <v>707</v>
      </c>
      <c r="D4057" t="s">
        <v>21</v>
      </c>
      <c r="E4057">
        <v>21755</v>
      </c>
      <c r="F4057" t="s">
        <v>22</v>
      </c>
      <c r="G4057" t="s">
        <v>22</v>
      </c>
      <c r="H4057" t="s">
        <v>208</v>
      </c>
      <c r="I4057" t="s">
        <v>209</v>
      </c>
      <c r="J4057" s="1">
        <v>43088</v>
      </c>
      <c r="K4057" s="1">
        <v>43111</v>
      </c>
      <c r="L4057" t="s">
        <v>103</v>
      </c>
      <c r="N4057" t="s">
        <v>1562</v>
      </c>
    </row>
    <row r="4058" spans="1:14" x14ac:dyDescent="0.25">
      <c r="A4058" t="s">
        <v>1427</v>
      </c>
      <c r="B4058" t="s">
        <v>1428</v>
      </c>
      <c r="C4058" t="s">
        <v>70</v>
      </c>
      <c r="D4058" t="s">
        <v>21</v>
      </c>
      <c r="E4058">
        <v>21409</v>
      </c>
      <c r="F4058" t="s">
        <v>22</v>
      </c>
      <c r="G4058" t="s">
        <v>22</v>
      </c>
      <c r="H4058" t="s">
        <v>5640</v>
      </c>
      <c r="I4058" t="s">
        <v>132</v>
      </c>
      <c r="J4058" s="1">
        <v>43087</v>
      </c>
      <c r="K4058" s="1">
        <v>43111</v>
      </c>
      <c r="L4058" t="s">
        <v>103</v>
      </c>
      <c r="N4058" t="s">
        <v>1583</v>
      </c>
    </row>
    <row r="4059" spans="1:14" x14ac:dyDescent="0.25">
      <c r="A4059" t="s">
        <v>1872</v>
      </c>
      <c r="B4059" t="s">
        <v>1873</v>
      </c>
      <c r="C4059" t="s">
        <v>29</v>
      </c>
      <c r="D4059" t="s">
        <v>21</v>
      </c>
      <c r="E4059">
        <v>21215</v>
      </c>
      <c r="F4059" t="s">
        <v>22</v>
      </c>
      <c r="G4059" t="s">
        <v>22</v>
      </c>
      <c r="H4059" t="s">
        <v>101</v>
      </c>
      <c r="I4059" t="s">
        <v>241</v>
      </c>
      <c r="J4059" t="s">
        <v>210</v>
      </c>
      <c r="K4059" s="1">
        <v>43109</v>
      </c>
      <c r="L4059" t="s">
        <v>211</v>
      </c>
      <c r="M4059" t="str">
        <f>HYPERLINK("https://www.regulations.gov/docket?D=FDA-2018-H-0077")</f>
        <v>https://www.regulations.gov/docket?D=FDA-2018-H-0077</v>
      </c>
      <c r="N4059" t="s">
        <v>210</v>
      </c>
    </row>
    <row r="4060" spans="1:14" x14ac:dyDescent="0.25">
      <c r="A4060" t="s">
        <v>3299</v>
      </c>
      <c r="B4060" t="s">
        <v>3300</v>
      </c>
      <c r="C4060" t="s">
        <v>29</v>
      </c>
      <c r="D4060" t="s">
        <v>21</v>
      </c>
      <c r="E4060">
        <v>21205</v>
      </c>
      <c r="F4060" t="s">
        <v>22</v>
      </c>
      <c r="G4060" t="s">
        <v>22</v>
      </c>
      <c r="H4060" t="s">
        <v>208</v>
      </c>
      <c r="I4060" t="s">
        <v>209</v>
      </c>
      <c r="J4060" t="s">
        <v>210</v>
      </c>
      <c r="K4060" s="1">
        <v>43108</v>
      </c>
      <c r="L4060" t="s">
        <v>211</v>
      </c>
      <c r="M4060" t="str">
        <f>HYPERLINK("https://www.regulations.gov/docket?D=FDA-2018-H-0067")</f>
        <v>https://www.regulations.gov/docket?D=FDA-2018-H-0067</v>
      </c>
      <c r="N4060" t="s">
        <v>210</v>
      </c>
    </row>
    <row r="4061" spans="1:14" x14ac:dyDescent="0.25">
      <c r="A4061" t="s">
        <v>5761</v>
      </c>
      <c r="B4061" t="s">
        <v>5762</v>
      </c>
      <c r="C4061" t="s">
        <v>29</v>
      </c>
      <c r="D4061" t="s">
        <v>21</v>
      </c>
      <c r="E4061">
        <v>21223</v>
      </c>
      <c r="F4061" t="s">
        <v>22</v>
      </c>
      <c r="G4061" t="s">
        <v>22</v>
      </c>
      <c r="H4061" t="s">
        <v>208</v>
      </c>
      <c r="I4061" t="s">
        <v>209</v>
      </c>
      <c r="J4061" t="s">
        <v>210</v>
      </c>
      <c r="K4061" s="1">
        <v>43108</v>
      </c>
      <c r="L4061" t="s">
        <v>211</v>
      </c>
      <c r="M4061" t="str">
        <f>HYPERLINK("https://www.regulations.gov/docket?D=FDA-2018-H-0063")</f>
        <v>https://www.regulations.gov/docket?D=FDA-2018-H-0063</v>
      </c>
      <c r="N4061" t="s">
        <v>210</v>
      </c>
    </row>
    <row r="4062" spans="1:14" x14ac:dyDescent="0.25">
      <c r="A4062" t="s">
        <v>2974</v>
      </c>
      <c r="B4062" t="s">
        <v>2975</v>
      </c>
      <c r="C4062" t="s">
        <v>652</v>
      </c>
      <c r="D4062" t="s">
        <v>21</v>
      </c>
      <c r="E4062">
        <v>20743</v>
      </c>
      <c r="F4062" t="s">
        <v>22</v>
      </c>
      <c r="G4062" t="s">
        <v>22</v>
      </c>
      <c r="H4062" t="s">
        <v>208</v>
      </c>
      <c r="I4062" t="s">
        <v>209</v>
      </c>
      <c r="J4062" t="s">
        <v>210</v>
      </c>
      <c r="K4062" s="1">
        <v>43105</v>
      </c>
      <c r="L4062" t="s">
        <v>211</v>
      </c>
      <c r="M4062" t="str">
        <f>HYPERLINK("https://www.regulations.gov/docket?D=FDA-2018-H-0052")</f>
        <v>https://www.regulations.gov/docket?D=FDA-2018-H-0052</v>
      </c>
      <c r="N4062" t="s">
        <v>210</v>
      </c>
    </row>
    <row r="4063" spans="1:14" x14ac:dyDescent="0.25">
      <c r="A4063" t="s">
        <v>940</v>
      </c>
      <c r="B4063" t="s">
        <v>689</v>
      </c>
      <c r="C4063" t="s">
        <v>291</v>
      </c>
      <c r="D4063" t="s">
        <v>21</v>
      </c>
      <c r="E4063">
        <v>21702</v>
      </c>
      <c r="F4063" t="s">
        <v>22</v>
      </c>
      <c r="G4063" t="s">
        <v>22</v>
      </c>
      <c r="H4063" t="s">
        <v>208</v>
      </c>
      <c r="I4063" t="s">
        <v>209</v>
      </c>
      <c r="J4063" s="1">
        <v>43083</v>
      </c>
      <c r="K4063" s="1">
        <v>43104</v>
      </c>
      <c r="L4063" t="s">
        <v>103</v>
      </c>
      <c r="N4063" t="s">
        <v>1583</v>
      </c>
    </row>
    <row r="4064" spans="1:14" x14ac:dyDescent="0.25">
      <c r="A4064" t="s">
        <v>5781</v>
      </c>
      <c r="B4064" t="s">
        <v>5782</v>
      </c>
      <c r="C4064" t="s">
        <v>487</v>
      </c>
      <c r="D4064" t="s">
        <v>21</v>
      </c>
      <c r="E4064">
        <v>20782</v>
      </c>
      <c r="F4064" t="s">
        <v>22</v>
      </c>
      <c r="G4064" t="s">
        <v>22</v>
      </c>
      <c r="H4064" t="s">
        <v>101</v>
      </c>
      <c r="I4064" t="s">
        <v>241</v>
      </c>
      <c r="J4064" t="s">
        <v>210</v>
      </c>
      <c r="K4064" s="1">
        <v>43103</v>
      </c>
      <c r="L4064" t="s">
        <v>211</v>
      </c>
      <c r="M4064" t="str">
        <f>HYPERLINK("https://www.regulations.gov/docket?D=FDA-2018-H-0016")</f>
        <v>https://www.regulations.gov/docket?D=FDA-2018-H-0016</v>
      </c>
      <c r="N4064" t="s">
        <v>210</v>
      </c>
    </row>
  </sheetData>
  <sortState ref="A2:N4070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FBEE-9943-4957-A92F-3DEFFB2CA621}">
  <dimension ref="A1:N783"/>
  <sheetViews>
    <sheetView workbookViewId="0">
      <selection activeCell="A218" sqref="A2:XFD21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205</v>
      </c>
      <c r="B2" t="s">
        <v>206</v>
      </c>
      <c r="C2" t="s">
        <v>207</v>
      </c>
      <c r="D2" t="s">
        <v>21</v>
      </c>
      <c r="E2">
        <v>20712</v>
      </c>
      <c r="F2" t="s">
        <v>22</v>
      </c>
      <c r="G2" t="s">
        <v>22</v>
      </c>
      <c r="H2" t="s">
        <v>208</v>
      </c>
      <c r="I2" t="s">
        <v>209</v>
      </c>
      <c r="J2" t="s">
        <v>210</v>
      </c>
      <c r="K2" s="1">
        <v>43728</v>
      </c>
      <c r="L2" t="s">
        <v>211</v>
      </c>
      <c r="M2" t="str">
        <f>HYPERLINK("https://www.regulations.gov/docket?D=FDA-2019-H-4354")</f>
        <v>https://www.regulations.gov/docket?D=FDA-2019-H-4354</v>
      </c>
      <c r="N2" t="s">
        <v>210</v>
      </c>
    </row>
    <row r="3" spans="1:14" x14ac:dyDescent="0.25">
      <c r="A3" t="s">
        <v>234</v>
      </c>
      <c r="B3" t="s">
        <v>235</v>
      </c>
      <c r="C3" t="s">
        <v>29</v>
      </c>
      <c r="D3" t="s">
        <v>21</v>
      </c>
      <c r="E3">
        <v>21202</v>
      </c>
      <c r="F3" t="s">
        <v>22</v>
      </c>
      <c r="G3" t="s">
        <v>22</v>
      </c>
      <c r="H3" t="s">
        <v>208</v>
      </c>
      <c r="I3" t="s">
        <v>209</v>
      </c>
      <c r="J3" s="1">
        <v>43706</v>
      </c>
      <c r="K3" s="1">
        <v>43727</v>
      </c>
      <c r="L3" t="s">
        <v>103</v>
      </c>
      <c r="N3" t="s">
        <v>104</v>
      </c>
    </row>
    <row r="4" spans="1:14" x14ac:dyDescent="0.25">
      <c r="A4" t="s">
        <v>237</v>
      </c>
      <c r="B4" t="s">
        <v>238</v>
      </c>
      <c r="C4" t="s">
        <v>29</v>
      </c>
      <c r="D4" t="s">
        <v>21</v>
      </c>
      <c r="E4">
        <v>21218</v>
      </c>
      <c r="F4" t="s">
        <v>22</v>
      </c>
      <c r="G4" t="s">
        <v>22</v>
      </c>
      <c r="H4" t="s">
        <v>208</v>
      </c>
      <c r="I4" t="s">
        <v>209</v>
      </c>
      <c r="J4" s="1">
        <v>43706</v>
      </c>
      <c r="K4" s="1">
        <v>43727</v>
      </c>
      <c r="L4" t="s">
        <v>103</v>
      </c>
      <c r="N4" t="s">
        <v>104</v>
      </c>
    </row>
    <row r="5" spans="1:14" x14ac:dyDescent="0.25">
      <c r="A5" t="s">
        <v>242</v>
      </c>
      <c r="B5" t="s">
        <v>243</v>
      </c>
      <c r="C5" t="s">
        <v>29</v>
      </c>
      <c r="D5" t="s">
        <v>21</v>
      </c>
      <c r="E5">
        <v>21215</v>
      </c>
      <c r="F5" t="s">
        <v>22</v>
      </c>
      <c r="G5" t="s">
        <v>22</v>
      </c>
      <c r="H5" t="s">
        <v>208</v>
      </c>
      <c r="I5" t="s">
        <v>209</v>
      </c>
      <c r="J5" s="1">
        <v>43699</v>
      </c>
      <c r="K5" s="1">
        <v>43727</v>
      </c>
      <c r="L5" t="s">
        <v>103</v>
      </c>
      <c r="N5" t="s">
        <v>104</v>
      </c>
    </row>
    <row r="6" spans="1:14" x14ac:dyDescent="0.25">
      <c r="A6" t="s">
        <v>30</v>
      </c>
      <c r="B6" t="s">
        <v>246</v>
      </c>
      <c r="C6" t="s">
        <v>29</v>
      </c>
      <c r="D6" t="s">
        <v>21</v>
      </c>
      <c r="E6">
        <v>21201</v>
      </c>
      <c r="F6" t="s">
        <v>22</v>
      </c>
      <c r="G6" t="s">
        <v>22</v>
      </c>
      <c r="H6" t="s">
        <v>208</v>
      </c>
      <c r="I6" t="s">
        <v>209</v>
      </c>
      <c r="J6" s="1">
        <v>43706</v>
      </c>
      <c r="K6" s="1">
        <v>43727</v>
      </c>
      <c r="L6" t="s">
        <v>103</v>
      </c>
      <c r="N6" t="s">
        <v>104</v>
      </c>
    </row>
    <row r="7" spans="1:14" x14ac:dyDescent="0.25">
      <c r="A7" t="s">
        <v>257</v>
      </c>
      <c r="B7" t="s">
        <v>258</v>
      </c>
      <c r="C7" t="s">
        <v>29</v>
      </c>
      <c r="D7" t="s">
        <v>21</v>
      </c>
      <c r="E7">
        <v>21215</v>
      </c>
      <c r="F7" t="s">
        <v>22</v>
      </c>
      <c r="G7" t="s">
        <v>22</v>
      </c>
      <c r="H7" t="s">
        <v>208</v>
      </c>
      <c r="I7" t="s">
        <v>209</v>
      </c>
      <c r="J7" s="1">
        <v>43699</v>
      </c>
      <c r="K7" s="1">
        <v>43727</v>
      </c>
      <c r="L7" t="s">
        <v>103</v>
      </c>
      <c r="N7" t="s">
        <v>104</v>
      </c>
    </row>
    <row r="8" spans="1:14" x14ac:dyDescent="0.25">
      <c r="A8" t="s">
        <v>146</v>
      </c>
      <c r="B8" t="s">
        <v>259</v>
      </c>
      <c r="C8" t="s">
        <v>29</v>
      </c>
      <c r="D8" t="s">
        <v>21</v>
      </c>
      <c r="E8">
        <v>21202</v>
      </c>
      <c r="F8" t="s">
        <v>22</v>
      </c>
      <c r="G8" t="s">
        <v>22</v>
      </c>
      <c r="H8" t="s">
        <v>208</v>
      </c>
      <c r="I8" t="s">
        <v>209</v>
      </c>
      <c r="J8" s="1">
        <v>43706</v>
      </c>
      <c r="K8" s="1">
        <v>43727</v>
      </c>
      <c r="L8" t="s">
        <v>103</v>
      </c>
      <c r="N8" t="s">
        <v>104</v>
      </c>
    </row>
    <row r="9" spans="1:14" x14ac:dyDescent="0.25">
      <c r="A9" t="s">
        <v>350</v>
      </c>
      <c r="B9" t="s">
        <v>351</v>
      </c>
      <c r="C9" t="s">
        <v>29</v>
      </c>
      <c r="D9" t="s">
        <v>21</v>
      </c>
      <c r="E9">
        <v>21211</v>
      </c>
      <c r="F9" t="s">
        <v>22</v>
      </c>
      <c r="G9" t="s">
        <v>22</v>
      </c>
      <c r="H9" t="s">
        <v>208</v>
      </c>
      <c r="I9" t="s">
        <v>209</v>
      </c>
      <c r="J9" t="s">
        <v>210</v>
      </c>
      <c r="K9" s="1">
        <v>43721</v>
      </c>
      <c r="L9" t="s">
        <v>211</v>
      </c>
      <c r="M9" t="str">
        <f>HYPERLINK("https://www.regulations.gov/docket?D=FDA-2019-H-4251")</f>
        <v>https://www.regulations.gov/docket?D=FDA-2019-H-4251</v>
      </c>
      <c r="N9" t="s">
        <v>210</v>
      </c>
    </row>
    <row r="10" spans="1:14" x14ac:dyDescent="0.25">
      <c r="A10" t="s">
        <v>361</v>
      </c>
      <c r="B10" t="s">
        <v>362</v>
      </c>
      <c r="C10" t="s">
        <v>29</v>
      </c>
      <c r="D10" t="s">
        <v>21</v>
      </c>
      <c r="E10">
        <v>21215</v>
      </c>
      <c r="F10" t="s">
        <v>22</v>
      </c>
      <c r="G10" t="s">
        <v>22</v>
      </c>
      <c r="H10" t="s">
        <v>208</v>
      </c>
      <c r="I10" t="s">
        <v>209</v>
      </c>
      <c r="J10" s="1">
        <v>43699</v>
      </c>
      <c r="K10" s="1">
        <v>43720</v>
      </c>
      <c r="L10" t="s">
        <v>103</v>
      </c>
      <c r="N10" t="s">
        <v>104</v>
      </c>
    </row>
    <row r="11" spans="1:14" x14ac:dyDescent="0.25">
      <c r="A11" t="s">
        <v>367</v>
      </c>
      <c r="B11" t="s">
        <v>368</v>
      </c>
      <c r="C11" t="s">
        <v>369</v>
      </c>
      <c r="D11" t="s">
        <v>21</v>
      </c>
      <c r="E11">
        <v>21040</v>
      </c>
      <c r="F11" t="s">
        <v>22</v>
      </c>
      <c r="G11" t="s">
        <v>22</v>
      </c>
      <c r="H11" t="s">
        <v>208</v>
      </c>
      <c r="I11" t="s">
        <v>209</v>
      </c>
      <c r="J11" s="1">
        <v>43700</v>
      </c>
      <c r="K11" s="1">
        <v>43720</v>
      </c>
      <c r="L11" t="s">
        <v>103</v>
      </c>
      <c r="N11" t="s">
        <v>104</v>
      </c>
    </row>
    <row r="12" spans="1:14" x14ac:dyDescent="0.25">
      <c r="A12" t="s">
        <v>372</v>
      </c>
      <c r="B12" t="s">
        <v>373</v>
      </c>
      <c r="C12" t="s">
        <v>29</v>
      </c>
      <c r="D12" t="s">
        <v>21</v>
      </c>
      <c r="E12">
        <v>21231</v>
      </c>
      <c r="F12" t="s">
        <v>22</v>
      </c>
      <c r="G12" t="s">
        <v>22</v>
      </c>
      <c r="H12" t="s">
        <v>208</v>
      </c>
      <c r="I12" t="s">
        <v>209</v>
      </c>
      <c r="J12" s="1">
        <v>43705</v>
      </c>
      <c r="K12" s="1">
        <v>43720</v>
      </c>
      <c r="L12" t="s">
        <v>103</v>
      </c>
      <c r="N12" t="s">
        <v>104</v>
      </c>
    </row>
    <row r="13" spans="1:14" x14ac:dyDescent="0.25">
      <c r="A13" t="s">
        <v>387</v>
      </c>
      <c r="B13" t="s">
        <v>388</v>
      </c>
      <c r="C13" t="s">
        <v>254</v>
      </c>
      <c r="D13" t="s">
        <v>21</v>
      </c>
      <c r="E13">
        <v>21204</v>
      </c>
      <c r="F13" t="s">
        <v>22</v>
      </c>
      <c r="G13" t="s">
        <v>22</v>
      </c>
      <c r="H13" t="s">
        <v>208</v>
      </c>
      <c r="I13" t="s">
        <v>129</v>
      </c>
      <c r="J13" s="1">
        <v>43697</v>
      </c>
      <c r="K13" s="1">
        <v>43720</v>
      </c>
      <c r="L13" t="s">
        <v>103</v>
      </c>
      <c r="N13" t="s">
        <v>104</v>
      </c>
    </row>
    <row r="14" spans="1:14" x14ac:dyDescent="0.25">
      <c r="A14" t="s">
        <v>409</v>
      </c>
      <c r="B14" t="s">
        <v>410</v>
      </c>
      <c r="C14" t="s">
        <v>29</v>
      </c>
      <c r="D14" t="s">
        <v>21</v>
      </c>
      <c r="E14">
        <v>21239</v>
      </c>
      <c r="F14" t="s">
        <v>22</v>
      </c>
      <c r="G14" t="s">
        <v>22</v>
      </c>
      <c r="H14" t="s">
        <v>208</v>
      </c>
      <c r="I14" t="s">
        <v>411</v>
      </c>
      <c r="J14" s="1">
        <v>43703</v>
      </c>
      <c r="K14" s="1">
        <v>43720</v>
      </c>
      <c r="L14" t="s">
        <v>103</v>
      </c>
      <c r="N14" t="s">
        <v>104</v>
      </c>
    </row>
    <row r="15" spans="1:14" x14ac:dyDescent="0.25">
      <c r="A15" t="s">
        <v>415</v>
      </c>
      <c r="B15" t="s">
        <v>416</v>
      </c>
      <c r="C15" t="s">
        <v>29</v>
      </c>
      <c r="D15" t="s">
        <v>21</v>
      </c>
      <c r="E15">
        <v>21215</v>
      </c>
      <c r="F15" t="s">
        <v>22</v>
      </c>
      <c r="G15" t="s">
        <v>22</v>
      </c>
      <c r="H15" t="s">
        <v>208</v>
      </c>
      <c r="I15" t="s">
        <v>209</v>
      </c>
      <c r="J15" s="1">
        <v>43699</v>
      </c>
      <c r="K15" s="1">
        <v>43720</v>
      </c>
      <c r="L15" t="s">
        <v>103</v>
      </c>
      <c r="N15" t="s">
        <v>104</v>
      </c>
    </row>
    <row r="16" spans="1:14" x14ac:dyDescent="0.25">
      <c r="A16" t="s">
        <v>420</v>
      </c>
      <c r="B16" t="s">
        <v>421</v>
      </c>
      <c r="C16" t="s">
        <v>29</v>
      </c>
      <c r="D16" t="s">
        <v>21</v>
      </c>
      <c r="E16">
        <v>21215</v>
      </c>
      <c r="F16" t="s">
        <v>22</v>
      </c>
      <c r="G16" t="s">
        <v>22</v>
      </c>
      <c r="H16" t="s">
        <v>208</v>
      </c>
      <c r="I16" t="s">
        <v>209</v>
      </c>
      <c r="J16" s="1">
        <v>43699</v>
      </c>
      <c r="K16" s="1">
        <v>43720</v>
      </c>
      <c r="L16" t="s">
        <v>103</v>
      </c>
      <c r="N16" t="s">
        <v>104</v>
      </c>
    </row>
    <row r="17" spans="1:14" x14ac:dyDescent="0.25">
      <c r="A17" t="s">
        <v>201</v>
      </c>
      <c r="B17" t="s">
        <v>433</v>
      </c>
      <c r="C17" t="s">
        <v>366</v>
      </c>
      <c r="D17" t="s">
        <v>21</v>
      </c>
      <c r="E17">
        <v>20711</v>
      </c>
      <c r="F17" t="s">
        <v>22</v>
      </c>
      <c r="G17" t="s">
        <v>22</v>
      </c>
      <c r="H17" t="s">
        <v>208</v>
      </c>
      <c r="I17" t="s">
        <v>209</v>
      </c>
      <c r="J17" s="1">
        <v>43705</v>
      </c>
      <c r="K17" s="1">
        <v>43720</v>
      </c>
      <c r="L17" t="s">
        <v>103</v>
      </c>
      <c r="N17" t="s">
        <v>104</v>
      </c>
    </row>
    <row r="18" spans="1:14" x14ac:dyDescent="0.25">
      <c r="A18" t="s">
        <v>367</v>
      </c>
      <c r="B18" t="s">
        <v>502</v>
      </c>
      <c r="C18" t="s">
        <v>29</v>
      </c>
      <c r="D18" t="s">
        <v>21</v>
      </c>
      <c r="E18">
        <v>21215</v>
      </c>
      <c r="F18" t="s">
        <v>22</v>
      </c>
      <c r="G18" t="s">
        <v>22</v>
      </c>
      <c r="H18" t="s">
        <v>208</v>
      </c>
      <c r="I18" t="s">
        <v>129</v>
      </c>
      <c r="J18" s="1">
        <v>43685</v>
      </c>
      <c r="K18" s="1">
        <v>43713</v>
      </c>
      <c r="L18" t="s">
        <v>103</v>
      </c>
      <c r="N18" t="s">
        <v>104</v>
      </c>
    </row>
    <row r="19" spans="1:14" x14ac:dyDescent="0.25">
      <c r="A19" t="s">
        <v>539</v>
      </c>
      <c r="B19" t="s">
        <v>540</v>
      </c>
      <c r="C19" t="s">
        <v>29</v>
      </c>
      <c r="D19" t="s">
        <v>21</v>
      </c>
      <c r="E19">
        <v>21205</v>
      </c>
      <c r="F19" t="s">
        <v>22</v>
      </c>
      <c r="G19" t="s">
        <v>22</v>
      </c>
      <c r="H19" t="s">
        <v>208</v>
      </c>
      <c r="I19" t="s">
        <v>411</v>
      </c>
      <c r="J19" t="s">
        <v>210</v>
      </c>
      <c r="K19" s="1">
        <v>43711</v>
      </c>
      <c r="L19" t="s">
        <v>211</v>
      </c>
      <c r="M19" t="str">
        <f>HYPERLINK("https://www.regulations.gov/docket?D=FDA-2019-H-4070")</f>
        <v>https://www.regulations.gov/docket?D=FDA-2019-H-4070</v>
      </c>
      <c r="N19" t="s">
        <v>210</v>
      </c>
    </row>
    <row r="20" spans="1:14" x14ac:dyDescent="0.25">
      <c r="A20" t="s">
        <v>565</v>
      </c>
      <c r="B20" t="s">
        <v>566</v>
      </c>
      <c r="C20" t="s">
        <v>551</v>
      </c>
      <c r="D20" t="s">
        <v>21</v>
      </c>
      <c r="E20">
        <v>21801</v>
      </c>
      <c r="F20" t="s">
        <v>22</v>
      </c>
      <c r="G20" t="s">
        <v>22</v>
      </c>
      <c r="H20" t="s">
        <v>208</v>
      </c>
      <c r="I20" t="s">
        <v>209</v>
      </c>
      <c r="J20" s="1">
        <v>43682</v>
      </c>
      <c r="K20" s="1">
        <v>43706</v>
      </c>
      <c r="L20" t="s">
        <v>103</v>
      </c>
      <c r="N20" t="s">
        <v>104</v>
      </c>
    </row>
    <row r="21" spans="1:14" x14ac:dyDescent="0.25">
      <c r="A21" t="s">
        <v>567</v>
      </c>
      <c r="B21" t="s">
        <v>568</v>
      </c>
      <c r="C21" t="s">
        <v>29</v>
      </c>
      <c r="D21" t="s">
        <v>21</v>
      </c>
      <c r="E21">
        <v>21218</v>
      </c>
      <c r="F21" t="s">
        <v>22</v>
      </c>
      <c r="G21" t="s">
        <v>22</v>
      </c>
      <c r="H21" t="s">
        <v>208</v>
      </c>
      <c r="I21" t="s">
        <v>209</v>
      </c>
      <c r="J21" s="1">
        <v>43613</v>
      </c>
      <c r="K21" s="1">
        <v>43706</v>
      </c>
      <c r="L21" t="s">
        <v>103</v>
      </c>
      <c r="N21" t="s">
        <v>104</v>
      </c>
    </row>
    <row r="22" spans="1:14" x14ac:dyDescent="0.25">
      <c r="A22" t="s">
        <v>367</v>
      </c>
      <c r="B22" t="s">
        <v>651</v>
      </c>
      <c r="C22" t="s">
        <v>652</v>
      </c>
      <c r="D22" t="s">
        <v>21</v>
      </c>
      <c r="E22">
        <v>20743</v>
      </c>
      <c r="F22" t="s">
        <v>22</v>
      </c>
      <c r="G22" t="s">
        <v>22</v>
      </c>
      <c r="H22" t="s">
        <v>208</v>
      </c>
      <c r="I22" t="s">
        <v>209</v>
      </c>
      <c r="J22" t="s">
        <v>210</v>
      </c>
      <c r="K22" s="1">
        <v>43704</v>
      </c>
      <c r="L22" t="s">
        <v>211</v>
      </c>
      <c r="M22" t="str">
        <f>HYPERLINK("https://www.regulations.gov/docket?D=FDA-2019-H-4008")</f>
        <v>https://www.regulations.gov/docket?D=FDA-2019-H-4008</v>
      </c>
      <c r="N22" t="s">
        <v>210</v>
      </c>
    </row>
    <row r="23" spans="1:14" x14ac:dyDescent="0.25">
      <c r="A23" t="s">
        <v>781</v>
      </c>
      <c r="B23" t="s">
        <v>782</v>
      </c>
      <c r="C23" t="s">
        <v>745</v>
      </c>
      <c r="D23" t="s">
        <v>21</v>
      </c>
      <c r="E23">
        <v>21001</v>
      </c>
      <c r="F23" t="s">
        <v>22</v>
      </c>
      <c r="G23" t="s">
        <v>22</v>
      </c>
      <c r="H23" t="s">
        <v>208</v>
      </c>
      <c r="I23" t="s">
        <v>209</v>
      </c>
      <c r="J23" s="1">
        <v>43676</v>
      </c>
      <c r="K23" s="1">
        <v>43699</v>
      </c>
      <c r="L23" t="s">
        <v>103</v>
      </c>
      <c r="N23" t="s">
        <v>104</v>
      </c>
    </row>
    <row r="24" spans="1:14" x14ac:dyDescent="0.25">
      <c r="A24" t="s">
        <v>885</v>
      </c>
      <c r="B24" t="s">
        <v>886</v>
      </c>
      <c r="C24" t="s">
        <v>29</v>
      </c>
      <c r="D24" t="s">
        <v>21</v>
      </c>
      <c r="E24">
        <v>21202</v>
      </c>
      <c r="F24" t="s">
        <v>22</v>
      </c>
      <c r="G24" t="s">
        <v>22</v>
      </c>
      <c r="H24" t="s">
        <v>208</v>
      </c>
      <c r="I24" t="s">
        <v>209</v>
      </c>
      <c r="J24" t="s">
        <v>210</v>
      </c>
      <c r="K24" s="1">
        <v>43696</v>
      </c>
      <c r="L24" t="s">
        <v>211</v>
      </c>
      <c r="M24" t="str">
        <f>HYPERLINK("https://www.regulations.gov/docket?D=FDA-2019-H-3878")</f>
        <v>https://www.regulations.gov/docket?D=FDA-2019-H-3878</v>
      </c>
      <c r="N24" t="s">
        <v>210</v>
      </c>
    </row>
    <row r="25" spans="1:14" x14ac:dyDescent="0.25">
      <c r="A25" t="s">
        <v>18</v>
      </c>
      <c r="B25" t="s">
        <v>19</v>
      </c>
      <c r="C25" t="s">
        <v>20</v>
      </c>
      <c r="D25" t="s">
        <v>21</v>
      </c>
      <c r="E25">
        <v>21236</v>
      </c>
      <c r="F25" t="s">
        <v>22</v>
      </c>
      <c r="G25" t="s">
        <v>22</v>
      </c>
      <c r="H25" t="s">
        <v>208</v>
      </c>
      <c r="I25" t="s">
        <v>209</v>
      </c>
      <c r="J25" s="1">
        <v>43663</v>
      </c>
      <c r="K25" s="1">
        <v>43692</v>
      </c>
      <c r="L25" t="s">
        <v>103</v>
      </c>
      <c r="N25" t="s">
        <v>104</v>
      </c>
    </row>
    <row r="26" spans="1:14" x14ac:dyDescent="0.25">
      <c r="A26" t="s">
        <v>900</v>
      </c>
      <c r="B26" t="s">
        <v>901</v>
      </c>
      <c r="C26" t="s">
        <v>36</v>
      </c>
      <c r="D26" t="s">
        <v>21</v>
      </c>
      <c r="E26">
        <v>21009</v>
      </c>
      <c r="F26" t="s">
        <v>22</v>
      </c>
      <c r="G26" t="s">
        <v>22</v>
      </c>
      <c r="H26" t="s">
        <v>208</v>
      </c>
      <c r="I26" t="s">
        <v>209</v>
      </c>
      <c r="J26" s="1">
        <v>43663</v>
      </c>
      <c r="K26" s="1">
        <v>43692</v>
      </c>
      <c r="L26" t="s">
        <v>103</v>
      </c>
      <c r="N26" t="s">
        <v>104</v>
      </c>
    </row>
    <row r="27" spans="1:14" x14ac:dyDescent="0.25">
      <c r="A27" t="s">
        <v>913</v>
      </c>
      <c r="B27" t="s">
        <v>914</v>
      </c>
      <c r="C27" t="s">
        <v>179</v>
      </c>
      <c r="D27" t="s">
        <v>21</v>
      </c>
      <c r="E27">
        <v>20879</v>
      </c>
      <c r="F27" t="s">
        <v>22</v>
      </c>
      <c r="G27" t="s">
        <v>22</v>
      </c>
      <c r="H27" t="s">
        <v>208</v>
      </c>
      <c r="I27" t="s">
        <v>209</v>
      </c>
      <c r="J27" s="1">
        <v>43664</v>
      </c>
      <c r="K27" s="1">
        <v>43692</v>
      </c>
      <c r="L27" t="s">
        <v>103</v>
      </c>
      <c r="N27" t="s">
        <v>104</v>
      </c>
    </row>
    <row r="28" spans="1:14" x14ac:dyDescent="0.25">
      <c r="A28" t="s">
        <v>918</v>
      </c>
      <c r="B28" t="s">
        <v>919</v>
      </c>
      <c r="C28" t="s">
        <v>920</v>
      </c>
      <c r="D28" t="s">
        <v>21</v>
      </c>
      <c r="E28">
        <v>20659</v>
      </c>
      <c r="F28" t="s">
        <v>22</v>
      </c>
      <c r="G28" t="s">
        <v>22</v>
      </c>
      <c r="H28" t="s">
        <v>208</v>
      </c>
      <c r="I28" t="s">
        <v>129</v>
      </c>
      <c r="J28" s="1">
        <v>43663</v>
      </c>
      <c r="K28" s="1">
        <v>43692</v>
      </c>
      <c r="L28" t="s">
        <v>103</v>
      </c>
      <c r="N28" t="s">
        <v>104</v>
      </c>
    </row>
    <row r="29" spans="1:14" x14ac:dyDescent="0.25">
      <c r="A29" t="s">
        <v>1002</v>
      </c>
      <c r="B29" t="s">
        <v>1003</v>
      </c>
      <c r="C29" t="s">
        <v>29</v>
      </c>
      <c r="D29" t="s">
        <v>21</v>
      </c>
      <c r="E29">
        <v>21224</v>
      </c>
      <c r="F29" t="s">
        <v>22</v>
      </c>
      <c r="G29" t="s">
        <v>22</v>
      </c>
      <c r="H29" t="s">
        <v>208</v>
      </c>
      <c r="I29" t="s">
        <v>209</v>
      </c>
      <c r="J29" t="s">
        <v>210</v>
      </c>
      <c r="K29" s="1">
        <v>43685</v>
      </c>
      <c r="L29" t="s">
        <v>211</v>
      </c>
      <c r="M29" t="str">
        <f>HYPERLINK("https://www.regulations.gov/docket?D=FDA-2019-H-3713")</f>
        <v>https://www.regulations.gov/docket?D=FDA-2019-H-3713</v>
      </c>
      <c r="N29" t="s">
        <v>210</v>
      </c>
    </row>
    <row r="30" spans="1:14" x14ac:dyDescent="0.25">
      <c r="A30" t="s">
        <v>1091</v>
      </c>
      <c r="B30" t="s">
        <v>1092</v>
      </c>
      <c r="C30" t="s">
        <v>29</v>
      </c>
      <c r="D30" t="s">
        <v>21</v>
      </c>
      <c r="E30">
        <v>21224</v>
      </c>
      <c r="F30" t="s">
        <v>22</v>
      </c>
      <c r="G30" t="s">
        <v>22</v>
      </c>
      <c r="H30" t="s">
        <v>208</v>
      </c>
      <c r="I30" t="s">
        <v>209</v>
      </c>
      <c r="J30" t="s">
        <v>210</v>
      </c>
      <c r="K30" s="1">
        <v>43683</v>
      </c>
      <c r="L30" t="s">
        <v>211</v>
      </c>
      <c r="M30" t="str">
        <f>HYPERLINK("https://www.regulations.gov/docket?D=FDA-2019-H-3667")</f>
        <v>https://www.regulations.gov/docket?D=FDA-2019-H-3667</v>
      </c>
      <c r="N30" t="s">
        <v>210</v>
      </c>
    </row>
    <row r="31" spans="1:14" x14ac:dyDescent="0.25">
      <c r="A31" t="s">
        <v>1137</v>
      </c>
      <c r="B31" t="s">
        <v>1138</v>
      </c>
      <c r="C31" t="s">
        <v>29</v>
      </c>
      <c r="D31" t="s">
        <v>21</v>
      </c>
      <c r="E31">
        <v>21213</v>
      </c>
      <c r="F31" t="s">
        <v>22</v>
      </c>
      <c r="G31" t="s">
        <v>22</v>
      </c>
      <c r="H31" t="s">
        <v>208</v>
      </c>
      <c r="I31" t="s">
        <v>209</v>
      </c>
      <c r="J31" s="1">
        <v>43654</v>
      </c>
      <c r="K31" s="1">
        <v>43678</v>
      </c>
      <c r="L31" t="s">
        <v>103</v>
      </c>
      <c r="N31" t="s">
        <v>104</v>
      </c>
    </row>
    <row r="32" spans="1:14" x14ac:dyDescent="0.25">
      <c r="A32" t="s">
        <v>1255</v>
      </c>
      <c r="B32" t="s">
        <v>1256</v>
      </c>
      <c r="C32" t="s">
        <v>291</v>
      </c>
      <c r="D32" t="s">
        <v>21</v>
      </c>
      <c r="E32">
        <v>21704</v>
      </c>
      <c r="F32" t="s">
        <v>22</v>
      </c>
      <c r="G32" t="s">
        <v>22</v>
      </c>
      <c r="H32" t="s">
        <v>208</v>
      </c>
      <c r="I32" t="s">
        <v>209</v>
      </c>
      <c r="J32" s="1">
        <v>43641</v>
      </c>
      <c r="K32" s="1">
        <v>43671</v>
      </c>
      <c r="L32" t="s">
        <v>103</v>
      </c>
      <c r="N32" t="s">
        <v>104</v>
      </c>
    </row>
    <row r="33" spans="1:14" x14ac:dyDescent="0.25">
      <c r="A33" t="s">
        <v>118</v>
      </c>
      <c r="B33" t="s">
        <v>119</v>
      </c>
      <c r="C33" t="s">
        <v>29</v>
      </c>
      <c r="D33" t="s">
        <v>21</v>
      </c>
      <c r="E33">
        <v>21215</v>
      </c>
      <c r="F33" t="s">
        <v>22</v>
      </c>
      <c r="G33" t="s">
        <v>22</v>
      </c>
      <c r="H33" t="s">
        <v>208</v>
      </c>
      <c r="I33" t="s">
        <v>209</v>
      </c>
      <c r="J33" s="1">
        <v>43641</v>
      </c>
      <c r="K33" s="1">
        <v>43671</v>
      </c>
      <c r="L33" t="s">
        <v>103</v>
      </c>
      <c r="N33" t="s">
        <v>104</v>
      </c>
    </row>
    <row r="34" spans="1:14" x14ac:dyDescent="0.25">
      <c r="A34" t="s">
        <v>1260</v>
      </c>
      <c r="B34" t="s">
        <v>1261</v>
      </c>
      <c r="C34" t="s">
        <v>291</v>
      </c>
      <c r="D34" t="s">
        <v>21</v>
      </c>
      <c r="E34">
        <v>21703</v>
      </c>
      <c r="F34" t="s">
        <v>22</v>
      </c>
      <c r="G34" t="s">
        <v>22</v>
      </c>
      <c r="H34" t="s">
        <v>208</v>
      </c>
      <c r="I34" t="s">
        <v>209</v>
      </c>
      <c r="J34" s="1">
        <v>43640</v>
      </c>
      <c r="K34" s="1">
        <v>43671</v>
      </c>
      <c r="L34" t="s">
        <v>103</v>
      </c>
      <c r="N34" t="s">
        <v>104</v>
      </c>
    </row>
    <row r="35" spans="1:14" x14ac:dyDescent="0.25">
      <c r="A35" t="s">
        <v>1262</v>
      </c>
      <c r="B35" t="s">
        <v>1263</v>
      </c>
      <c r="C35" t="s">
        <v>291</v>
      </c>
      <c r="D35" t="s">
        <v>21</v>
      </c>
      <c r="E35">
        <v>21703</v>
      </c>
      <c r="F35" t="s">
        <v>22</v>
      </c>
      <c r="G35" t="s">
        <v>22</v>
      </c>
      <c r="H35" t="s">
        <v>208</v>
      </c>
      <c r="I35" t="s">
        <v>209</v>
      </c>
      <c r="J35" s="1">
        <v>43640</v>
      </c>
      <c r="K35" s="1">
        <v>43671</v>
      </c>
      <c r="L35" t="s">
        <v>103</v>
      </c>
      <c r="N35" t="s">
        <v>104</v>
      </c>
    </row>
    <row r="36" spans="1:14" x14ac:dyDescent="0.25">
      <c r="A36" t="s">
        <v>1291</v>
      </c>
      <c r="B36" t="s">
        <v>1292</v>
      </c>
      <c r="C36" t="s">
        <v>532</v>
      </c>
      <c r="D36" t="s">
        <v>21</v>
      </c>
      <c r="E36">
        <v>21234</v>
      </c>
      <c r="F36" t="s">
        <v>22</v>
      </c>
      <c r="G36" t="s">
        <v>22</v>
      </c>
      <c r="H36" t="s">
        <v>208</v>
      </c>
      <c r="I36" t="s">
        <v>209</v>
      </c>
      <c r="J36" s="1">
        <v>43644</v>
      </c>
      <c r="K36" s="1">
        <v>43671</v>
      </c>
      <c r="L36" t="s">
        <v>103</v>
      </c>
      <c r="N36" t="s">
        <v>104</v>
      </c>
    </row>
    <row r="37" spans="1:14" x14ac:dyDescent="0.25">
      <c r="A37" t="s">
        <v>1339</v>
      </c>
      <c r="B37" t="s">
        <v>1340</v>
      </c>
      <c r="C37" t="s">
        <v>1341</v>
      </c>
      <c r="D37" t="s">
        <v>21</v>
      </c>
      <c r="E37">
        <v>21774</v>
      </c>
      <c r="F37" t="s">
        <v>22</v>
      </c>
      <c r="G37" t="s">
        <v>22</v>
      </c>
      <c r="H37" t="s">
        <v>208</v>
      </c>
      <c r="I37" t="s">
        <v>209</v>
      </c>
      <c r="J37" s="1">
        <v>43633</v>
      </c>
      <c r="K37" s="1">
        <v>43664</v>
      </c>
      <c r="L37" t="s">
        <v>103</v>
      </c>
      <c r="N37" t="s">
        <v>104</v>
      </c>
    </row>
    <row r="38" spans="1:14" x14ac:dyDescent="0.25">
      <c r="A38" t="s">
        <v>1349</v>
      </c>
      <c r="B38" t="s">
        <v>1350</v>
      </c>
      <c r="C38" t="s">
        <v>193</v>
      </c>
      <c r="D38" t="s">
        <v>21</v>
      </c>
      <c r="E38">
        <v>20748</v>
      </c>
      <c r="F38" t="s">
        <v>22</v>
      </c>
      <c r="G38" t="s">
        <v>22</v>
      </c>
      <c r="H38" t="s">
        <v>208</v>
      </c>
      <c r="I38" t="s">
        <v>209</v>
      </c>
      <c r="J38" s="1">
        <v>43630</v>
      </c>
      <c r="K38" s="1">
        <v>43664</v>
      </c>
      <c r="L38" t="s">
        <v>103</v>
      </c>
      <c r="N38" t="s">
        <v>104</v>
      </c>
    </row>
    <row r="39" spans="1:14" x14ac:dyDescent="0.25">
      <c r="A39" t="s">
        <v>1369</v>
      </c>
      <c r="B39" t="s">
        <v>1370</v>
      </c>
      <c r="C39" t="s">
        <v>29</v>
      </c>
      <c r="D39" t="s">
        <v>21</v>
      </c>
      <c r="E39">
        <v>21223</v>
      </c>
      <c r="F39" t="s">
        <v>22</v>
      </c>
      <c r="G39" t="s">
        <v>22</v>
      </c>
      <c r="H39" t="s">
        <v>208</v>
      </c>
      <c r="I39" t="s">
        <v>209</v>
      </c>
      <c r="J39" s="1">
        <v>43629</v>
      </c>
      <c r="K39" s="1">
        <v>43664</v>
      </c>
      <c r="L39" t="s">
        <v>103</v>
      </c>
      <c r="N39" t="s">
        <v>104</v>
      </c>
    </row>
    <row r="40" spans="1:14" x14ac:dyDescent="0.25">
      <c r="A40" t="s">
        <v>294</v>
      </c>
      <c r="B40" t="s">
        <v>1389</v>
      </c>
      <c r="C40" t="s">
        <v>51</v>
      </c>
      <c r="D40" t="s">
        <v>21</v>
      </c>
      <c r="E40">
        <v>21136</v>
      </c>
      <c r="F40" t="s">
        <v>22</v>
      </c>
      <c r="G40" t="s">
        <v>22</v>
      </c>
      <c r="H40" t="s">
        <v>208</v>
      </c>
      <c r="I40" t="s">
        <v>209</v>
      </c>
      <c r="J40" s="1">
        <v>43627</v>
      </c>
      <c r="K40" s="1">
        <v>43664</v>
      </c>
      <c r="L40" t="s">
        <v>103</v>
      </c>
      <c r="N40" t="s">
        <v>104</v>
      </c>
    </row>
    <row r="41" spans="1:14" x14ac:dyDescent="0.25">
      <c r="A41" t="s">
        <v>1460</v>
      </c>
      <c r="B41" t="s">
        <v>1461</v>
      </c>
      <c r="C41" t="s">
        <v>29</v>
      </c>
      <c r="D41" t="s">
        <v>21</v>
      </c>
      <c r="E41">
        <v>21215</v>
      </c>
      <c r="F41" t="s">
        <v>22</v>
      </c>
      <c r="G41" t="s">
        <v>22</v>
      </c>
      <c r="H41" t="s">
        <v>208</v>
      </c>
      <c r="I41" t="s">
        <v>209</v>
      </c>
      <c r="J41" s="1">
        <v>43622</v>
      </c>
      <c r="K41" s="1">
        <v>43657</v>
      </c>
      <c r="L41" t="s">
        <v>103</v>
      </c>
      <c r="N41" t="s">
        <v>104</v>
      </c>
    </row>
    <row r="42" spans="1:14" x14ac:dyDescent="0.25">
      <c r="A42" t="s">
        <v>1463</v>
      </c>
      <c r="B42" t="s">
        <v>1464</v>
      </c>
      <c r="C42" t="s">
        <v>29</v>
      </c>
      <c r="D42" t="s">
        <v>21</v>
      </c>
      <c r="E42">
        <v>21213</v>
      </c>
      <c r="F42" t="s">
        <v>22</v>
      </c>
      <c r="G42" t="s">
        <v>22</v>
      </c>
      <c r="H42" t="s">
        <v>208</v>
      </c>
      <c r="I42" t="s">
        <v>209</v>
      </c>
      <c r="J42" s="1">
        <v>43615</v>
      </c>
      <c r="K42" s="1">
        <v>43657</v>
      </c>
      <c r="L42" t="s">
        <v>103</v>
      </c>
      <c r="N42" t="s">
        <v>104</v>
      </c>
    </row>
    <row r="43" spans="1:14" x14ac:dyDescent="0.25">
      <c r="A43" t="s">
        <v>461</v>
      </c>
      <c r="B43" t="s">
        <v>462</v>
      </c>
      <c r="C43" t="s">
        <v>29</v>
      </c>
      <c r="D43" t="s">
        <v>21</v>
      </c>
      <c r="E43">
        <v>21213</v>
      </c>
      <c r="F43" t="s">
        <v>22</v>
      </c>
      <c r="G43" t="s">
        <v>22</v>
      </c>
      <c r="H43" t="s">
        <v>208</v>
      </c>
      <c r="I43" t="s">
        <v>209</v>
      </c>
      <c r="J43" s="1">
        <v>43615</v>
      </c>
      <c r="K43" s="1">
        <v>43657</v>
      </c>
      <c r="L43" t="s">
        <v>103</v>
      </c>
      <c r="N43" t="s">
        <v>104</v>
      </c>
    </row>
    <row r="44" spans="1:14" x14ac:dyDescent="0.25">
      <c r="A44" t="s">
        <v>177</v>
      </c>
      <c r="B44" t="s">
        <v>1526</v>
      </c>
      <c r="C44" t="s">
        <v>29</v>
      </c>
      <c r="D44" t="s">
        <v>21</v>
      </c>
      <c r="E44">
        <v>21214</v>
      </c>
      <c r="F44" t="s">
        <v>22</v>
      </c>
      <c r="G44" t="s">
        <v>22</v>
      </c>
      <c r="H44" t="s">
        <v>208</v>
      </c>
      <c r="I44" t="s">
        <v>209</v>
      </c>
      <c r="J44" s="1">
        <v>43608</v>
      </c>
      <c r="K44" s="1">
        <v>43651</v>
      </c>
      <c r="L44" t="s">
        <v>103</v>
      </c>
      <c r="N44" t="s">
        <v>104</v>
      </c>
    </row>
    <row r="45" spans="1:14" x14ac:dyDescent="0.25">
      <c r="A45" t="s">
        <v>1577</v>
      </c>
      <c r="B45" t="s">
        <v>450</v>
      </c>
      <c r="C45" t="s">
        <v>29</v>
      </c>
      <c r="D45" t="s">
        <v>21</v>
      </c>
      <c r="E45">
        <v>21223</v>
      </c>
      <c r="F45" t="s">
        <v>22</v>
      </c>
      <c r="G45" t="s">
        <v>22</v>
      </c>
      <c r="H45" t="s">
        <v>208</v>
      </c>
      <c r="I45" t="s">
        <v>209</v>
      </c>
      <c r="J45" s="1">
        <v>43601</v>
      </c>
      <c r="K45" s="1">
        <v>43643</v>
      </c>
      <c r="L45" t="s">
        <v>103</v>
      </c>
      <c r="N45" t="s">
        <v>1562</v>
      </c>
    </row>
    <row r="46" spans="1:14" x14ac:dyDescent="0.25">
      <c r="A46" t="s">
        <v>1581</v>
      </c>
      <c r="B46" t="s">
        <v>1582</v>
      </c>
      <c r="C46" t="s">
        <v>29</v>
      </c>
      <c r="D46" t="s">
        <v>21</v>
      </c>
      <c r="E46">
        <v>21223</v>
      </c>
      <c r="F46" t="s">
        <v>22</v>
      </c>
      <c r="G46" t="s">
        <v>22</v>
      </c>
      <c r="H46" t="s">
        <v>208</v>
      </c>
      <c r="I46" t="s">
        <v>209</v>
      </c>
      <c r="J46" s="1">
        <v>43601</v>
      </c>
      <c r="K46" s="1">
        <v>43643</v>
      </c>
      <c r="L46" t="s">
        <v>103</v>
      </c>
      <c r="N46" t="s">
        <v>1583</v>
      </c>
    </row>
    <row r="47" spans="1:14" x14ac:dyDescent="0.25">
      <c r="A47" t="s">
        <v>1594</v>
      </c>
      <c r="B47" t="s">
        <v>1595</v>
      </c>
      <c r="C47" t="s">
        <v>29</v>
      </c>
      <c r="D47" t="s">
        <v>21</v>
      </c>
      <c r="E47">
        <v>21201</v>
      </c>
      <c r="F47" t="s">
        <v>22</v>
      </c>
      <c r="G47" t="s">
        <v>22</v>
      </c>
      <c r="H47" t="s">
        <v>208</v>
      </c>
      <c r="I47" t="s">
        <v>209</v>
      </c>
      <c r="J47" t="s">
        <v>210</v>
      </c>
      <c r="K47" s="1">
        <v>43642</v>
      </c>
      <c r="L47" t="s">
        <v>211</v>
      </c>
      <c r="M47" t="str">
        <f>HYPERLINK("https://www.regulations.gov/docket?D=FDA-2019-H-3047")</f>
        <v>https://www.regulations.gov/docket?D=FDA-2019-H-3047</v>
      </c>
      <c r="N47" t="s">
        <v>210</v>
      </c>
    </row>
    <row r="48" spans="1:14" x14ac:dyDescent="0.25">
      <c r="A48" t="s">
        <v>1707</v>
      </c>
      <c r="B48" t="s">
        <v>178</v>
      </c>
      <c r="C48" t="s">
        <v>179</v>
      </c>
      <c r="D48" t="s">
        <v>21</v>
      </c>
      <c r="E48">
        <v>20882</v>
      </c>
      <c r="F48" t="s">
        <v>22</v>
      </c>
      <c r="G48" t="s">
        <v>22</v>
      </c>
      <c r="H48" t="s">
        <v>208</v>
      </c>
      <c r="I48" t="s">
        <v>209</v>
      </c>
      <c r="J48" s="1">
        <v>43592</v>
      </c>
      <c r="K48" s="1">
        <v>43636</v>
      </c>
      <c r="L48" t="s">
        <v>103</v>
      </c>
      <c r="N48" t="s">
        <v>1562</v>
      </c>
    </row>
    <row r="49" spans="1:14" x14ac:dyDescent="0.25">
      <c r="A49" t="s">
        <v>969</v>
      </c>
      <c r="B49" t="s">
        <v>970</v>
      </c>
      <c r="C49" t="s">
        <v>29</v>
      </c>
      <c r="D49" t="s">
        <v>21</v>
      </c>
      <c r="E49">
        <v>21216</v>
      </c>
      <c r="F49" t="s">
        <v>22</v>
      </c>
      <c r="G49" t="s">
        <v>22</v>
      </c>
      <c r="H49" t="s">
        <v>208</v>
      </c>
      <c r="I49" t="s">
        <v>209</v>
      </c>
      <c r="J49" s="1">
        <v>43578</v>
      </c>
      <c r="K49" s="1">
        <v>43629</v>
      </c>
      <c r="L49" t="s">
        <v>103</v>
      </c>
      <c r="N49" t="s">
        <v>1562</v>
      </c>
    </row>
    <row r="50" spans="1:14" x14ac:dyDescent="0.25">
      <c r="A50" t="s">
        <v>1792</v>
      </c>
      <c r="B50" t="s">
        <v>1793</v>
      </c>
      <c r="C50" t="s">
        <v>176</v>
      </c>
      <c r="D50" t="s">
        <v>21</v>
      </c>
      <c r="E50">
        <v>21740</v>
      </c>
      <c r="F50" t="s">
        <v>22</v>
      </c>
      <c r="G50" t="s">
        <v>22</v>
      </c>
      <c r="H50" t="s">
        <v>208</v>
      </c>
      <c r="I50" t="s">
        <v>209</v>
      </c>
      <c r="J50" s="1">
        <v>43587</v>
      </c>
      <c r="K50" s="1">
        <v>43629</v>
      </c>
      <c r="L50" t="s">
        <v>103</v>
      </c>
      <c r="N50" t="s">
        <v>104</v>
      </c>
    </row>
    <row r="51" spans="1:14" x14ac:dyDescent="0.25">
      <c r="A51" t="s">
        <v>308</v>
      </c>
      <c r="B51" t="s">
        <v>309</v>
      </c>
      <c r="C51" t="s">
        <v>193</v>
      </c>
      <c r="D51" t="s">
        <v>21</v>
      </c>
      <c r="E51">
        <v>20748</v>
      </c>
      <c r="F51" t="s">
        <v>22</v>
      </c>
      <c r="G51" t="s">
        <v>22</v>
      </c>
      <c r="H51" t="s">
        <v>208</v>
      </c>
      <c r="I51" t="s">
        <v>209</v>
      </c>
      <c r="J51" t="s">
        <v>210</v>
      </c>
      <c r="K51" s="1">
        <v>43628</v>
      </c>
      <c r="L51" t="s">
        <v>211</v>
      </c>
      <c r="M51" t="str">
        <f>HYPERLINK("https://www.regulations.gov/docket?D=FDA-2019-H-2825")</f>
        <v>https://www.regulations.gov/docket?D=FDA-2019-H-2825</v>
      </c>
      <c r="N51" t="s">
        <v>210</v>
      </c>
    </row>
    <row r="52" spans="1:14" x14ac:dyDescent="0.25">
      <c r="A52" t="s">
        <v>139</v>
      </c>
      <c r="B52" t="s">
        <v>140</v>
      </c>
      <c r="C52" t="s">
        <v>29</v>
      </c>
      <c r="D52" t="s">
        <v>21</v>
      </c>
      <c r="E52">
        <v>21216</v>
      </c>
      <c r="F52" t="s">
        <v>22</v>
      </c>
      <c r="G52" t="s">
        <v>22</v>
      </c>
      <c r="H52" t="s">
        <v>208</v>
      </c>
      <c r="I52" t="s">
        <v>209</v>
      </c>
      <c r="J52" t="s">
        <v>210</v>
      </c>
      <c r="K52" s="1">
        <v>43623</v>
      </c>
      <c r="L52" t="s">
        <v>211</v>
      </c>
      <c r="M52" t="str">
        <f>HYPERLINK("https://www.regulations.gov/docket?D=FDA-2019-H-2717")</f>
        <v>https://www.regulations.gov/docket?D=FDA-2019-H-2717</v>
      </c>
      <c r="N52" t="s">
        <v>210</v>
      </c>
    </row>
    <row r="53" spans="1:14" x14ac:dyDescent="0.25">
      <c r="A53" t="s">
        <v>1913</v>
      </c>
      <c r="B53" t="s">
        <v>1914</v>
      </c>
      <c r="C53" t="s">
        <v>29</v>
      </c>
      <c r="D53" t="s">
        <v>21</v>
      </c>
      <c r="E53">
        <v>21230</v>
      </c>
      <c r="F53" t="s">
        <v>22</v>
      </c>
      <c r="G53" t="s">
        <v>22</v>
      </c>
      <c r="H53" t="s">
        <v>208</v>
      </c>
      <c r="I53" t="s">
        <v>209</v>
      </c>
      <c r="J53" t="s">
        <v>210</v>
      </c>
      <c r="K53" s="1">
        <v>43614</v>
      </c>
      <c r="L53" t="s">
        <v>211</v>
      </c>
      <c r="M53" t="str">
        <f>HYPERLINK("https://www.regulations.gov/docket?D=FDA-2019-H-2532")</f>
        <v>https://www.regulations.gov/docket?D=FDA-2019-H-2532</v>
      </c>
      <c r="N53" t="s">
        <v>210</v>
      </c>
    </row>
    <row r="54" spans="1:14" x14ac:dyDescent="0.25">
      <c r="A54" t="s">
        <v>76</v>
      </c>
      <c r="B54" t="s">
        <v>1421</v>
      </c>
      <c r="C54" t="s">
        <v>29</v>
      </c>
      <c r="D54" t="s">
        <v>21</v>
      </c>
      <c r="E54">
        <v>21230</v>
      </c>
      <c r="F54" t="s">
        <v>22</v>
      </c>
      <c r="G54" t="s">
        <v>22</v>
      </c>
      <c r="H54" t="s">
        <v>208</v>
      </c>
      <c r="I54" t="s">
        <v>209</v>
      </c>
      <c r="J54" t="s">
        <v>210</v>
      </c>
      <c r="K54" s="1">
        <v>43608</v>
      </c>
      <c r="L54" t="s">
        <v>211</v>
      </c>
      <c r="M54" t="str">
        <f>HYPERLINK("https://www.regulations.gov/docket?D=FDA-2019-H-2465")</f>
        <v>https://www.regulations.gov/docket?D=FDA-2019-H-2465</v>
      </c>
      <c r="N54" t="s">
        <v>210</v>
      </c>
    </row>
    <row r="55" spans="1:14" x14ac:dyDescent="0.25">
      <c r="A55" t="s">
        <v>1933</v>
      </c>
      <c r="B55" t="s">
        <v>1934</v>
      </c>
      <c r="C55" t="s">
        <v>29</v>
      </c>
      <c r="D55" t="s">
        <v>21</v>
      </c>
      <c r="E55">
        <v>21215</v>
      </c>
      <c r="F55" t="s">
        <v>22</v>
      </c>
      <c r="G55" t="s">
        <v>22</v>
      </c>
      <c r="H55" t="s">
        <v>208</v>
      </c>
      <c r="I55" t="s">
        <v>411</v>
      </c>
      <c r="J55" s="1">
        <v>43571</v>
      </c>
      <c r="K55" s="1">
        <v>43608</v>
      </c>
      <c r="L55" t="s">
        <v>103</v>
      </c>
      <c r="N55" t="s">
        <v>1562</v>
      </c>
    </row>
    <row r="56" spans="1:14" x14ac:dyDescent="0.25">
      <c r="A56" t="s">
        <v>700</v>
      </c>
      <c r="B56" t="s">
        <v>1968</v>
      </c>
      <c r="C56" t="s">
        <v>29</v>
      </c>
      <c r="D56" t="s">
        <v>21</v>
      </c>
      <c r="E56">
        <v>21229</v>
      </c>
      <c r="F56" t="s">
        <v>22</v>
      </c>
      <c r="G56" t="s">
        <v>22</v>
      </c>
      <c r="H56" t="s">
        <v>208</v>
      </c>
      <c r="I56" t="s">
        <v>209</v>
      </c>
      <c r="J56" t="s">
        <v>210</v>
      </c>
      <c r="K56" s="1">
        <v>43602</v>
      </c>
      <c r="L56" t="s">
        <v>211</v>
      </c>
      <c r="M56" t="str">
        <f>HYPERLINK("https://www.regulations.gov/docket?D=FDA-2019-H-2356")</f>
        <v>https://www.regulations.gov/docket?D=FDA-2019-H-2356</v>
      </c>
      <c r="N56" t="s">
        <v>210</v>
      </c>
    </row>
    <row r="57" spans="1:14" x14ac:dyDescent="0.25">
      <c r="A57" t="s">
        <v>1172</v>
      </c>
      <c r="B57" t="s">
        <v>1173</v>
      </c>
      <c r="C57" t="s">
        <v>29</v>
      </c>
      <c r="D57" t="s">
        <v>21</v>
      </c>
      <c r="E57">
        <v>21212</v>
      </c>
      <c r="F57" t="s">
        <v>22</v>
      </c>
      <c r="G57" t="s">
        <v>22</v>
      </c>
      <c r="H57" t="s">
        <v>208</v>
      </c>
      <c r="I57" t="s">
        <v>209</v>
      </c>
      <c r="J57" t="s">
        <v>210</v>
      </c>
      <c r="K57" s="1">
        <v>43601</v>
      </c>
      <c r="L57" t="s">
        <v>211</v>
      </c>
      <c r="M57" t="str">
        <f>HYPERLINK("https://www.regulations.gov/docket?D=FDA-2019-H-2365")</f>
        <v>https://www.regulations.gov/docket?D=FDA-2019-H-2365</v>
      </c>
      <c r="N57" t="s">
        <v>210</v>
      </c>
    </row>
    <row r="58" spans="1:14" x14ac:dyDescent="0.25">
      <c r="A58" t="s">
        <v>126</v>
      </c>
      <c r="B58" t="s">
        <v>1106</v>
      </c>
      <c r="C58" t="s">
        <v>154</v>
      </c>
      <c r="D58" t="s">
        <v>21</v>
      </c>
      <c r="E58">
        <v>20707</v>
      </c>
      <c r="F58" t="s">
        <v>22</v>
      </c>
      <c r="G58" t="s">
        <v>22</v>
      </c>
      <c r="H58" t="s">
        <v>208</v>
      </c>
      <c r="I58" t="s">
        <v>209</v>
      </c>
      <c r="J58" t="s">
        <v>210</v>
      </c>
      <c r="K58" s="1">
        <v>43599</v>
      </c>
      <c r="L58" t="s">
        <v>211</v>
      </c>
      <c r="M58" t="str">
        <f>HYPERLINK("https://www.regulations.gov/docket?D=FDA-2019-H-2284")</f>
        <v>https://www.regulations.gov/docket?D=FDA-2019-H-2284</v>
      </c>
      <c r="N58" t="s">
        <v>210</v>
      </c>
    </row>
    <row r="59" spans="1:14" x14ac:dyDescent="0.25">
      <c r="A59" t="s">
        <v>76</v>
      </c>
      <c r="B59" t="s">
        <v>2028</v>
      </c>
      <c r="C59" t="s">
        <v>29</v>
      </c>
      <c r="D59" t="s">
        <v>21</v>
      </c>
      <c r="E59">
        <v>21224</v>
      </c>
      <c r="F59" t="s">
        <v>22</v>
      </c>
      <c r="G59" t="s">
        <v>22</v>
      </c>
      <c r="H59" t="s">
        <v>208</v>
      </c>
      <c r="I59" t="s">
        <v>209</v>
      </c>
      <c r="J59" s="1">
        <v>43550</v>
      </c>
      <c r="K59" s="1">
        <v>43594</v>
      </c>
      <c r="L59" t="s">
        <v>103</v>
      </c>
      <c r="N59" t="s">
        <v>1562</v>
      </c>
    </row>
    <row r="60" spans="1:14" x14ac:dyDescent="0.25">
      <c r="A60" t="s">
        <v>2036</v>
      </c>
      <c r="B60" t="s">
        <v>2037</v>
      </c>
      <c r="C60" t="s">
        <v>707</v>
      </c>
      <c r="D60" t="s">
        <v>21</v>
      </c>
      <c r="E60">
        <v>21755</v>
      </c>
      <c r="F60" t="s">
        <v>22</v>
      </c>
      <c r="G60" t="s">
        <v>22</v>
      </c>
      <c r="H60" t="s">
        <v>208</v>
      </c>
      <c r="I60" t="s">
        <v>209</v>
      </c>
      <c r="J60" t="s">
        <v>210</v>
      </c>
      <c r="K60" s="1">
        <v>43594</v>
      </c>
      <c r="L60" t="s">
        <v>211</v>
      </c>
      <c r="M60" t="str">
        <f>HYPERLINK("https://www.regulations.gov/docket?D=FDA-2019-H-2231")</f>
        <v>https://www.regulations.gov/docket?D=FDA-2019-H-2231</v>
      </c>
      <c r="N60" t="s">
        <v>210</v>
      </c>
    </row>
    <row r="61" spans="1:14" x14ac:dyDescent="0.25">
      <c r="A61" t="s">
        <v>1306</v>
      </c>
      <c r="B61" t="s">
        <v>1307</v>
      </c>
      <c r="C61" t="s">
        <v>29</v>
      </c>
      <c r="D61" t="s">
        <v>21</v>
      </c>
      <c r="E61">
        <v>21229</v>
      </c>
      <c r="F61" t="s">
        <v>22</v>
      </c>
      <c r="G61" t="s">
        <v>22</v>
      </c>
      <c r="H61" t="s">
        <v>208</v>
      </c>
      <c r="I61" t="s">
        <v>209</v>
      </c>
      <c r="J61" s="1">
        <v>43522</v>
      </c>
      <c r="K61" s="1">
        <v>43594</v>
      </c>
      <c r="L61" t="s">
        <v>103</v>
      </c>
      <c r="N61" t="s">
        <v>1583</v>
      </c>
    </row>
    <row r="62" spans="1:14" x14ac:dyDescent="0.25">
      <c r="A62" t="s">
        <v>146</v>
      </c>
      <c r="B62" t="s">
        <v>1185</v>
      </c>
      <c r="C62" t="s">
        <v>29</v>
      </c>
      <c r="D62" t="s">
        <v>21</v>
      </c>
      <c r="E62">
        <v>21218</v>
      </c>
      <c r="F62" t="s">
        <v>22</v>
      </c>
      <c r="G62" t="s">
        <v>22</v>
      </c>
      <c r="H62" t="s">
        <v>208</v>
      </c>
      <c r="I62" t="s">
        <v>209</v>
      </c>
      <c r="J62" t="s">
        <v>210</v>
      </c>
      <c r="K62" s="1">
        <v>43580</v>
      </c>
      <c r="L62" t="s">
        <v>211</v>
      </c>
      <c r="M62" t="str">
        <f>HYPERLINK("https://www.regulations.gov/docket?D=FDA-2019-H-1964")</f>
        <v>https://www.regulations.gov/docket?D=FDA-2019-H-1964</v>
      </c>
      <c r="N62" t="s">
        <v>210</v>
      </c>
    </row>
    <row r="63" spans="1:14" x14ac:dyDescent="0.25">
      <c r="A63" t="s">
        <v>2116</v>
      </c>
      <c r="B63" t="s">
        <v>2117</v>
      </c>
      <c r="C63" t="s">
        <v>532</v>
      </c>
      <c r="D63" t="s">
        <v>21</v>
      </c>
      <c r="E63">
        <v>21234</v>
      </c>
      <c r="F63" t="s">
        <v>22</v>
      </c>
      <c r="G63" t="s">
        <v>22</v>
      </c>
      <c r="H63" t="s">
        <v>208</v>
      </c>
      <c r="I63" t="s">
        <v>411</v>
      </c>
      <c r="J63" s="1">
        <v>43530</v>
      </c>
      <c r="K63" s="1">
        <v>43580</v>
      </c>
      <c r="L63" t="s">
        <v>103</v>
      </c>
      <c r="N63" t="s">
        <v>1583</v>
      </c>
    </row>
    <row r="64" spans="1:14" x14ac:dyDescent="0.25">
      <c r="A64" t="s">
        <v>2120</v>
      </c>
      <c r="B64" t="s">
        <v>2121</v>
      </c>
      <c r="C64" t="s">
        <v>29</v>
      </c>
      <c r="D64" t="s">
        <v>21</v>
      </c>
      <c r="E64">
        <v>21212</v>
      </c>
      <c r="F64" t="s">
        <v>22</v>
      </c>
      <c r="G64" t="s">
        <v>22</v>
      </c>
      <c r="H64" t="s">
        <v>208</v>
      </c>
      <c r="I64" t="s">
        <v>209</v>
      </c>
      <c r="J64" t="s">
        <v>210</v>
      </c>
      <c r="K64" s="1">
        <v>43579</v>
      </c>
      <c r="L64" t="s">
        <v>211</v>
      </c>
      <c r="M64" t="str">
        <f>HYPERLINK("https://www.regulations.gov/docket?D=FDA-2019-H-1936")</f>
        <v>https://www.regulations.gov/docket?D=FDA-2019-H-1936</v>
      </c>
      <c r="N64" t="s">
        <v>210</v>
      </c>
    </row>
    <row r="65" spans="1:14" x14ac:dyDescent="0.25">
      <c r="A65" t="s">
        <v>2176</v>
      </c>
      <c r="B65" t="s">
        <v>2177</v>
      </c>
      <c r="C65" t="s">
        <v>190</v>
      </c>
      <c r="D65" t="s">
        <v>21</v>
      </c>
      <c r="E65">
        <v>20850</v>
      </c>
      <c r="F65" t="s">
        <v>22</v>
      </c>
      <c r="G65" t="s">
        <v>22</v>
      </c>
      <c r="H65" t="s">
        <v>208</v>
      </c>
      <c r="I65" t="s">
        <v>209</v>
      </c>
      <c r="J65" t="s">
        <v>210</v>
      </c>
      <c r="K65" s="1">
        <v>43573</v>
      </c>
      <c r="L65" t="s">
        <v>211</v>
      </c>
      <c r="M65" t="str">
        <f>HYPERLINK("https://www.regulations.gov/docket?D=FDA-2019-H-1834")</f>
        <v>https://www.regulations.gov/docket?D=FDA-2019-H-1834</v>
      </c>
      <c r="N65" t="s">
        <v>210</v>
      </c>
    </row>
    <row r="66" spans="1:14" x14ac:dyDescent="0.25">
      <c r="A66" t="s">
        <v>2193</v>
      </c>
      <c r="B66" t="s">
        <v>2194</v>
      </c>
      <c r="C66" t="s">
        <v>29</v>
      </c>
      <c r="D66" t="s">
        <v>21</v>
      </c>
      <c r="E66">
        <v>21216</v>
      </c>
      <c r="F66" t="s">
        <v>22</v>
      </c>
      <c r="G66" t="s">
        <v>22</v>
      </c>
      <c r="H66" t="s">
        <v>208</v>
      </c>
      <c r="I66" t="s">
        <v>209</v>
      </c>
      <c r="J66" t="s">
        <v>210</v>
      </c>
      <c r="K66" s="1">
        <v>43572</v>
      </c>
      <c r="L66" t="s">
        <v>211</v>
      </c>
      <c r="M66" t="str">
        <f>HYPERLINK("https://www.regulations.gov/docket?D=FDA-2019-H-1813")</f>
        <v>https://www.regulations.gov/docket?D=FDA-2019-H-1813</v>
      </c>
      <c r="N66" t="s">
        <v>210</v>
      </c>
    </row>
    <row r="67" spans="1:14" x14ac:dyDescent="0.25">
      <c r="A67" t="s">
        <v>177</v>
      </c>
      <c r="B67" t="s">
        <v>865</v>
      </c>
      <c r="C67" t="s">
        <v>652</v>
      </c>
      <c r="D67" t="s">
        <v>21</v>
      </c>
      <c r="E67">
        <v>20743</v>
      </c>
      <c r="F67" t="s">
        <v>22</v>
      </c>
      <c r="G67" t="s">
        <v>22</v>
      </c>
      <c r="H67" t="s">
        <v>208</v>
      </c>
      <c r="I67" t="s">
        <v>209</v>
      </c>
      <c r="J67" t="s">
        <v>210</v>
      </c>
      <c r="K67" s="1">
        <v>43563</v>
      </c>
      <c r="L67" t="s">
        <v>211</v>
      </c>
      <c r="M67" t="str">
        <f>HYPERLINK("https://www.regulations.gov/docket?D=FDA-2019-H-1635")</f>
        <v>https://www.regulations.gov/docket?D=FDA-2019-H-1635</v>
      </c>
      <c r="N67" t="s">
        <v>210</v>
      </c>
    </row>
    <row r="68" spans="1:14" x14ac:dyDescent="0.25">
      <c r="A68" t="s">
        <v>1114</v>
      </c>
      <c r="B68" t="s">
        <v>1115</v>
      </c>
      <c r="C68" t="s">
        <v>1116</v>
      </c>
      <c r="D68" t="s">
        <v>21</v>
      </c>
      <c r="E68">
        <v>20748</v>
      </c>
      <c r="F68" t="s">
        <v>22</v>
      </c>
      <c r="G68" t="s">
        <v>22</v>
      </c>
      <c r="H68" t="s">
        <v>208</v>
      </c>
      <c r="I68" t="s">
        <v>209</v>
      </c>
      <c r="J68" t="s">
        <v>210</v>
      </c>
      <c r="K68" s="1">
        <v>43559</v>
      </c>
      <c r="L68" t="s">
        <v>211</v>
      </c>
      <c r="M68" t="str">
        <f>HYPERLINK("https://www.regulations.gov/docket?D=FDA-2019-H-1585")</f>
        <v>https://www.regulations.gov/docket?D=FDA-2019-H-1585</v>
      </c>
      <c r="N68" t="s">
        <v>210</v>
      </c>
    </row>
    <row r="69" spans="1:14" x14ac:dyDescent="0.25">
      <c r="A69" t="s">
        <v>367</v>
      </c>
      <c r="B69" t="s">
        <v>651</v>
      </c>
      <c r="C69" t="s">
        <v>652</v>
      </c>
      <c r="D69" t="s">
        <v>21</v>
      </c>
      <c r="E69">
        <v>20743</v>
      </c>
      <c r="F69" t="s">
        <v>22</v>
      </c>
      <c r="G69" t="s">
        <v>22</v>
      </c>
      <c r="H69" t="s">
        <v>208</v>
      </c>
      <c r="I69" t="s">
        <v>209</v>
      </c>
      <c r="J69" s="1">
        <v>43476</v>
      </c>
      <c r="K69" s="1">
        <v>43552</v>
      </c>
      <c r="L69" t="s">
        <v>103</v>
      </c>
      <c r="N69" t="s">
        <v>1562</v>
      </c>
    </row>
    <row r="70" spans="1:14" x14ac:dyDescent="0.25">
      <c r="A70" t="s">
        <v>350</v>
      </c>
      <c r="B70" t="s">
        <v>351</v>
      </c>
      <c r="C70" t="s">
        <v>29</v>
      </c>
      <c r="D70" t="s">
        <v>21</v>
      </c>
      <c r="E70">
        <v>21211</v>
      </c>
      <c r="F70" t="s">
        <v>22</v>
      </c>
      <c r="G70" t="s">
        <v>22</v>
      </c>
      <c r="H70" t="s">
        <v>208</v>
      </c>
      <c r="I70" t="s">
        <v>209</v>
      </c>
      <c r="J70" s="1">
        <v>43472</v>
      </c>
      <c r="K70" s="1">
        <v>43552</v>
      </c>
      <c r="L70" t="s">
        <v>103</v>
      </c>
      <c r="N70" t="s">
        <v>1583</v>
      </c>
    </row>
    <row r="71" spans="1:14" x14ac:dyDescent="0.25">
      <c r="A71" t="s">
        <v>2078</v>
      </c>
      <c r="B71" t="s">
        <v>2079</v>
      </c>
      <c r="C71" t="s">
        <v>29</v>
      </c>
      <c r="D71" t="s">
        <v>21</v>
      </c>
      <c r="E71">
        <v>21212</v>
      </c>
      <c r="F71" t="s">
        <v>22</v>
      </c>
      <c r="G71" t="s">
        <v>22</v>
      </c>
      <c r="H71" t="s">
        <v>208</v>
      </c>
      <c r="I71" t="s">
        <v>209</v>
      </c>
      <c r="J71" t="s">
        <v>210</v>
      </c>
      <c r="K71" s="1">
        <v>43549</v>
      </c>
      <c r="L71" t="s">
        <v>211</v>
      </c>
      <c r="M71" t="str">
        <f>HYPERLINK("https://www.regulations.gov/docket?D=FDA-2019-H-1381")</f>
        <v>https://www.regulations.gov/docket?D=FDA-2019-H-1381</v>
      </c>
      <c r="N71" t="s">
        <v>210</v>
      </c>
    </row>
    <row r="72" spans="1:14" x14ac:dyDescent="0.25">
      <c r="A72" t="s">
        <v>30</v>
      </c>
      <c r="B72" t="s">
        <v>1956</v>
      </c>
      <c r="C72" t="s">
        <v>29</v>
      </c>
      <c r="D72" t="s">
        <v>21</v>
      </c>
      <c r="E72">
        <v>21212</v>
      </c>
      <c r="F72" t="s">
        <v>22</v>
      </c>
      <c r="G72" t="s">
        <v>22</v>
      </c>
      <c r="H72" t="s">
        <v>208</v>
      </c>
      <c r="I72" t="s">
        <v>209</v>
      </c>
      <c r="J72" t="s">
        <v>210</v>
      </c>
      <c r="K72" s="1">
        <v>43549</v>
      </c>
      <c r="L72" t="s">
        <v>211</v>
      </c>
      <c r="M72" t="str">
        <f>HYPERLINK("https://www.regulations.gov/docket?D=FDA-2019-H-1380")</f>
        <v>https://www.regulations.gov/docket?D=FDA-2019-H-1380</v>
      </c>
      <c r="N72" t="s">
        <v>210</v>
      </c>
    </row>
    <row r="73" spans="1:14" x14ac:dyDescent="0.25">
      <c r="A73" t="s">
        <v>1991</v>
      </c>
      <c r="B73" t="s">
        <v>1992</v>
      </c>
      <c r="C73" t="s">
        <v>29</v>
      </c>
      <c r="D73" t="s">
        <v>21</v>
      </c>
      <c r="E73">
        <v>21202</v>
      </c>
      <c r="F73" t="s">
        <v>22</v>
      </c>
      <c r="G73" t="s">
        <v>22</v>
      </c>
      <c r="H73" t="s">
        <v>208</v>
      </c>
      <c r="I73" t="s">
        <v>209</v>
      </c>
      <c r="J73" s="1">
        <v>43472</v>
      </c>
      <c r="K73" s="1">
        <v>43545</v>
      </c>
      <c r="L73" t="s">
        <v>103</v>
      </c>
      <c r="N73" t="s">
        <v>1562</v>
      </c>
    </row>
    <row r="74" spans="1:14" x14ac:dyDescent="0.25">
      <c r="A74" t="s">
        <v>76</v>
      </c>
      <c r="B74" t="s">
        <v>1917</v>
      </c>
      <c r="C74" t="s">
        <v>532</v>
      </c>
      <c r="D74" t="s">
        <v>21</v>
      </c>
      <c r="E74">
        <v>21234</v>
      </c>
      <c r="F74" t="s">
        <v>22</v>
      </c>
      <c r="G74" t="s">
        <v>22</v>
      </c>
      <c r="H74" t="s">
        <v>208</v>
      </c>
      <c r="I74" t="s">
        <v>209</v>
      </c>
      <c r="J74" s="1">
        <v>43470</v>
      </c>
      <c r="K74" s="1">
        <v>43545</v>
      </c>
      <c r="L74" t="s">
        <v>103</v>
      </c>
      <c r="N74" t="s">
        <v>1583</v>
      </c>
    </row>
    <row r="75" spans="1:14" x14ac:dyDescent="0.25">
      <c r="A75" t="s">
        <v>76</v>
      </c>
      <c r="B75" t="s">
        <v>120</v>
      </c>
      <c r="C75" t="s">
        <v>29</v>
      </c>
      <c r="D75" t="s">
        <v>21</v>
      </c>
      <c r="E75">
        <v>21215</v>
      </c>
      <c r="F75" t="s">
        <v>22</v>
      </c>
      <c r="G75" t="s">
        <v>22</v>
      </c>
      <c r="H75" t="s">
        <v>208</v>
      </c>
      <c r="I75" t="s">
        <v>209</v>
      </c>
      <c r="J75" t="s">
        <v>210</v>
      </c>
      <c r="K75" s="1">
        <v>43542</v>
      </c>
      <c r="L75" t="s">
        <v>211</v>
      </c>
      <c r="M75" t="str">
        <f>HYPERLINK("https://www.regulations.gov/docket?D=FDA-2019-H-1248")</f>
        <v>https://www.regulations.gov/docket?D=FDA-2019-H-1248</v>
      </c>
      <c r="N75" t="s">
        <v>210</v>
      </c>
    </row>
    <row r="76" spans="1:14" x14ac:dyDescent="0.25">
      <c r="A76" t="s">
        <v>1449</v>
      </c>
      <c r="B76" t="s">
        <v>1450</v>
      </c>
      <c r="C76" t="s">
        <v>29</v>
      </c>
      <c r="D76" t="s">
        <v>21</v>
      </c>
      <c r="E76">
        <v>21227</v>
      </c>
      <c r="F76" t="s">
        <v>22</v>
      </c>
      <c r="G76" t="s">
        <v>22</v>
      </c>
      <c r="H76" t="s">
        <v>208</v>
      </c>
      <c r="I76" t="s">
        <v>209</v>
      </c>
      <c r="J76" t="s">
        <v>210</v>
      </c>
      <c r="K76" s="1">
        <v>43538</v>
      </c>
      <c r="L76" t="s">
        <v>211</v>
      </c>
      <c r="M76" t="str">
        <f>HYPERLINK("https://www.regulations.gov/docket?D=FDA-2019-H-1213")</f>
        <v>https://www.regulations.gov/docket?D=FDA-2019-H-1213</v>
      </c>
      <c r="N76" t="s">
        <v>210</v>
      </c>
    </row>
    <row r="77" spans="1:14" x14ac:dyDescent="0.25">
      <c r="A77" t="s">
        <v>467</v>
      </c>
      <c r="B77" t="s">
        <v>468</v>
      </c>
      <c r="C77" t="s">
        <v>424</v>
      </c>
      <c r="D77" t="s">
        <v>21</v>
      </c>
      <c r="E77">
        <v>21042</v>
      </c>
      <c r="F77" t="s">
        <v>22</v>
      </c>
      <c r="G77" t="s">
        <v>22</v>
      </c>
      <c r="H77" t="s">
        <v>208</v>
      </c>
      <c r="I77" t="s">
        <v>209</v>
      </c>
      <c r="J77" t="s">
        <v>210</v>
      </c>
      <c r="K77" s="1">
        <v>43532</v>
      </c>
      <c r="L77" t="s">
        <v>211</v>
      </c>
      <c r="M77" t="str">
        <f>HYPERLINK("https://www.regulations.gov/docket?D=FDA-2019-H-1099")</f>
        <v>https://www.regulations.gov/docket?D=FDA-2019-H-1099</v>
      </c>
      <c r="N77" t="s">
        <v>210</v>
      </c>
    </row>
    <row r="78" spans="1:14" x14ac:dyDescent="0.25">
      <c r="A78" t="s">
        <v>1594</v>
      </c>
      <c r="B78" t="s">
        <v>1595</v>
      </c>
      <c r="C78" t="s">
        <v>29</v>
      </c>
      <c r="D78" t="s">
        <v>21</v>
      </c>
      <c r="E78">
        <v>21201</v>
      </c>
      <c r="F78" t="s">
        <v>22</v>
      </c>
      <c r="G78" t="s">
        <v>22</v>
      </c>
      <c r="H78" t="s">
        <v>208</v>
      </c>
      <c r="I78" t="s">
        <v>209</v>
      </c>
      <c r="J78" s="1">
        <v>43442</v>
      </c>
      <c r="K78" s="1">
        <v>43517</v>
      </c>
      <c r="L78" t="s">
        <v>103</v>
      </c>
      <c r="N78" t="s">
        <v>1562</v>
      </c>
    </row>
    <row r="79" spans="1:14" x14ac:dyDescent="0.25">
      <c r="A79" t="s">
        <v>2055</v>
      </c>
      <c r="B79" t="s">
        <v>2056</v>
      </c>
      <c r="C79" t="s">
        <v>29</v>
      </c>
      <c r="D79" t="s">
        <v>21</v>
      </c>
      <c r="E79">
        <v>21206</v>
      </c>
      <c r="F79" t="s">
        <v>22</v>
      </c>
      <c r="G79" t="s">
        <v>22</v>
      </c>
      <c r="H79" t="s">
        <v>208</v>
      </c>
      <c r="I79" t="s">
        <v>209</v>
      </c>
      <c r="J79" t="s">
        <v>210</v>
      </c>
      <c r="K79" s="1">
        <v>43517</v>
      </c>
      <c r="L79" t="s">
        <v>211</v>
      </c>
      <c r="M79" t="str">
        <f>HYPERLINK("https://www.regulations.gov/docket?D=FDA-2019-H-0811")</f>
        <v>https://www.regulations.gov/docket?D=FDA-2019-H-0811</v>
      </c>
      <c r="N79" t="s">
        <v>210</v>
      </c>
    </row>
    <row r="80" spans="1:14" x14ac:dyDescent="0.25">
      <c r="A80" t="s">
        <v>2657</v>
      </c>
      <c r="B80" t="s">
        <v>2658</v>
      </c>
      <c r="C80" t="s">
        <v>29</v>
      </c>
      <c r="D80" t="s">
        <v>21</v>
      </c>
      <c r="E80">
        <v>21214</v>
      </c>
      <c r="F80" t="s">
        <v>22</v>
      </c>
      <c r="G80" t="s">
        <v>22</v>
      </c>
      <c r="H80" t="s">
        <v>208</v>
      </c>
      <c r="I80" t="s">
        <v>209</v>
      </c>
      <c r="J80" t="s">
        <v>210</v>
      </c>
      <c r="K80" s="1">
        <v>43517</v>
      </c>
      <c r="L80" t="s">
        <v>211</v>
      </c>
      <c r="M80" t="str">
        <f>HYPERLINK("https://www.regulations.gov/docket?D=FDA-2019-H-0810")</f>
        <v>https://www.regulations.gov/docket?D=FDA-2019-H-0810</v>
      </c>
      <c r="N80" t="s">
        <v>210</v>
      </c>
    </row>
    <row r="81" spans="1:14" x14ac:dyDescent="0.25">
      <c r="A81" t="s">
        <v>1091</v>
      </c>
      <c r="B81" t="s">
        <v>1092</v>
      </c>
      <c r="C81" t="s">
        <v>29</v>
      </c>
      <c r="D81" t="s">
        <v>21</v>
      </c>
      <c r="E81">
        <v>21224</v>
      </c>
      <c r="F81" t="s">
        <v>22</v>
      </c>
      <c r="G81" t="s">
        <v>22</v>
      </c>
      <c r="H81" t="s">
        <v>208</v>
      </c>
      <c r="I81" t="s">
        <v>209</v>
      </c>
      <c r="J81" t="s">
        <v>210</v>
      </c>
      <c r="K81" s="1">
        <v>43510</v>
      </c>
      <c r="L81" t="s">
        <v>211</v>
      </c>
      <c r="M81" t="str">
        <f>HYPERLINK("https://www.regulations.gov/docket?D=FDA-2019-H-0702")</f>
        <v>https://www.regulations.gov/docket?D=FDA-2019-H-0702</v>
      </c>
      <c r="N81" t="s">
        <v>210</v>
      </c>
    </row>
    <row r="82" spans="1:14" x14ac:dyDescent="0.25">
      <c r="A82" t="s">
        <v>2724</v>
      </c>
      <c r="B82" t="s">
        <v>1003</v>
      </c>
      <c r="C82" t="s">
        <v>29</v>
      </c>
      <c r="D82" t="s">
        <v>21</v>
      </c>
      <c r="E82">
        <v>21224</v>
      </c>
      <c r="F82" t="s">
        <v>22</v>
      </c>
      <c r="G82" t="s">
        <v>22</v>
      </c>
      <c r="H82" t="s">
        <v>208</v>
      </c>
      <c r="I82" t="s">
        <v>209</v>
      </c>
      <c r="J82" t="s">
        <v>210</v>
      </c>
      <c r="K82" s="1">
        <v>43508</v>
      </c>
      <c r="L82" t="s">
        <v>211</v>
      </c>
      <c r="M82" t="str">
        <f>HYPERLINK("https://www.regulations.gov/docket?D=FDA-2019-H-0659")</f>
        <v>https://www.regulations.gov/docket?D=FDA-2019-H-0659</v>
      </c>
      <c r="N82" t="s">
        <v>210</v>
      </c>
    </row>
    <row r="83" spans="1:14" x14ac:dyDescent="0.25">
      <c r="A83" t="s">
        <v>78</v>
      </c>
      <c r="B83" t="s">
        <v>79</v>
      </c>
      <c r="C83" t="s">
        <v>29</v>
      </c>
      <c r="D83" t="s">
        <v>21</v>
      </c>
      <c r="E83">
        <v>21215</v>
      </c>
      <c r="F83" t="s">
        <v>22</v>
      </c>
      <c r="G83" t="s">
        <v>22</v>
      </c>
      <c r="H83" t="s">
        <v>208</v>
      </c>
      <c r="I83" t="s">
        <v>209</v>
      </c>
      <c r="J83" s="1">
        <v>43424</v>
      </c>
      <c r="K83" s="1">
        <v>43503</v>
      </c>
      <c r="L83" t="s">
        <v>103</v>
      </c>
      <c r="N83" t="s">
        <v>1583</v>
      </c>
    </row>
    <row r="84" spans="1:14" x14ac:dyDescent="0.25">
      <c r="A84" t="s">
        <v>515</v>
      </c>
      <c r="B84" t="s">
        <v>516</v>
      </c>
      <c r="C84" t="s">
        <v>29</v>
      </c>
      <c r="D84" t="s">
        <v>21</v>
      </c>
      <c r="E84">
        <v>21206</v>
      </c>
      <c r="F84" t="s">
        <v>22</v>
      </c>
      <c r="G84" t="s">
        <v>22</v>
      </c>
      <c r="H84" t="s">
        <v>208</v>
      </c>
      <c r="I84" t="s">
        <v>209</v>
      </c>
      <c r="J84" s="1">
        <v>43432</v>
      </c>
      <c r="K84" s="1">
        <v>43503</v>
      </c>
      <c r="L84" t="s">
        <v>103</v>
      </c>
      <c r="N84" t="s">
        <v>1583</v>
      </c>
    </row>
    <row r="85" spans="1:14" x14ac:dyDescent="0.25">
      <c r="A85" t="s">
        <v>2366</v>
      </c>
      <c r="B85" t="s">
        <v>2367</v>
      </c>
      <c r="C85" t="s">
        <v>176</v>
      </c>
      <c r="D85" t="s">
        <v>21</v>
      </c>
      <c r="E85">
        <v>21740</v>
      </c>
      <c r="F85" t="s">
        <v>22</v>
      </c>
      <c r="G85" t="s">
        <v>22</v>
      </c>
      <c r="H85" t="s">
        <v>208</v>
      </c>
      <c r="I85" t="s">
        <v>209</v>
      </c>
      <c r="J85" s="1">
        <v>43424</v>
      </c>
      <c r="K85" s="1">
        <v>43496</v>
      </c>
      <c r="L85" t="s">
        <v>103</v>
      </c>
      <c r="N85" t="s">
        <v>1583</v>
      </c>
    </row>
    <row r="86" spans="1:14" x14ac:dyDescent="0.25">
      <c r="A86" t="s">
        <v>2821</v>
      </c>
      <c r="B86" t="s">
        <v>2822</v>
      </c>
      <c r="C86" t="s">
        <v>29</v>
      </c>
      <c r="D86" t="s">
        <v>21</v>
      </c>
      <c r="E86">
        <v>21223</v>
      </c>
      <c r="F86" t="s">
        <v>22</v>
      </c>
      <c r="G86" t="s">
        <v>22</v>
      </c>
      <c r="H86" t="s">
        <v>208</v>
      </c>
      <c r="I86" t="s">
        <v>209</v>
      </c>
      <c r="J86" t="s">
        <v>210</v>
      </c>
      <c r="K86" s="1">
        <v>43494</v>
      </c>
      <c r="L86" t="s">
        <v>211</v>
      </c>
      <c r="M86" t="str">
        <f>HYPERLINK("https://www.regulations.gov/docket?D=FDA-2019-H-0410")</f>
        <v>https://www.regulations.gov/docket?D=FDA-2019-H-0410</v>
      </c>
      <c r="N86" t="s">
        <v>210</v>
      </c>
    </row>
    <row r="87" spans="1:14" x14ac:dyDescent="0.25">
      <c r="A87" t="s">
        <v>1905</v>
      </c>
      <c r="B87" t="s">
        <v>1906</v>
      </c>
      <c r="C87" t="s">
        <v>29</v>
      </c>
      <c r="D87" t="s">
        <v>21</v>
      </c>
      <c r="E87">
        <v>21224</v>
      </c>
      <c r="F87" t="s">
        <v>22</v>
      </c>
      <c r="G87" t="s">
        <v>22</v>
      </c>
      <c r="H87" t="s">
        <v>208</v>
      </c>
      <c r="I87" t="s">
        <v>209</v>
      </c>
      <c r="J87" t="s">
        <v>210</v>
      </c>
      <c r="K87" s="1">
        <v>43489</v>
      </c>
      <c r="L87" t="s">
        <v>211</v>
      </c>
      <c r="M87" t="str">
        <f>HYPERLINK("https://www.regulations.gov/docket?D=FDA-2019-H-0349")</f>
        <v>https://www.regulations.gov/docket?D=FDA-2019-H-0349</v>
      </c>
      <c r="N87" t="s">
        <v>210</v>
      </c>
    </row>
    <row r="88" spans="1:14" x14ac:dyDescent="0.25">
      <c r="A88" t="s">
        <v>1994</v>
      </c>
      <c r="B88" t="s">
        <v>1995</v>
      </c>
      <c r="C88" t="s">
        <v>29</v>
      </c>
      <c r="D88" t="s">
        <v>21</v>
      </c>
      <c r="E88">
        <v>21224</v>
      </c>
      <c r="F88" t="s">
        <v>22</v>
      </c>
      <c r="G88" t="s">
        <v>22</v>
      </c>
      <c r="H88" t="s">
        <v>208</v>
      </c>
      <c r="I88" t="s">
        <v>209</v>
      </c>
      <c r="J88" t="s">
        <v>210</v>
      </c>
      <c r="K88" s="1">
        <v>43488</v>
      </c>
      <c r="L88" t="s">
        <v>211</v>
      </c>
      <c r="M88" t="str">
        <f>HYPERLINK("https://www.regulations.gov/docket?D=FDA-2019-H-0321")</f>
        <v>https://www.regulations.gov/docket?D=FDA-2019-H-0321</v>
      </c>
      <c r="N88" t="s">
        <v>210</v>
      </c>
    </row>
    <row r="89" spans="1:14" x14ac:dyDescent="0.25">
      <c r="A89" t="s">
        <v>567</v>
      </c>
      <c r="B89" t="s">
        <v>568</v>
      </c>
      <c r="C89" t="s">
        <v>29</v>
      </c>
      <c r="D89" t="s">
        <v>21</v>
      </c>
      <c r="E89">
        <v>21218</v>
      </c>
      <c r="F89" t="s">
        <v>22</v>
      </c>
      <c r="G89" t="s">
        <v>22</v>
      </c>
      <c r="H89" t="s">
        <v>208</v>
      </c>
      <c r="I89" t="s">
        <v>209</v>
      </c>
      <c r="J89" t="s">
        <v>210</v>
      </c>
      <c r="K89" s="1">
        <v>43488</v>
      </c>
      <c r="L89" t="s">
        <v>211</v>
      </c>
      <c r="M89" t="str">
        <f>HYPERLINK("https://www.regulations.gov/docket?D=FDA-2019-H-0320")</f>
        <v>https://www.regulations.gov/docket?D=FDA-2019-H-0320</v>
      </c>
      <c r="N89" t="s">
        <v>210</v>
      </c>
    </row>
    <row r="90" spans="1:14" x14ac:dyDescent="0.25">
      <c r="A90" t="s">
        <v>2910</v>
      </c>
      <c r="B90" t="s">
        <v>309</v>
      </c>
      <c r="C90" t="s">
        <v>193</v>
      </c>
      <c r="D90" t="s">
        <v>21</v>
      </c>
      <c r="E90">
        <v>20748</v>
      </c>
      <c r="F90" t="s">
        <v>22</v>
      </c>
      <c r="G90" t="s">
        <v>22</v>
      </c>
      <c r="H90" t="s">
        <v>208</v>
      </c>
      <c r="I90" t="s">
        <v>209</v>
      </c>
      <c r="J90" t="s">
        <v>210</v>
      </c>
      <c r="K90" s="1">
        <v>43488</v>
      </c>
      <c r="L90" t="s">
        <v>211</v>
      </c>
      <c r="M90" t="str">
        <f>HYPERLINK("https://www.regulations.gov/docket?D=FDA-2019-H-0315")</f>
        <v>https://www.regulations.gov/docket?D=FDA-2019-H-0315</v>
      </c>
      <c r="N90" t="s">
        <v>210</v>
      </c>
    </row>
    <row r="91" spans="1:14" x14ac:dyDescent="0.25">
      <c r="A91" t="s">
        <v>27</v>
      </c>
      <c r="B91" t="s">
        <v>2929</v>
      </c>
      <c r="C91" t="s">
        <v>29</v>
      </c>
      <c r="D91" t="s">
        <v>21</v>
      </c>
      <c r="E91">
        <v>21207</v>
      </c>
      <c r="F91" t="s">
        <v>22</v>
      </c>
      <c r="G91" t="s">
        <v>22</v>
      </c>
      <c r="H91" t="s">
        <v>208</v>
      </c>
      <c r="I91" t="s">
        <v>209</v>
      </c>
      <c r="J91" s="1">
        <v>43414</v>
      </c>
      <c r="K91" s="1">
        <v>43482</v>
      </c>
      <c r="L91" t="s">
        <v>103</v>
      </c>
      <c r="N91" t="s">
        <v>1583</v>
      </c>
    </row>
    <row r="92" spans="1:14" x14ac:dyDescent="0.25">
      <c r="A92" t="s">
        <v>3030</v>
      </c>
      <c r="B92" t="s">
        <v>2216</v>
      </c>
      <c r="C92" t="s">
        <v>179</v>
      </c>
      <c r="D92" t="s">
        <v>21</v>
      </c>
      <c r="E92">
        <v>20882</v>
      </c>
      <c r="F92" t="s">
        <v>22</v>
      </c>
      <c r="G92" t="s">
        <v>22</v>
      </c>
      <c r="H92" t="s">
        <v>208</v>
      </c>
      <c r="I92" t="s">
        <v>209</v>
      </c>
      <c r="J92" s="1">
        <v>43403</v>
      </c>
      <c r="K92" s="1">
        <v>43468</v>
      </c>
      <c r="L92" t="s">
        <v>103</v>
      </c>
      <c r="N92" t="s">
        <v>1583</v>
      </c>
    </row>
    <row r="93" spans="1:14" x14ac:dyDescent="0.25">
      <c r="A93" t="s">
        <v>971</v>
      </c>
      <c r="B93" t="s">
        <v>3031</v>
      </c>
      <c r="C93" t="s">
        <v>29</v>
      </c>
      <c r="D93" t="s">
        <v>21</v>
      </c>
      <c r="E93">
        <v>21224</v>
      </c>
      <c r="F93" t="s">
        <v>22</v>
      </c>
      <c r="G93" t="s">
        <v>22</v>
      </c>
      <c r="H93" t="s">
        <v>208</v>
      </c>
      <c r="I93" t="s">
        <v>209</v>
      </c>
      <c r="J93" s="1">
        <v>43410</v>
      </c>
      <c r="K93" s="1">
        <v>43468</v>
      </c>
      <c r="L93" t="s">
        <v>103</v>
      </c>
      <c r="N93" t="s">
        <v>1562</v>
      </c>
    </row>
    <row r="94" spans="1:14" x14ac:dyDescent="0.25">
      <c r="A94" t="s">
        <v>139</v>
      </c>
      <c r="B94" t="s">
        <v>3046</v>
      </c>
      <c r="C94" t="s">
        <v>67</v>
      </c>
      <c r="D94" t="s">
        <v>21</v>
      </c>
      <c r="E94">
        <v>20910</v>
      </c>
      <c r="F94" t="s">
        <v>22</v>
      </c>
      <c r="G94" t="s">
        <v>22</v>
      </c>
      <c r="H94" t="s">
        <v>208</v>
      </c>
      <c r="I94" t="s">
        <v>209</v>
      </c>
      <c r="J94" s="1">
        <v>43388</v>
      </c>
      <c r="K94" s="1">
        <v>43454</v>
      </c>
      <c r="L94" t="s">
        <v>103</v>
      </c>
      <c r="N94" t="s">
        <v>1583</v>
      </c>
    </row>
    <row r="95" spans="1:14" x14ac:dyDescent="0.25">
      <c r="A95" t="s">
        <v>2437</v>
      </c>
      <c r="B95" t="s">
        <v>2438</v>
      </c>
      <c r="C95" t="s">
        <v>29</v>
      </c>
      <c r="D95" t="s">
        <v>21</v>
      </c>
      <c r="E95">
        <v>21218</v>
      </c>
      <c r="F95" t="s">
        <v>22</v>
      </c>
      <c r="G95" t="s">
        <v>22</v>
      </c>
      <c r="H95" t="s">
        <v>208</v>
      </c>
      <c r="I95" t="s">
        <v>209</v>
      </c>
      <c r="J95" t="s">
        <v>210</v>
      </c>
      <c r="K95" s="1">
        <v>43437</v>
      </c>
      <c r="L95" t="s">
        <v>211</v>
      </c>
      <c r="M95" t="str">
        <f>HYPERLINK("https://www.regulations.gov/docket?D=FDA-2018-H-4572")</f>
        <v>https://www.regulations.gov/docket?D=FDA-2018-H-4572</v>
      </c>
      <c r="N95" t="s">
        <v>210</v>
      </c>
    </row>
    <row r="96" spans="1:14" x14ac:dyDescent="0.25">
      <c r="A96" t="s">
        <v>3228</v>
      </c>
      <c r="B96" t="s">
        <v>3229</v>
      </c>
      <c r="C96" t="s">
        <v>29</v>
      </c>
      <c r="D96" t="s">
        <v>21</v>
      </c>
      <c r="E96">
        <v>21231</v>
      </c>
      <c r="F96" t="s">
        <v>22</v>
      </c>
      <c r="G96" t="s">
        <v>22</v>
      </c>
      <c r="H96" t="s">
        <v>208</v>
      </c>
      <c r="I96" t="s">
        <v>209</v>
      </c>
      <c r="J96" t="s">
        <v>210</v>
      </c>
      <c r="K96" s="1">
        <v>43437</v>
      </c>
      <c r="L96" t="s">
        <v>211</v>
      </c>
      <c r="M96" t="str">
        <f>HYPERLINK("https://www.regulations.gov/docket?D=FDA-2018-H-4575")</f>
        <v>https://www.regulations.gov/docket?D=FDA-2018-H-4575</v>
      </c>
      <c r="N96" t="s">
        <v>210</v>
      </c>
    </row>
    <row r="97" spans="1:14" x14ac:dyDescent="0.25">
      <c r="A97" t="s">
        <v>1453</v>
      </c>
      <c r="B97" t="s">
        <v>1454</v>
      </c>
      <c r="C97" t="s">
        <v>29</v>
      </c>
      <c r="D97" t="s">
        <v>21</v>
      </c>
      <c r="E97">
        <v>21224</v>
      </c>
      <c r="F97" t="s">
        <v>22</v>
      </c>
      <c r="G97" t="s">
        <v>22</v>
      </c>
      <c r="H97" t="s">
        <v>208</v>
      </c>
      <c r="I97" t="s">
        <v>209</v>
      </c>
      <c r="J97" t="s">
        <v>210</v>
      </c>
      <c r="K97" s="1">
        <v>43434</v>
      </c>
      <c r="L97" t="s">
        <v>211</v>
      </c>
      <c r="M97" t="str">
        <f>HYPERLINK("https://www.regulations.gov/docket?D=FDA-2018-H-4567")</f>
        <v>https://www.regulations.gov/docket?D=FDA-2018-H-4567</v>
      </c>
      <c r="N97" t="s">
        <v>210</v>
      </c>
    </row>
    <row r="98" spans="1:14" x14ac:dyDescent="0.25">
      <c r="A98" t="s">
        <v>155</v>
      </c>
      <c r="B98" t="s">
        <v>3347</v>
      </c>
      <c r="C98" t="s">
        <v>1413</v>
      </c>
      <c r="D98" t="s">
        <v>21</v>
      </c>
      <c r="E98">
        <v>21146</v>
      </c>
      <c r="F98" t="s">
        <v>22</v>
      </c>
      <c r="G98" t="s">
        <v>22</v>
      </c>
      <c r="H98" t="s">
        <v>208</v>
      </c>
      <c r="I98" t="s">
        <v>209</v>
      </c>
      <c r="J98" s="1">
        <v>43376</v>
      </c>
      <c r="K98" s="1">
        <v>43419</v>
      </c>
      <c r="L98" t="s">
        <v>103</v>
      </c>
      <c r="N98" t="s">
        <v>1562</v>
      </c>
    </row>
    <row r="99" spans="1:14" x14ac:dyDescent="0.25">
      <c r="A99" t="s">
        <v>3352</v>
      </c>
      <c r="B99" t="s">
        <v>3353</v>
      </c>
      <c r="C99" t="s">
        <v>29</v>
      </c>
      <c r="D99" t="s">
        <v>21</v>
      </c>
      <c r="E99">
        <v>21230</v>
      </c>
      <c r="F99" t="s">
        <v>22</v>
      </c>
      <c r="G99" t="s">
        <v>22</v>
      </c>
      <c r="H99" t="s">
        <v>208</v>
      </c>
      <c r="I99" t="s">
        <v>209</v>
      </c>
      <c r="J99" t="s">
        <v>210</v>
      </c>
      <c r="K99" s="1">
        <v>43419</v>
      </c>
      <c r="L99" t="s">
        <v>211</v>
      </c>
      <c r="M99" t="str">
        <f>HYPERLINK("https://www.regulations.gov/docket?D=FDA-2018-H-4346")</f>
        <v>https://www.regulations.gov/docket?D=FDA-2018-H-4346</v>
      </c>
      <c r="N99" t="s">
        <v>210</v>
      </c>
    </row>
    <row r="100" spans="1:14" x14ac:dyDescent="0.25">
      <c r="A100" t="s">
        <v>1183</v>
      </c>
      <c r="B100" t="s">
        <v>1184</v>
      </c>
      <c r="C100" t="s">
        <v>29</v>
      </c>
      <c r="D100" t="s">
        <v>21</v>
      </c>
      <c r="E100">
        <v>21212</v>
      </c>
      <c r="F100" t="s">
        <v>22</v>
      </c>
      <c r="G100" t="s">
        <v>22</v>
      </c>
      <c r="H100" t="s">
        <v>208</v>
      </c>
      <c r="I100" t="s">
        <v>209</v>
      </c>
      <c r="J100" t="s">
        <v>210</v>
      </c>
      <c r="K100" s="1">
        <v>43419</v>
      </c>
      <c r="L100" t="s">
        <v>211</v>
      </c>
      <c r="M100" t="str">
        <f>HYPERLINK("https://www.regulations.gov/docket?D=FDA-2018-H-4347")</f>
        <v>https://www.regulations.gov/docket?D=FDA-2018-H-4347</v>
      </c>
      <c r="N100" t="s">
        <v>210</v>
      </c>
    </row>
    <row r="101" spans="1:14" x14ac:dyDescent="0.25">
      <c r="A101" t="s">
        <v>3354</v>
      </c>
      <c r="B101" t="s">
        <v>3355</v>
      </c>
      <c r="C101" t="s">
        <v>317</v>
      </c>
      <c r="D101" t="s">
        <v>21</v>
      </c>
      <c r="E101">
        <v>20735</v>
      </c>
      <c r="F101" t="s">
        <v>22</v>
      </c>
      <c r="G101" t="s">
        <v>22</v>
      </c>
      <c r="H101" t="s">
        <v>208</v>
      </c>
      <c r="I101" t="s">
        <v>209</v>
      </c>
      <c r="J101" s="1">
        <v>43362</v>
      </c>
      <c r="K101" s="1">
        <v>43419</v>
      </c>
      <c r="L101" t="s">
        <v>103</v>
      </c>
      <c r="N101" t="s">
        <v>1562</v>
      </c>
    </row>
    <row r="102" spans="1:14" x14ac:dyDescent="0.25">
      <c r="A102" t="s">
        <v>885</v>
      </c>
      <c r="B102" t="s">
        <v>886</v>
      </c>
      <c r="C102" t="s">
        <v>29</v>
      </c>
      <c r="D102" t="s">
        <v>21</v>
      </c>
      <c r="E102">
        <v>21202</v>
      </c>
      <c r="F102" t="s">
        <v>22</v>
      </c>
      <c r="G102" t="s">
        <v>22</v>
      </c>
      <c r="H102" t="s">
        <v>208</v>
      </c>
      <c r="I102" t="s">
        <v>209</v>
      </c>
      <c r="J102" t="s">
        <v>210</v>
      </c>
      <c r="K102" s="1">
        <v>43419</v>
      </c>
      <c r="L102" t="s">
        <v>211</v>
      </c>
      <c r="M102" t="str">
        <f>HYPERLINK("https://www.regulations.gov/docket?D=FDA-2018-H-4343")</f>
        <v>https://www.regulations.gov/docket?D=FDA-2018-H-4343</v>
      </c>
      <c r="N102" t="s">
        <v>210</v>
      </c>
    </row>
    <row r="103" spans="1:14" x14ac:dyDescent="0.25">
      <c r="A103" t="s">
        <v>1417</v>
      </c>
      <c r="B103" t="s">
        <v>1418</v>
      </c>
      <c r="C103" t="s">
        <v>29</v>
      </c>
      <c r="D103" t="s">
        <v>21</v>
      </c>
      <c r="E103">
        <v>21223</v>
      </c>
      <c r="F103" t="s">
        <v>22</v>
      </c>
      <c r="G103" t="s">
        <v>22</v>
      </c>
      <c r="H103" t="s">
        <v>208</v>
      </c>
      <c r="I103" t="s">
        <v>209</v>
      </c>
      <c r="J103" s="1">
        <v>43343</v>
      </c>
      <c r="K103" s="1">
        <v>43405</v>
      </c>
      <c r="L103" t="s">
        <v>103</v>
      </c>
      <c r="N103" t="s">
        <v>1562</v>
      </c>
    </row>
    <row r="104" spans="1:14" x14ac:dyDescent="0.25">
      <c r="A104" t="s">
        <v>1643</v>
      </c>
      <c r="B104" t="s">
        <v>1644</v>
      </c>
      <c r="C104" t="s">
        <v>1171</v>
      </c>
      <c r="D104" t="s">
        <v>21</v>
      </c>
      <c r="E104">
        <v>20705</v>
      </c>
      <c r="F104" t="s">
        <v>22</v>
      </c>
      <c r="G104" t="s">
        <v>22</v>
      </c>
      <c r="H104" t="s">
        <v>208</v>
      </c>
      <c r="I104" t="s">
        <v>209</v>
      </c>
      <c r="J104" s="1">
        <v>43350</v>
      </c>
      <c r="K104" s="1">
        <v>43398</v>
      </c>
      <c r="L104" t="s">
        <v>103</v>
      </c>
      <c r="N104" t="s">
        <v>1562</v>
      </c>
    </row>
    <row r="105" spans="1:14" x14ac:dyDescent="0.25">
      <c r="A105" t="s">
        <v>201</v>
      </c>
      <c r="B105" t="s">
        <v>632</v>
      </c>
      <c r="C105" t="s">
        <v>624</v>
      </c>
      <c r="D105" t="s">
        <v>21</v>
      </c>
      <c r="E105">
        <v>20678</v>
      </c>
      <c r="F105" t="s">
        <v>22</v>
      </c>
      <c r="G105" t="s">
        <v>22</v>
      </c>
      <c r="H105" t="s">
        <v>208</v>
      </c>
      <c r="I105" t="s">
        <v>209</v>
      </c>
      <c r="J105" t="s">
        <v>210</v>
      </c>
      <c r="K105" s="1">
        <v>43396</v>
      </c>
      <c r="L105" t="s">
        <v>211</v>
      </c>
      <c r="M105" t="str">
        <f>HYPERLINK("https://www.regulations.gov/docket?D=FDA-2018-H-3997")</f>
        <v>https://www.regulations.gov/docket?D=FDA-2018-H-3997</v>
      </c>
      <c r="N105" t="s">
        <v>210</v>
      </c>
    </row>
    <row r="106" spans="1:14" x14ac:dyDescent="0.25">
      <c r="A106" t="s">
        <v>2380</v>
      </c>
      <c r="B106" t="s">
        <v>2381</v>
      </c>
      <c r="C106" t="s">
        <v>29</v>
      </c>
      <c r="D106" t="s">
        <v>21</v>
      </c>
      <c r="E106">
        <v>21217</v>
      </c>
      <c r="F106" t="s">
        <v>22</v>
      </c>
      <c r="G106" t="s">
        <v>22</v>
      </c>
      <c r="H106" t="s">
        <v>208</v>
      </c>
      <c r="I106" t="s">
        <v>209</v>
      </c>
      <c r="J106" t="s">
        <v>210</v>
      </c>
      <c r="K106" s="1">
        <v>43395</v>
      </c>
      <c r="L106" t="s">
        <v>211</v>
      </c>
      <c r="M106" t="str">
        <f>HYPERLINK("https://www.regulations.gov/docket?D=FDA-2018-H-3953")</f>
        <v>https://www.regulations.gov/docket?D=FDA-2018-H-3953</v>
      </c>
      <c r="N106" t="s">
        <v>210</v>
      </c>
    </row>
    <row r="107" spans="1:14" x14ac:dyDescent="0.25">
      <c r="A107" t="s">
        <v>1987</v>
      </c>
      <c r="B107" t="s">
        <v>1988</v>
      </c>
      <c r="C107" t="s">
        <v>29</v>
      </c>
      <c r="D107" t="s">
        <v>21</v>
      </c>
      <c r="E107">
        <v>21216</v>
      </c>
      <c r="F107" t="s">
        <v>22</v>
      </c>
      <c r="G107" t="s">
        <v>22</v>
      </c>
      <c r="H107" t="s">
        <v>208</v>
      </c>
      <c r="I107" t="s">
        <v>209</v>
      </c>
      <c r="J107" t="s">
        <v>210</v>
      </c>
      <c r="K107" s="1">
        <v>43395</v>
      </c>
      <c r="L107" t="s">
        <v>211</v>
      </c>
      <c r="M107" t="str">
        <f>HYPERLINK("https://www.regulations.gov/docket?D=FDA-2018-H-3954")</f>
        <v>https://www.regulations.gov/docket?D=FDA-2018-H-3954</v>
      </c>
      <c r="N107" t="s">
        <v>210</v>
      </c>
    </row>
    <row r="108" spans="1:14" x14ac:dyDescent="0.25">
      <c r="A108" t="s">
        <v>3582</v>
      </c>
      <c r="B108" t="s">
        <v>3583</v>
      </c>
      <c r="C108" t="s">
        <v>29</v>
      </c>
      <c r="D108" t="s">
        <v>21</v>
      </c>
      <c r="E108">
        <v>21227</v>
      </c>
      <c r="F108" t="s">
        <v>22</v>
      </c>
      <c r="G108" t="s">
        <v>22</v>
      </c>
      <c r="H108" t="s">
        <v>208</v>
      </c>
      <c r="I108" t="s">
        <v>209</v>
      </c>
      <c r="J108" s="1">
        <v>43341</v>
      </c>
      <c r="K108" s="1">
        <v>43391</v>
      </c>
      <c r="L108" t="s">
        <v>103</v>
      </c>
      <c r="N108" t="s">
        <v>1583</v>
      </c>
    </row>
    <row r="109" spans="1:14" x14ac:dyDescent="0.25">
      <c r="A109" t="s">
        <v>3589</v>
      </c>
      <c r="B109" t="s">
        <v>3590</v>
      </c>
      <c r="C109" t="s">
        <v>702</v>
      </c>
      <c r="D109" t="s">
        <v>21</v>
      </c>
      <c r="E109">
        <v>20876</v>
      </c>
      <c r="F109" t="s">
        <v>22</v>
      </c>
      <c r="G109" t="s">
        <v>22</v>
      </c>
      <c r="H109" t="s">
        <v>208</v>
      </c>
      <c r="I109" t="s">
        <v>209</v>
      </c>
      <c r="J109" s="1">
        <v>43279</v>
      </c>
      <c r="K109" s="1">
        <v>43391</v>
      </c>
      <c r="L109" t="s">
        <v>103</v>
      </c>
      <c r="N109" t="s">
        <v>1583</v>
      </c>
    </row>
    <row r="110" spans="1:14" x14ac:dyDescent="0.25">
      <c r="A110" t="s">
        <v>3630</v>
      </c>
      <c r="B110" t="s">
        <v>468</v>
      </c>
      <c r="C110" t="s">
        <v>424</v>
      </c>
      <c r="D110" t="s">
        <v>21</v>
      </c>
      <c r="E110">
        <v>21042</v>
      </c>
      <c r="F110" t="s">
        <v>22</v>
      </c>
      <c r="G110" t="s">
        <v>22</v>
      </c>
      <c r="H110" t="s">
        <v>208</v>
      </c>
      <c r="I110" t="s">
        <v>209</v>
      </c>
      <c r="J110" t="s">
        <v>210</v>
      </c>
      <c r="K110" s="1">
        <v>43388</v>
      </c>
      <c r="L110" t="s">
        <v>211</v>
      </c>
      <c r="M110" t="str">
        <f>HYPERLINK("https://www.regulations.gov/docket?D=FDA-2018-H-3878")</f>
        <v>https://www.regulations.gov/docket?D=FDA-2018-H-3878</v>
      </c>
      <c r="N110" t="s">
        <v>210</v>
      </c>
    </row>
    <row r="111" spans="1:14" x14ac:dyDescent="0.25">
      <c r="A111" t="s">
        <v>539</v>
      </c>
      <c r="B111" t="s">
        <v>3699</v>
      </c>
      <c r="C111" t="s">
        <v>29</v>
      </c>
      <c r="D111" t="s">
        <v>21</v>
      </c>
      <c r="E111">
        <v>21205</v>
      </c>
      <c r="F111" t="s">
        <v>22</v>
      </c>
      <c r="G111" t="s">
        <v>22</v>
      </c>
      <c r="H111" t="s">
        <v>208</v>
      </c>
      <c r="I111" t="s">
        <v>209</v>
      </c>
      <c r="J111" s="1">
        <v>43322</v>
      </c>
      <c r="K111" s="1">
        <v>43377</v>
      </c>
      <c r="L111" t="s">
        <v>103</v>
      </c>
      <c r="N111" t="s">
        <v>1583</v>
      </c>
    </row>
    <row r="112" spans="1:14" x14ac:dyDescent="0.25">
      <c r="A112" t="s">
        <v>2393</v>
      </c>
      <c r="B112" t="s">
        <v>2394</v>
      </c>
      <c r="C112" t="s">
        <v>54</v>
      </c>
      <c r="D112" t="s">
        <v>21</v>
      </c>
      <c r="E112">
        <v>21060</v>
      </c>
      <c r="F112" t="s">
        <v>22</v>
      </c>
      <c r="G112" t="s">
        <v>22</v>
      </c>
      <c r="H112" t="s">
        <v>208</v>
      </c>
      <c r="I112" t="s">
        <v>209</v>
      </c>
      <c r="J112" t="s">
        <v>210</v>
      </c>
      <c r="K112" s="1">
        <v>43377</v>
      </c>
      <c r="L112" t="s">
        <v>211</v>
      </c>
      <c r="M112" t="str">
        <f>HYPERLINK("https://www.regulations.gov/docket?D=FDA-2018-H-3753")</f>
        <v>https://www.regulations.gov/docket?D=FDA-2018-H-3753</v>
      </c>
      <c r="N112" t="s">
        <v>210</v>
      </c>
    </row>
    <row r="113" spans="1:14" x14ac:dyDescent="0.25">
      <c r="A113" t="s">
        <v>3704</v>
      </c>
      <c r="B113" t="s">
        <v>3705</v>
      </c>
      <c r="C113" t="s">
        <v>29</v>
      </c>
      <c r="D113" t="s">
        <v>21</v>
      </c>
      <c r="E113">
        <v>21205</v>
      </c>
      <c r="F113" t="s">
        <v>22</v>
      </c>
      <c r="G113" t="s">
        <v>22</v>
      </c>
      <c r="H113" t="s">
        <v>208</v>
      </c>
      <c r="I113" t="s">
        <v>209</v>
      </c>
      <c r="J113" s="1">
        <v>43322</v>
      </c>
      <c r="K113" s="1">
        <v>43377</v>
      </c>
      <c r="L113" t="s">
        <v>103</v>
      </c>
      <c r="N113" t="s">
        <v>1583</v>
      </c>
    </row>
    <row r="114" spans="1:14" x14ac:dyDescent="0.25">
      <c r="A114" t="s">
        <v>348</v>
      </c>
      <c r="B114" t="s">
        <v>349</v>
      </c>
      <c r="C114" t="s">
        <v>54</v>
      </c>
      <c r="D114" t="s">
        <v>21</v>
      </c>
      <c r="E114">
        <v>21060</v>
      </c>
      <c r="F114" t="s">
        <v>22</v>
      </c>
      <c r="G114" t="s">
        <v>22</v>
      </c>
      <c r="H114" t="s">
        <v>208</v>
      </c>
      <c r="I114" t="s">
        <v>209</v>
      </c>
      <c r="J114" s="1">
        <v>43311</v>
      </c>
      <c r="K114" s="1">
        <v>43370</v>
      </c>
      <c r="L114" t="s">
        <v>103</v>
      </c>
      <c r="N114" t="s">
        <v>1583</v>
      </c>
    </row>
    <row r="115" spans="1:14" x14ac:dyDescent="0.25">
      <c r="A115" t="s">
        <v>93</v>
      </c>
      <c r="B115" t="s">
        <v>2020</v>
      </c>
      <c r="C115" t="s">
        <v>29</v>
      </c>
      <c r="D115" t="s">
        <v>21</v>
      </c>
      <c r="E115">
        <v>21230</v>
      </c>
      <c r="F115" t="s">
        <v>22</v>
      </c>
      <c r="G115" t="s">
        <v>22</v>
      </c>
      <c r="H115" t="s">
        <v>208</v>
      </c>
      <c r="I115" t="s">
        <v>209</v>
      </c>
      <c r="J115" s="1">
        <v>43314</v>
      </c>
      <c r="K115" s="1">
        <v>43363</v>
      </c>
      <c r="L115" t="s">
        <v>103</v>
      </c>
      <c r="N115" t="s">
        <v>1583</v>
      </c>
    </row>
    <row r="116" spans="1:14" x14ac:dyDescent="0.25">
      <c r="A116" t="s">
        <v>367</v>
      </c>
      <c r="B116" t="s">
        <v>368</v>
      </c>
      <c r="C116" t="s">
        <v>369</v>
      </c>
      <c r="D116" t="s">
        <v>21</v>
      </c>
      <c r="E116">
        <v>21040</v>
      </c>
      <c r="F116" t="s">
        <v>22</v>
      </c>
      <c r="G116" t="s">
        <v>22</v>
      </c>
      <c r="H116" t="s">
        <v>208</v>
      </c>
      <c r="I116" t="s">
        <v>209</v>
      </c>
      <c r="J116" s="1">
        <v>43277</v>
      </c>
      <c r="K116" s="1">
        <v>43335</v>
      </c>
      <c r="L116" t="s">
        <v>103</v>
      </c>
      <c r="N116" t="s">
        <v>1583</v>
      </c>
    </row>
    <row r="117" spans="1:14" x14ac:dyDescent="0.25">
      <c r="A117" t="s">
        <v>1201</v>
      </c>
      <c r="B117" t="s">
        <v>1202</v>
      </c>
      <c r="C117" t="s">
        <v>1203</v>
      </c>
      <c r="D117" t="s">
        <v>21</v>
      </c>
      <c r="E117">
        <v>21777</v>
      </c>
      <c r="F117" t="s">
        <v>22</v>
      </c>
      <c r="G117" t="s">
        <v>22</v>
      </c>
      <c r="H117" t="s">
        <v>208</v>
      </c>
      <c r="I117" t="s">
        <v>209</v>
      </c>
      <c r="J117" t="s">
        <v>210</v>
      </c>
      <c r="K117" s="1">
        <v>43333</v>
      </c>
      <c r="L117" t="s">
        <v>211</v>
      </c>
      <c r="M117" t="str">
        <f>HYPERLINK("https://www.regulations.gov/docket?D=FDA-2018-H-3225")</f>
        <v>https://www.regulations.gov/docket?D=FDA-2018-H-3225</v>
      </c>
      <c r="N117" t="s">
        <v>210</v>
      </c>
    </row>
    <row r="118" spans="1:14" x14ac:dyDescent="0.25">
      <c r="A118" t="s">
        <v>139</v>
      </c>
      <c r="B118" t="s">
        <v>140</v>
      </c>
      <c r="C118" t="s">
        <v>29</v>
      </c>
      <c r="D118" t="s">
        <v>21</v>
      </c>
      <c r="E118">
        <v>21216</v>
      </c>
      <c r="F118" t="s">
        <v>22</v>
      </c>
      <c r="G118" t="s">
        <v>22</v>
      </c>
      <c r="H118" t="s">
        <v>208</v>
      </c>
      <c r="I118" t="s">
        <v>209</v>
      </c>
      <c r="J118" s="1">
        <v>43255</v>
      </c>
      <c r="K118" s="1">
        <v>43307</v>
      </c>
      <c r="L118" t="s">
        <v>103</v>
      </c>
      <c r="N118" t="s">
        <v>1583</v>
      </c>
    </row>
    <row r="119" spans="1:14" x14ac:dyDescent="0.25">
      <c r="A119" t="s">
        <v>1643</v>
      </c>
      <c r="B119" t="s">
        <v>1644</v>
      </c>
      <c r="C119" t="s">
        <v>1171</v>
      </c>
      <c r="D119" t="s">
        <v>21</v>
      </c>
      <c r="E119">
        <v>20705</v>
      </c>
      <c r="F119" t="s">
        <v>22</v>
      </c>
      <c r="G119" t="s">
        <v>22</v>
      </c>
      <c r="H119" t="s">
        <v>208</v>
      </c>
      <c r="I119" t="s">
        <v>209</v>
      </c>
      <c r="J119" s="1">
        <v>43241</v>
      </c>
      <c r="K119" s="1">
        <v>43293</v>
      </c>
      <c r="L119" t="s">
        <v>103</v>
      </c>
      <c r="N119" t="s">
        <v>1583</v>
      </c>
    </row>
    <row r="120" spans="1:14" x14ac:dyDescent="0.25">
      <c r="A120" t="s">
        <v>2193</v>
      </c>
      <c r="B120" t="s">
        <v>2194</v>
      </c>
      <c r="C120" t="s">
        <v>29</v>
      </c>
      <c r="D120" t="s">
        <v>21</v>
      </c>
      <c r="E120">
        <v>21216</v>
      </c>
      <c r="F120" t="s">
        <v>22</v>
      </c>
      <c r="G120" t="s">
        <v>22</v>
      </c>
      <c r="H120" t="s">
        <v>208</v>
      </c>
      <c r="I120" t="s">
        <v>209</v>
      </c>
      <c r="J120" t="s">
        <v>210</v>
      </c>
      <c r="K120" s="1">
        <v>43291</v>
      </c>
      <c r="L120" t="s">
        <v>211</v>
      </c>
      <c r="M120" t="str">
        <f>HYPERLINK("https://www.regulations.gov/docket?D=FDA-2018-H-2638")</f>
        <v>https://www.regulations.gov/docket?D=FDA-2018-H-2638</v>
      </c>
      <c r="N120" t="s">
        <v>210</v>
      </c>
    </row>
    <row r="121" spans="1:14" x14ac:dyDescent="0.25">
      <c r="A121" t="s">
        <v>4732</v>
      </c>
      <c r="B121" t="s">
        <v>1307</v>
      </c>
      <c r="C121" t="s">
        <v>29</v>
      </c>
      <c r="D121" t="s">
        <v>21</v>
      </c>
      <c r="E121">
        <v>21229</v>
      </c>
      <c r="F121" t="s">
        <v>22</v>
      </c>
      <c r="G121" t="s">
        <v>22</v>
      </c>
      <c r="H121" t="s">
        <v>208</v>
      </c>
      <c r="I121" t="s">
        <v>209</v>
      </c>
      <c r="J121" s="1">
        <v>43234</v>
      </c>
      <c r="K121" s="1">
        <v>43286</v>
      </c>
      <c r="L121" t="s">
        <v>103</v>
      </c>
      <c r="N121" t="s">
        <v>1583</v>
      </c>
    </row>
    <row r="122" spans="1:14" x14ac:dyDescent="0.25">
      <c r="A122" t="s">
        <v>4754</v>
      </c>
      <c r="B122" t="s">
        <v>1626</v>
      </c>
      <c r="C122" t="s">
        <v>29</v>
      </c>
      <c r="D122" t="s">
        <v>21</v>
      </c>
      <c r="E122">
        <v>21218</v>
      </c>
      <c r="F122" t="s">
        <v>22</v>
      </c>
      <c r="G122" t="s">
        <v>22</v>
      </c>
      <c r="H122" t="s">
        <v>208</v>
      </c>
      <c r="I122" t="s">
        <v>209</v>
      </c>
      <c r="J122" s="1">
        <v>43230</v>
      </c>
      <c r="K122" s="1">
        <v>43279</v>
      </c>
      <c r="L122" t="s">
        <v>103</v>
      </c>
      <c r="N122" t="s">
        <v>1562</v>
      </c>
    </row>
    <row r="123" spans="1:14" x14ac:dyDescent="0.25">
      <c r="A123" t="s">
        <v>1455</v>
      </c>
      <c r="B123" t="s">
        <v>1456</v>
      </c>
      <c r="C123" t="s">
        <v>29</v>
      </c>
      <c r="D123" t="s">
        <v>21</v>
      </c>
      <c r="E123">
        <v>21223</v>
      </c>
      <c r="F123" t="s">
        <v>22</v>
      </c>
      <c r="G123" t="s">
        <v>22</v>
      </c>
      <c r="H123" t="s">
        <v>208</v>
      </c>
      <c r="I123" t="s">
        <v>209</v>
      </c>
      <c r="J123" s="1">
        <v>43228</v>
      </c>
      <c r="K123" s="1">
        <v>43279</v>
      </c>
      <c r="L123" t="s">
        <v>103</v>
      </c>
      <c r="N123" t="s">
        <v>1583</v>
      </c>
    </row>
    <row r="124" spans="1:14" x14ac:dyDescent="0.25">
      <c r="A124" t="s">
        <v>700</v>
      </c>
      <c r="B124" t="s">
        <v>1968</v>
      </c>
      <c r="C124" t="s">
        <v>29</v>
      </c>
      <c r="D124" t="s">
        <v>21</v>
      </c>
      <c r="E124">
        <v>21229</v>
      </c>
      <c r="F124" t="s">
        <v>22</v>
      </c>
      <c r="G124" t="s">
        <v>22</v>
      </c>
      <c r="H124" t="s">
        <v>208</v>
      </c>
      <c r="I124" t="s">
        <v>209</v>
      </c>
      <c r="J124" s="1">
        <v>43228</v>
      </c>
      <c r="K124" s="1">
        <v>43279</v>
      </c>
      <c r="L124" t="s">
        <v>103</v>
      </c>
      <c r="N124" t="s">
        <v>1583</v>
      </c>
    </row>
    <row r="125" spans="1:14" x14ac:dyDescent="0.25">
      <c r="A125" t="s">
        <v>1235</v>
      </c>
      <c r="B125" t="s">
        <v>1236</v>
      </c>
      <c r="C125" t="s">
        <v>29</v>
      </c>
      <c r="D125" t="s">
        <v>21</v>
      </c>
      <c r="E125">
        <v>21229</v>
      </c>
      <c r="F125" t="s">
        <v>22</v>
      </c>
      <c r="G125" t="s">
        <v>22</v>
      </c>
      <c r="H125" t="s">
        <v>208</v>
      </c>
      <c r="I125" t="s">
        <v>209</v>
      </c>
      <c r="J125" s="1">
        <v>43230</v>
      </c>
      <c r="K125" s="1">
        <v>43279</v>
      </c>
      <c r="L125" t="s">
        <v>103</v>
      </c>
      <c r="N125" t="s">
        <v>1583</v>
      </c>
    </row>
    <row r="126" spans="1:14" x14ac:dyDescent="0.25">
      <c r="A126" t="s">
        <v>126</v>
      </c>
      <c r="B126" t="s">
        <v>4758</v>
      </c>
      <c r="C126" t="s">
        <v>29</v>
      </c>
      <c r="D126" t="s">
        <v>21</v>
      </c>
      <c r="E126">
        <v>21229</v>
      </c>
      <c r="F126" t="s">
        <v>22</v>
      </c>
      <c r="G126" t="s">
        <v>22</v>
      </c>
      <c r="H126" t="s">
        <v>208</v>
      </c>
      <c r="I126" t="s">
        <v>209</v>
      </c>
      <c r="J126" s="1">
        <v>43227</v>
      </c>
      <c r="K126" s="1">
        <v>43279</v>
      </c>
      <c r="L126" t="s">
        <v>103</v>
      </c>
      <c r="N126" t="s">
        <v>1583</v>
      </c>
    </row>
    <row r="127" spans="1:14" x14ac:dyDescent="0.25">
      <c r="A127" t="s">
        <v>2912</v>
      </c>
      <c r="B127" t="s">
        <v>4759</v>
      </c>
      <c r="C127" t="s">
        <v>29</v>
      </c>
      <c r="D127" t="s">
        <v>21</v>
      </c>
      <c r="E127">
        <v>21229</v>
      </c>
      <c r="F127" t="s">
        <v>22</v>
      </c>
      <c r="G127" t="s">
        <v>22</v>
      </c>
      <c r="H127" t="s">
        <v>208</v>
      </c>
      <c r="I127" t="s">
        <v>209</v>
      </c>
      <c r="J127" s="1">
        <v>43227</v>
      </c>
      <c r="K127" s="1">
        <v>43279</v>
      </c>
      <c r="L127" t="s">
        <v>103</v>
      </c>
      <c r="N127" t="s">
        <v>1583</v>
      </c>
    </row>
    <row r="128" spans="1:14" x14ac:dyDescent="0.25">
      <c r="A128" t="s">
        <v>2420</v>
      </c>
      <c r="B128" t="s">
        <v>2421</v>
      </c>
      <c r="C128" t="s">
        <v>29</v>
      </c>
      <c r="D128" t="s">
        <v>21</v>
      </c>
      <c r="E128">
        <v>21223</v>
      </c>
      <c r="F128" t="s">
        <v>22</v>
      </c>
      <c r="G128" t="s">
        <v>22</v>
      </c>
      <c r="H128" t="s">
        <v>208</v>
      </c>
      <c r="I128" t="s">
        <v>209</v>
      </c>
      <c r="J128" s="1">
        <v>43228</v>
      </c>
      <c r="K128" s="1">
        <v>43279</v>
      </c>
      <c r="L128" t="s">
        <v>103</v>
      </c>
      <c r="N128" t="s">
        <v>1583</v>
      </c>
    </row>
    <row r="129" spans="1:14" x14ac:dyDescent="0.25">
      <c r="A129" t="s">
        <v>3228</v>
      </c>
      <c r="B129" t="s">
        <v>3229</v>
      </c>
      <c r="C129" t="s">
        <v>29</v>
      </c>
      <c r="D129" t="s">
        <v>21</v>
      </c>
      <c r="E129">
        <v>21231</v>
      </c>
      <c r="F129" t="s">
        <v>22</v>
      </c>
      <c r="G129" t="s">
        <v>22</v>
      </c>
      <c r="H129" t="s">
        <v>208</v>
      </c>
      <c r="I129" t="s">
        <v>209</v>
      </c>
      <c r="J129" t="s">
        <v>210</v>
      </c>
      <c r="K129" s="1">
        <v>43272</v>
      </c>
      <c r="L129" t="s">
        <v>211</v>
      </c>
      <c r="M129" t="str">
        <f>HYPERLINK("https://www.regulations.gov/docket?D=FDA-2018-H-2404")</f>
        <v>https://www.regulations.gov/docket?D=FDA-2018-H-2404</v>
      </c>
      <c r="N129" t="s">
        <v>210</v>
      </c>
    </row>
    <row r="130" spans="1:14" x14ac:dyDescent="0.25">
      <c r="A130" t="s">
        <v>196</v>
      </c>
      <c r="B130" t="s">
        <v>2710</v>
      </c>
      <c r="C130" t="s">
        <v>29</v>
      </c>
      <c r="D130" t="s">
        <v>21</v>
      </c>
      <c r="E130">
        <v>21213</v>
      </c>
      <c r="F130" t="s">
        <v>22</v>
      </c>
      <c r="G130" t="s">
        <v>22</v>
      </c>
      <c r="H130" t="s">
        <v>208</v>
      </c>
      <c r="I130" t="s">
        <v>209</v>
      </c>
      <c r="J130" s="1">
        <v>43221</v>
      </c>
      <c r="K130" s="1">
        <v>43272</v>
      </c>
      <c r="L130" t="s">
        <v>103</v>
      </c>
      <c r="N130" t="s">
        <v>1583</v>
      </c>
    </row>
    <row r="131" spans="1:14" x14ac:dyDescent="0.25">
      <c r="A131" t="s">
        <v>2437</v>
      </c>
      <c r="B131" t="s">
        <v>2438</v>
      </c>
      <c r="C131" t="s">
        <v>29</v>
      </c>
      <c r="D131" t="s">
        <v>21</v>
      </c>
      <c r="E131">
        <v>21218</v>
      </c>
      <c r="F131" t="s">
        <v>22</v>
      </c>
      <c r="G131" t="s">
        <v>22</v>
      </c>
      <c r="H131" t="s">
        <v>208</v>
      </c>
      <c r="I131" t="s">
        <v>209</v>
      </c>
      <c r="J131" t="s">
        <v>210</v>
      </c>
      <c r="K131" s="1">
        <v>43269</v>
      </c>
      <c r="L131" t="s">
        <v>211</v>
      </c>
      <c r="M131" t="str">
        <f>HYPERLINK("https://www.regulations.gov/docket?D=FDA-2018-H-2323")</f>
        <v>https://www.regulations.gov/docket?D=FDA-2018-H-2323</v>
      </c>
      <c r="N131" t="s">
        <v>210</v>
      </c>
    </row>
    <row r="132" spans="1:14" x14ac:dyDescent="0.25">
      <c r="A132" t="s">
        <v>2451</v>
      </c>
      <c r="B132" t="s">
        <v>2452</v>
      </c>
      <c r="C132" t="s">
        <v>29</v>
      </c>
      <c r="D132" t="s">
        <v>21</v>
      </c>
      <c r="E132">
        <v>21214</v>
      </c>
      <c r="F132" t="s">
        <v>22</v>
      </c>
      <c r="G132" t="s">
        <v>22</v>
      </c>
      <c r="H132" t="s">
        <v>208</v>
      </c>
      <c r="I132" t="s">
        <v>209</v>
      </c>
      <c r="J132" t="s">
        <v>210</v>
      </c>
      <c r="K132" s="1">
        <v>43269</v>
      </c>
      <c r="L132" t="s">
        <v>211</v>
      </c>
      <c r="M132" t="str">
        <f>HYPERLINK("https://www.regulations.gov/docket?D=FDA-2018-H-2318")</f>
        <v>https://www.regulations.gov/docket?D=FDA-2018-H-2318</v>
      </c>
      <c r="N132" t="s">
        <v>210</v>
      </c>
    </row>
    <row r="133" spans="1:14" x14ac:dyDescent="0.25">
      <c r="A133" t="s">
        <v>2120</v>
      </c>
      <c r="B133" t="s">
        <v>2121</v>
      </c>
      <c r="C133" t="s">
        <v>29</v>
      </c>
      <c r="D133" t="s">
        <v>21</v>
      </c>
      <c r="E133">
        <v>21212</v>
      </c>
      <c r="F133" t="s">
        <v>22</v>
      </c>
      <c r="G133" t="s">
        <v>22</v>
      </c>
      <c r="H133" t="s">
        <v>208</v>
      </c>
      <c r="I133" t="s">
        <v>209</v>
      </c>
      <c r="J133" s="1">
        <v>43213</v>
      </c>
      <c r="K133" s="1">
        <v>43265</v>
      </c>
      <c r="L133" t="s">
        <v>103</v>
      </c>
      <c r="N133" t="s">
        <v>1583</v>
      </c>
    </row>
    <row r="134" spans="1:14" x14ac:dyDescent="0.25">
      <c r="A134" t="s">
        <v>322</v>
      </c>
      <c r="B134" t="s">
        <v>2663</v>
      </c>
      <c r="C134" t="s">
        <v>154</v>
      </c>
      <c r="D134" t="s">
        <v>21</v>
      </c>
      <c r="E134">
        <v>20707</v>
      </c>
      <c r="F134" t="s">
        <v>22</v>
      </c>
      <c r="G134" t="s">
        <v>22</v>
      </c>
      <c r="H134" t="s">
        <v>208</v>
      </c>
      <c r="I134" t="s">
        <v>209</v>
      </c>
      <c r="J134" s="1">
        <v>43209</v>
      </c>
      <c r="K134" s="1">
        <v>43265</v>
      </c>
      <c r="L134" t="s">
        <v>103</v>
      </c>
      <c r="N134" t="s">
        <v>1583</v>
      </c>
    </row>
    <row r="135" spans="1:14" x14ac:dyDescent="0.25">
      <c r="A135" t="s">
        <v>76</v>
      </c>
      <c r="B135" t="s">
        <v>1421</v>
      </c>
      <c r="C135" t="s">
        <v>29</v>
      </c>
      <c r="D135" t="s">
        <v>21</v>
      </c>
      <c r="E135">
        <v>21230</v>
      </c>
      <c r="F135" t="s">
        <v>22</v>
      </c>
      <c r="G135" t="s">
        <v>22</v>
      </c>
      <c r="H135" t="s">
        <v>208</v>
      </c>
      <c r="I135" t="s">
        <v>209</v>
      </c>
      <c r="J135" s="1">
        <v>43215</v>
      </c>
      <c r="K135" s="1">
        <v>43265</v>
      </c>
      <c r="L135" t="s">
        <v>103</v>
      </c>
      <c r="N135" t="s">
        <v>1583</v>
      </c>
    </row>
    <row r="136" spans="1:14" x14ac:dyDescent="0.25">
      <c r="A136" t="s">
        <v>1913</v>
      </c>
      <c r="B136" t="s">
        <v>1914</v>
      </c>
      <c r="C136" t="s">
        <v>29</v>
      </c>
      <c r="D136" t="s">
        <v>21</v>
      </c>
      <c r="E136">
        <v>21230</v>
      </c>
      <c r="F136" t="s">
        <v>22</v>
      </c>
      <c r="G136" t="s">
        <v>22</v>
      </c>
      <c r="H136" t="s">
        <v>208</v>
      </c>
      <c r="I136" t="s">
        <v>209</v>
      </c>
      <c r="J136" s="1">
        <v>43215</v>
      </c>
      <c r="K136" s="1">
        <v>43265</v>
      </c>
      <c r="L136" t="s">
        <v>103</v>
      </c>
      <c r="N136" t="s">
        <v>1583</v>
      </c>
    </row>
    <row r="137" spans="1:14" x14ac:dyDescent="0.25">
      <c r="A137" t="s">
        <v>126</v>
      </c>
      <c r="B137" t="s">
        <v>4858</v>
      </c>
      <c r="C137" t="s">
        <v>154</v>
      </c>
      <c r="D137" t="s">
        <v>21</v>
      </c>
      <c r="E137">
        <v>20707</v>
      </c>
      <c r="F137" t="s">
        <v>22</v>
      </c>
      <c r="G137" t="s">
        <v>22</v>
      </c>
      <c r="H137" t="s">
        <v>208</v>
      </c>
      <c r="I137" t="s">
        <v>209</v>
      </c>
      <c r="J137" s="1">
        <v>43209</v>
      </c>
      <c r="K137" s="1">
        <v>43265</v>
      </c>
      <c r="L137" t="s">
        <v>103</v>
      </c>
      <c r="N137" t="s">
        <v>1583</v>
      </c>
    </row>
    <row r="138" spans="1:14" x14ac:dyDescent="0.25">
      <c r="A138" t="s">
        <v>705</v>
      </c>
      <c r="B138" t="s">
        <v>706</v>
      </c>
      <c r="C138" t="s">
        <v>707</v>
      </c>
      <c r="D138" t="s">
        <v>21</v>
      </c>
      <c r="E138">
        <v>21755</v>
      </c>
      <c r="F138" t="s">
        <v>22</v>
      </c>
      <c r="G138" t="s">
        <v>22</v>
      </c>
      <c r="H138" t="s">
        <v>208</v>
      </c>
      <c r="I138" t="s">
        <v>209</v>
      </c>
      <c r="J138" s="1">
        <v>43208</v>
      </c>
      <c r="K138" s="1">
        <v>43265</v>
      </c>
      <c r="L138" t="s">
        <v>103</v>
      </c>
      <c r="N138" t="s">
        <v>1562</v>
      </c>
    </row>
    <row r="139" spans="1:14" x14ac:dyDescent="0.25">
      <c r="A139" t="s">
        <v>2571</v>
      </c>
      <c r="B139" t="s">
        <v>2572</v>
      </c>
      <c r="C139" t="s">
        <v>29</v>
      </c>
      <c r="D139" t="s">
        <v>21</v>
      </c>
      <c r="E139">
        <v>21230</v>
      </c>
      <c r="F139" t="s">
        <v>22</v>
      </c>
      <c r="G139" t="s">
        <v>22</v>
      </c>
      <c r="H139" t="s">
        <v>208</v>
      </c>
      <c r="I139" t="s">
        <v>209</v>
      </c>
      <c r="J139" s="1">
        <v>43215</v>
      </c>
      <c r="K139" s="1">
        <v>43265</v>
      </c>
      <c r="L139" t="s">
        <v>103</v>
      </c>
      <c r="N139" t="s">
        <v>1583</v>
      </c>
    </row>
    <row r="140" spans="1:14" x14ac:dyDescent="0.25">
      <c r="A140" t="s">
        <v>1114</v>
      </c>
      <c r="B140" t="s">
        <v>4889</v>
      </c>
      <c r="C140" t="s">
        <v>1116</v>
      </c>
      <c r="D140" t="s">
        <v>21</v>
      </c>
      <c r="E140">
        <v>20748</v>
      </c>
      <c r="F140" t="s">
        <v>22</v>
      </c>
      <c r="G140" t="s">
        <v>22</v>
      </c>
      <c r="H140" t="s">
        <v>208</v>
      </c>
      <c r="I140" t="s">
        <v>209</v>
      </c>
      <c r="J140" s="1">
        <v>43206</v>
      </c>
      <c r="K140" s="1">
        <v>43258</v>
      </c>
      <c r="L140" t="s">
        <v>103</v>
      </c>
      <c r="N140" t="s">
        <v>1583</v>
      </c>
    </row>
    <row r="141" spans="1:14" x14ac:dyDescent="0.25">
      <c r="A141" t="s">
        <v>155</v>
      </c>
      <c r="B141" t="s">
        <v>4891</v>
      </c>
      <c r="C141" t="s">
        <v>487</v>
      </c>
      <c r="D141" t="s">
        <v>21</v>
      </c>
      <c r="E141">
        <v>20782</v>
      </c>
      <c r="F141" t="s">
        <v>22</v>
      </c>
      <c r="G141" t="s">
        <v>22</v>
      </c>
      <c r="H141" t="s">
        <v>208</v>
      </c>
      <c r="I141" t="s">
        <v>209</v>
      </c>
      <c r="J141" s="1">
        <v>43200</v>
      </c>
      <c r="K141" s="1">
        <v>43258</v>
      </c>
      <c r="L141" t="s">
        <v>103</v>
      </c>
      <c r="N141" t="s">
        <v>1562</v>
      </c>
    </row>
    <row r="142" spans="1:14" x14ac:dyDescent="0.25">
      <c r="A142" t="s">
        <v>155</v>
      </c>
      <c r="B142" t="s">
        <v>2425</v>
      </c>
      <c r="C142" t="s">
        <v>624</v>
      </c>
      <c r="D142" t="s">
        <v>21</v>
      </c>
      <c r="E142">
        <v>20678</v>
      </c>
      <c r="F142" t="s">
        <v>22</v>
      </c>
      <c r="G142" t="s">
        <v>22</v>
      </c>
      <c r="H142" t="s">
        <v>208</v>
      </c>
      <c r="I142" t="s">
        <v>209</v>
      </c>
      <c r="J142" s="1">
        <v>43194</v>
      </c>
      <c r="K142" s="1">
        <v>43251</v>
      </c>
      <c r="L142" t="s">
        <v>103</v>
      </c>
      <c r="N142" t="s">
        <v>1562</v>
      </c>
    </row>
    <row r="143" spans="1:14" x14ac:dyDescent="0.25">
      <c r="A143" t="s">
        <v>2657</v>
      </c>
      <c r="B143" t="s">
        <v>2658</v>
      </c>
      <c r="C143" t="s">
        <v>29</v>
      </c>
      <c r="D143" t="s">
        <v>21</v>
      </c>
      <c r="E143">
        <v>21214</v>
      </c>
      <c r="F143" t="s">
        <v>22</v>
      </c>
      <c r="G143" t="s">
        <v>22</v>
      </c>
      <c r="H143" t="s">
        <v>208</v>
      </c>
      <c r="I143" t="s">
        <v>209</v>
      </c>
      <c r="J143" t="s">
        <v>210</v>
      </c>
      <c r="K143" s="1">
        <v>43251</v>
      </c>
      <c r="L143" t="s">
        <v>211</v>
      </c>
      <c r="M143" t="str">
        <f>HYPERLINK("https://www.regulations.gov/docket?D=FDA-2018-H-2053")</f>
        <v>https://www.regulations.gov/docket?D=FDA-2018-H-2053</v>
      </c>
      <c r="N143" t="s">
        <v>210</v>
      </c>
    </row>
    <row r="144" spans="1:14" x14ac:dyDescent="0.25">
      <c r="A144" t="s">
        <v>2916</v>
      </c>
      <c r="B144" t="s">
        <v>2917</v>
      </c>
      <c r="C144" t="s">
        <v>702</v>
      </c>
      <c r="D144" t="s">
        <v>21</v>
      </c>
      <c r="E144">
        <v>20874</v>
      </c>
      <c r="F144" t="s">
        <v>22</v>
      </c>
      <c r="G144" t="s">
        <v>22</v>
      </c>
      <c r="H144" t="s">
        <v>208</v>
      </c>
      <c r="I144" t="s">
        <v>209</v>
      </c>
      <c r="J144" s="1">
        <v>43194</v>
      </c>
      <c r="K144" s="1">
        <v>43251</v>
      </c>
      <c r="L144" t="s">
        <v>103</v>
      </c>
      <c r="N144" t="s">
        <v>1583</v>
      </c>
    </row>
    <row r="145" spans="1:14" x14ac:dyDescent="0.25">
      <c r="A145" t="s">
        <v>201</v>
      </c>
      <c r="B145" t="s">
        <v>632</v>
      </c>
      <c r="C145" t="s">
        <v>624</v>
      </c>
      <c r="D145" t="s">
        <v>21</v>
      </c>
      <c r="E145">
        <v>20678</v>
      </c>
      <c r="F145" t="s">
        <v>22</v>
      </c>
      <c r="G145" t="s">
        <v>22</v>
      </c>
      <c r="H145" t="s">
        <v>208</v>
      </c>
      <c r="I145" t="s">
        <v>209</v>
      </c>
      <c r="J145" s="1">
        <v>43194</v>
      </c>
      <c r="K145" s="1">
        <v>43251</v>
      </c>
      <c r="L145" t="s">
        <v>103</v>
      </c>
      <c r="N145" t="s">
        <v>1583</v>
      </c>
    </row>
    <row r="146" spans="1:14" x14ac:dyDescent="0.25">
      <c r="A146" t="s">
        <v>76</v>
      </c>
      <c r="B146" t="s">
        <v>651</v>
      </c>
      <c r="C146" t="s">
        <v>652</v>
      </c>
      <c r="D146" t="s">
        <v>21</v>
      </c>
      <c r="E146">
        <v>20743</v>
      </c>
      <c r="F146" t="s">
        <v>22</v>
      </c>
      <c r="G146" t="s">
        <v>22</v>
      </c>
      <c r="H146" t="s">
        <v>208</v>
      </c>
      <c r="I146" t="s">
        <v>209</v>
      </c>
      <c r="J146" s="1">
        <v>43187</v>
      </c>
      <c r="K146" s="1">
        <v>43244</v>
      </c>
      <c r="L146" t="s">
        <v>103</v>
      </c>
      <c r="N146" t="s">
        <v>1583</v>
      </c>
    </row>
    <row r="147" spans="1:14" x14ac:dyDescent="0.25">
      <c r="A147" t="s">
        <v>1172</v>
      </c>
      <c r="B147" t="s">
        <v>1173</v>
      </c>
      <c r="C147" t="s">
        <v>29</v>
      </c>
      <c r="D147" t="s">
        <v>21</v>
      </c>
      <c r="E147">
        <v>21212</v>
      </c>
      <c r="F147" t="s">
        <v>22</v>
      </c>
      <c r="G147" t="s">
        <v>22</v>
      </c>
      <c r="H147" t="s">
        <v>208</v>
      </c>
      <c r="I147" t="s">
        <v>209</v>
      </c>
      <c r="J147" s="1">
        <v>43186</v>
      </c>
      <c r="K147" s="1">
        <v>43244</v>
      </c>
      <c r="L147" t="s">
        <v>103</v>
      </c>
      <c r="N147" t="s">
        <v>1583</v>
      </c>
    </row>
    <row r="148" spans="1:14" x14ac:dyDescent="0.25">
      <c r="A148" t="s">
        <v>177</v>
      </c>
      <c r="B148" t="s">
        <v>4939</v>
      </c>
      <c r="C148" t="s">
        <v>652</v>
      </c>
      <c r="D148" t="s">
        <v>21</v>
      </c>
      <c r="E148">
        <v>20743</v>
      </c>
      <c r="F148" t="s">
        <v>22</v>
      </c>
      <c r="G148" t="s">
        <v>22</v>
      </c>
      <c r="H148" t="s">
        <v>208</v>
      </c>
      <c r="I148" t="s">
        <v>209</v>
      </c>
      <c r="J148" s="1">
        <v>43187</v>
      </c>
      <c r="K148" s="1">
        <v>43244</v>
      </c>
      <c r="L148" t="s">
        <v>103</v>
      </c>
      <c r="N148" t="s">
        <v>1583</v>
      </c>
    </row>
    <row r="149" spans="1:14" x14ac:dyDescent="0.25">
      <c r="A149" t="s">
        <v>2078</v>
      </c>
      <c r="B149" t="s">
        <v>2079</v>
      </c>
      <c r="C149" t="s">
        <v>29</v>
      </c>
      <c r="D149" t="s">
        <v>21</v>
      </c>
      <c r="E149">
        <v>21212</v>
      </c>
      <c r="F149" t="s">
        <v>22</v>
      </c>
      <c r="G149" t="s">
        <v>22</v>
      </c>
      <c r="H149" t="s">
        <v>208</v>
      </c>
      <c r="I149" t="s">
        <v>209</v>
      </c>
      <c r="J149" s="1">
        <v>43185</v>
      </c>
      <c r="K149" s="1">
        <v>43244</v>
      </c>
      <c r="L149" t="s">
        <v>103</v>
      </c>
      <c r="N149" t="s">
        <v>1583</v>
      </c>
    </row>
    <row r="150" spans="1:14" x14ac:dyDescent="0.25">
      <c r="A150" t="s">
        <v>196</v>
      </c>
      <c r="B150" t="s">
        <v>1205</v>
      </c>
      <c r="C150" t="s">
        <v>29</v>
      </c>
      <c r="D150" t="s">
        <v>21</v>
      </c>
      <c r="E150">
        <v>21212</v>
      </c>
      <c r="F150" t="s">
        <v>22</v>
      </c>
      <c r="G150" t="s">
        <v>22</v>
      </c>
      <c r="H150" t="s">
        <v>208</v>
      </c>
      <c r="I150" t="s">
        <v>209</v>
      </c>
      <c r="J150" s="1">
        <v>43185</v>
      </c>
      <c r="K150" s="1">
        <v>43244</v>
      </c>
      <c r="L150" t="s">
        <v>103</v>
      </c>
      <c r="N150" t="s">
        <v>1583</v>
      </c>
    </row>
    <row r="151" spans="1:14" x14ac:dyDescent="0.25">
      <c r="A151" t="s">
        <v>30</v>
      </c>
      <c r="B151" t="s">
        <v>1956</v>
      </c>
      <c r="C151" t="s">
        <v>29</v>
      </c>
      <c r="D151" t="s">
        <v>21</v>
      </c>
      <c r="E151">
        <v>21212</v>
      </c>
      <c r="F151" t="s">
        <v>22</v>
      </c>
      <c r="G151" t="s">
        <v>22</v>
      </c>
      <c r="H151" t="s">
        <v>208</v>
      </c>
      <c r="I151" t="s">
        <v>209</v>
      </c>
      <c r="J151" s="1">
        <v>43186</v>
      </c>
      <c r="K151" s="1">
        <v>43244</v>
      </c>
      <c r="L151" t="s">
        <v>103</v>
      </c>
      <c r="N151" t="s">
        <v>1583</v>
      </c>
    </row>
    <row r="152" spans="1:14" x14ac:dyDescent="0.25">
      <c r="A152" t="s">
        <v>2591</v>
      </c>
      <c r="B152" t="s">
        <v>4942</v>
      </c>
      <c r="C152" t="s">
        <v>29</v>
      </c>
      <c r="D152" t="s">
        <v>21</v>
      </c>
      <c r="E152">
        <v>21212</v>
      </c>
      <c r="F152" t="s">
        <v>22</v>
      </c>
      <c r="G152" t="s">
        <v>22</v>
      </c>
      <c r="H152" t="s">
        <v>208</v>
      </c>
      <c r="I152" t="s">
        <v>209</v>
      </c>
      <c r="J152" s="1">
        <v>43186</v>
      </c>
      <c r="K152" s="1">
        <v>43244</v>
      </c>
      <c r="L152" t="s">
        <v>103</v>
      </c>
      <c r="N152" t="s">
        <v>104</v>
      </c>
    </row>
    <row r="153" spans="1:14" x14ac:dyDescent="0.25">
      <c r="A153" t="s">
        <v>4943</v>
      </c>
      <c r="B153" t="s">
        <v>1184</v>
      </c>
      <c r="C153" t="s">
        <v>29</v>
      </c>
      <c r="D153" t="s">
        <v>21</v>
      </c>
      <c r="E153">
        <v>21212</v>
      </c>
      <c r="F153" t="s">
        <v>22</v>
      </c>
      <c r="G153" t="s">
        <v>22</v>
      </c>
      <c r="H153" t="s">
        <v>208</v>
      </c>
      <c r="I153" t="s">
        <v>209</v>
      </c>
      <c r="J153" s="1">
        <v>43185</v>
      </c>
      <c r="K153" s="1">
        <v>43244</v>
      </c>
      <c r="L153" t="s">
        <v>103</v>
      </c>
      <c r="N153" t="s">
        <v>1583</v>
      </c>
    </row>
    <row r="154" spans="1:14" x14ac:dyDescent="0.25">
      <c r="A154" t="s">
        <v>201</v>
      </c>
      <c r="B154" t="s">
        <v>4944</v>
      </c>
      <c r="C154" t="s">
        <v>652</v>
      </c>
      <c r="D154" t="s">
        <v>21</v>
      </c>
      <c r="E154">
        <v>20743</v>
      </c>
      <c r="F154" t="s">
        <v>22</v>
      </c>
      <c r="G154" t="s">
        <v>22</v>
      </c>
      <c r="H154" t="s">
        <v>208</v>
      </c>
      <c r="I154" t="s">
        <v>209</v>
      </c>
      <c r="J154" s="1">
        <v>43187</v>
      </c>
      <c r="K154" s="1">
        <v>43244</v>
      </c>
      <c r="L154" t="s">
        <v>103</v>
      </c>
      <c r="N154" t="s">
        <v>1583</v>
      </c>
    </row>
    <row r="155" spans="1:14" x14ac:dyDescent="0.25">
      <c r="A155" t="s">
        <v>2404</v>
      </c>
      <c r="B155" t="s">
        <v>3802</v>
      </c>
      <c r="C155" t="s">
        <v>1125</v>
      </c>
      <c r="D155" t="s">
        <v>21</v>
      </c>
      <c r="E155">
        <v>21221</v>
      </c>
      <c r="F155" t="s">
        <v>22</v>
      </c>
      <c r="G155" t="s">
        <v>22</v>
      </c>
      <c r="H155" t="s">
        <v>208</v>
      </c>
      <c r="I155" t="s">
        <v>209</v>
      </c>
      <c r="J155" t="s">
        <v>210</v>
      </c>
      <c r="K155" s="1">
        <v>43241</v>
      </c>
      <c r="L155" t="s">
        <v>211</v>
      </c>
      <c r="M155" t="str">
        <f>HYPERLINK("https://www.regulations.gov/docket?D=FDA-2018-H-1942")</f>
        <v>https://www.regulations.gov/docket?D=FDA-2018-H-1942</v>
      </c>
      <c r="N155" t="s">
        <v>210</v>
      </c>
    </row>
    <row r="156" spans="1:14" x14ac:dyDescent="0.25">
      <c r="A156" t="s">
        <v>1417</v>
      </c>
      <c r="B156" t="s">
        <v>1418</v>
      </c>
      <c r="C156" t="s">
        <v>29</v>
      </c>
      <c r="D156" t="s">
        <v>21</v>
      </c>
      <c r="E156">
        <v>21223</v>
      </c>
      <c r="F156" t="s">
        <v>22</v>
      </c>
      <c r="G156" t="s">
        <v>22</v>
      </c>
      <c r="H156" t="s">
        <v>208</v>
      </c>
      <c r="I156" t="s">
        <v>209</v>
      </c>
      <c r="J156" t="s">
        <v>210</v>
      </c>
      <c r="K156" s="1">
        <v>43238</v>
      </c>
      <c r="L156" t="s">
        <v>211</v>
      </c>
      <c r="M156" t="str">
        <f>HYPERLINK("https://www.regulations.gov/docket?D=FDA-2018-H-1925")</f>
        <v>https://www.regulations.gov/docket?D=FDA-2018-H-1925</v>
      </c>
      <c r="N156" t="s">
        <v>210</v>
      </c>
    </row>
    <row r="157" spans="1:14" x14ac:dyDescent="0.25">
      <c r="A157" t="s">
        <v>2974</v>
      </c>
      <c r="B157" t="s">
        <v>2975</v>
      </c>
      <c r="C157" t="s">
        <v>652</v>
      </c>
      <c r="D157" t="s">
        <v>21</v>
      </c>
      <c r="E157">
        <v>20743</v>
      </c>
      <c r="F157" t="s">
        <v>22</v>
      </c>
      <c r="G157" t="s">
        <v>22</v>
      </c>
      <c r="H157" t="s">
        <v>208</v>
      </c>
      <c r="I157" t="s">
        <v>209</v>
      </c>
      <c r="J157" t="s">
        <v>210</v>
      </c>
      <c r="K157" s="1">
        <v>43238</v>
      </c>
      <c r="L157" t="s">
        <v>211</v>
      </c>
      <c r="M157" t="str">
        <f>HYPERLINK("https://www.regulations.gov/docket?D=FDA-2018-H-1931")</f>
        <v>https://www.regulations.gov/docket?D=FDA-2018-H-1931</v>
      </c>
      <c r="N157" t="s">
        <v>210</v>
      </c>
    </row>
    <row r="158" spans="1:14" x14ac:dyDescent="0.25">
      <c r="A158" t="s">
        <v>2863</v>
      </c>
      <c r="B158" t="s">
        <v>4976</v>
      </c>
      <c r="C158" t="s">
        <v>1509</v>
      </c>
      <c r="D158" t="s">
        <v>21</v>
      </c>
      <c r="E158">
        <v>21032</v>
      </c>
      <c r="F158" t="s">
        <v>22</v>
      </c>
      <c r="G158" t="s">
        <v>22</v>
      </c>
      <c r="H158" t="s">
        <v>208</v>
      </c>
      <c r="I158" t="s">
        <v>209</v>
      </c>
      <c r="J158" s="1">
        <v>43182</v>
      </c>
      <c r="K158" s="1">
        <v>43237</v>
      </c>
      <c r="L158" t="s">
        <v>103</v>
      </c>
      <c r="N158" t="s">
        <v>1583</v>
      </c>
    </row>
    <row r="159" spans="1:14" x14ac:dyDescent="0.25">
      <c r="A159" t="s">
        <v>146</v>
      </c>
      <c r="B159" t="s">
        <v>1185</v>
      </c>
      <c r="C159" t="s">
        <v>29</v>
      </c>
      <c r="D159" t="s">
        <v>21</v>
      </c>
      <c r="E159">
        <v>21218</v>
      </c>
      <c r="F159" t="s">
        <v>22</v>
      </c>
      <c r="G159" t="s">
        <v>22</v>
      </c>
      <c r="H159" t="s">
        <v>208</v>
      </c>
      <c r="I159" t="s">
        <v>209</v>
      </c>
      <c r="J159" s="1">
        <v>43178</v>
      </c>
      <c r="K159" s="1">
        <v>43237</v>
      </c>
      <c r="L159" t="s">
        <v>103</v>
      </c>
      <c r="N159" t="s">
        <v>1583</v>
      </c>
    </row>
    <row r="160" spans="1:14" x14ac:dyDescent="0.25">
      <c r="A160" t="s">
        <v>2104</v>
      </c>
      <c r="B160" t="s">
        <v>4978</v>
      </c>
      <c r="C160" t="s">
        <v>1221</v>
      </c>
      <c r="D160" t="s">
        <v>21</v>
      </c>
      <c r="E160">
        <v>21054</v>
      </c>
      <c r="F160" t="s">
        <v>22</v>
      </c>
      <c r="G160" t="s">
        <v>22</v>
      </c>
      <c r="H160" t="s">
        <v>208</v>
      </c>
      <c r="I160" t="s">
        <v>209</v>
      </c>
      <c r="J160" s="1">
        <v>43181</v>
      </c>
      <c r="K160" s="1">
        <v>43237</v>
      </c>
      <c r="L160" t="s">
        <v>103</v>
      </c>
      <c r="N160" t="s">
        <v>1562</v>
      </c>
    </row>
    <row r="161" spans="1:14" x14ac:dyDescent="0.25">
      <c r="A161" t="s">
        <v>4979</v>
      </c>
      <c r="B161" t="s">
        <v>4980</v>
      </c>
      <c r="C161" t="s">
        <v>1221</v>
      </c>
      <c r="D161" t="s">
        <v>21</v>
      </c>
      <c r="E161">
        <v>21054</v>
      </c>
      <c r="F161" t="s">
        <v>22</v>
      </c>
      <c r="G161" t="s">
        <v>22</v>
      </c>
      <c r="H161" t="s">
        <v>208</v>
      </c>
      <c r="I161" t="s">
        <v>209</v>
      </c>
      <c r="J161" s="1">
        <v>43181</v>
      </c>
      <c r="K161" s="1">
        <v>43237</v>
      </c>
      <c r="L161" t="s">
        <v>103</v>
      </c>
      <c r="N161" t="s">
        <v>1562</v>
      </c>
    </row>
    <row r="162" spans="1:14" x14ac:dyDescent="0.25">
      <c r="A162" t="s">
        <v>155</v>
      </c>
      <c r="B162" t="s">
        <v>2122</v>
      </c>
      <c r="C162" t="s">
        <v>54</v>
      </c>
      <c r="D162" t="s">
        <v>21</v>
      </c>
      <c r="E162">
        <v>21061</v>
      </c>
      <c r="F162" t="s">
        <v>22</v>
      </c>
      <c r="G162" t="s">
        <v>22</v>
      </c>
      <c r="H162" t="s">
        <v>208</v>
      </c>
      <c r="I162" t="s">
        <v>209</v>
      </c>
      <c r="J162" s="1">
        <v>43173</v>
      </c>
      <c r="K162" s="1">
        <v>43230</v>
      </c>
      <c r="L162" t="s">
        <v>103</v>
      </c>
      <c r="N162" t="s">
        <v>1562</v>
      </c>
    </row>
    <row r="163" spans="1:14" x14ac:dyDescent="0.25">
      <c r="A163" t="s">
        <v>76</v>
      </c>
      <c r="B163" t="s">
        <v>120</v>
      </c>
      <c r="C163" t="s">
        <v>29</v>
      </c>
      <c r="D163" t="s">
        <v>21</v>
      </c>
      <c r="E163">
        <v>21215</v>
      </c>
      <c r="F163" t="s">
        <v>22</v>
      </c>
      <c r="G163" t="s">
        <v>22</v>
      </c>
      <c r="H163" t="s">
        <v>208</v>
      </c>
      <c r="I163" t="s">
        <v>209</v>
      </c>
      <c r="J163" s="1">
        <v>43174</v>
      </c>
      <c r="K163" s="1">
        <v>43230</v>
      </c>
      <c r="L163" t="s">
        <v>103</v>
      </c>
      <c r="N163" t="s">
        <v>1583</v>
      </c>
    </row>
    <row r="164" spans="1:14" x14ac:dyDescent="0.25">
      <c r="A164" t="s">
        <v>205</v>
      </c>
      <c r="B164" t="s">
        <v>206</v>
      </c>
      <c r="C164" t="s">
        <v>207</v>
      </c>
      <c r="D164" t="s">
        <v>21</v>
      </c>
      <c r="E164">
        <v>20712</v>
      </c>
      <c r="F164" t="s">
        <v>22</v>
      </c>
      <c r="G164" t="s">
        <v>22</v>
      </c>
      <c r="H164" t="s">
        <v>208</v>
      </c>
      <c r="I164" t="s">
        <v>209</v>
      </c>
      <c r="J164" t="s">
        <v>210</v>
      </c>
      <c r="K164" s="1">
        <v>43229</v>
      </c>
      <c r="L164" t="s">
        <v>211</v>
      </c>
      <c r="M164" t="str">
        <f>HYPERLINK("https://www.regulations.gov/docket?D=FDA-2018-H-1786")</f>
        <v>https://www.regulations.gov/docket?D=FDA-2018-H-1786</v>
      </c>
      <c r="N164" t="s">
        <v>210</v>
      </c>
    </row>
    <row r="165" spans="1:14" x14ac:dyDescent="0.25">
      <c r="A165" t="s">
        <v>1492</v>
      </c>
      <c r="B165" t="s">
        <v>1493</v>
      </c>
      <c r="C165" t="s">
        <v>190</v>
      </c>
      <c r="D165" t="s">
        <v>21</v>
      </c>
      <c r="E165">
        <v>20850</v>
      </c>
      <c r="F165" t="s">
        <v>22</v>
      </c>
      <c r="G165" t="s">
        <v>22</v>
      </c>
      <c r="H165" t="s">
        <v>208</v>
      </c>
      <c r="I165" t="s">
        <v>209</v>
      </c>
      <c r="J165" s="1">
        <v>43166</v>
      </c>
      <c r="K165" s="1">
        <v>43216</v>
      </c>
      <c r="L165" t="s">
        <v>103</v>
      </c>
      <c r="N165" t="s">
        <v>1562</v>
      </c>
    </row>
    <row r="166" spans="1:14" x14ac:dyDescent="0.25">
      <c r="A166" t="s">
        <v>155</v>
      </c>
      <c r="B166" t="s">
        <v>695</v>
      </c>
      <c r="C166" t="s">
        <v>190</v>
      </c>
      <c r="D166" t="s">
        <v>21</v>
      </c>
      <c r="E166">
        <v>20851</v>
      </c>
      <c r="F166" t="s">
        <v>22</v>
      </c>
      <c r="G166" t="s">
        <v>22</v>
      </c>
      <c r="H166" t="s">
        <v>208</v>
      </c>
      <c r="I166" t="s">
        <v>209</v>
      </c>
      <c r="J166" s="1">
        <v>43165</v>
      </c>
      <c r="K166" s="1">
        <v>43216</v>
      </c>
      <c r="L166" t="s">
        <v>103</v>
      </c>
      <c r="N166" t="s">
        <v>1562</v>
      </c>
    </row>
    <row r="167" spans="1:14" x14ac:dyDescent="0.25">
      <c r="A167" t="s">
        <v>1174</v>
      </c>
      <c r="B167" t="s">
        <v>1175</v>
      </c>
      <c r="C167" t="s">
        <v>190</v>
      </c>
      <c r="D167" t="s">
        <v>21</v>
      </c>
      <c r="E167">
        <v>20850</v>
      </c>
      <c r="F167" t="s">
        <v>22</v>
      </c>
      <c r="G167" t="s">
        <v>22</v>
      </c>
      <c r="H167" t="s">
        <v>208</v>
      </c>
      <c r="I167" t="s">
        <v>209</v>
      </c>
      <c r="J167" s="1">
        <v>43166</v>
      </c>
      <c r="K167" s="1">
        <v>43216</v>
      </c>
      <c r="L167" t="s">
        <v>103</v>
      </c>
      <c r="N167" t="s">
        <v>1562</v>
      </c>
    </row>
    <row r="168" spans="1:14" x14ac:dyDescent="0.25">
      <c r="A168" t="s">
        <v>2608</v>
      </c>
      <c r="B168" t="s">
        <v>2609</v>
      </c>
      <c r="C168" t="s">
        <v>173</v>
      </c>
      <c r="D168" t="s">
        <v>21</v>
      </c>
      <c r="E168">
        <v>20745</v>
      </c>
      <c r="F168" t="s">
        <v>22</v>
      </c>
      <c r="G168" t="s">
        <v>22</v>
      </c>
      <c r="H168" t="s">
        <v>208</v>
      </c>
      <c r="I168" t="s">
        <v>209</v>
      </c>
      <c r="J168" s="1">
        <v>43166</v>
      </c>
      <c r="K168" s="1">
        <v>43216</v>
      </c>
      <c r="L168" t="s">
        <v>103</v>
      </c>
      <c r="N168" t="s">
        <v>1583</v>
      </c>
    </row>
    <row r="169" spans="1:14" x14ac:dyDescent="0.25">
      <c r="A169" t="s">
        <v>2055</v>
      </c>
      <c r="B169" t="s">
        <v>2056</v>
      </c>
      <c r="C169" t="s">
        <v>29</v>
      </c>
      <c r="D169" t="s">
        <v>21</v>
      </c>
      <c r="E169">
        <v>21206</v>
      </c>
      <c r="F169" t="s">
        <v>22</v>
      </c>
      <c r="G169" t="s">
        <v>22</v>
      </c>
      <c r="H169" t="s">
        <v>208</v>
      </c>
      <c r="I169" t="s">
        <v>209</v>
      </c>
      <c r="J169" s="1">
        <v>43164</v>
      </c>
      <c r="K169" s="1">
        <v>43216</v>
      </c>
      <c r="L169" t="s">
        <v>103</v>
      </c>
      <c r="N169" t="s">
        <v>1562</v>
      </c>
    </row>
    <row r="170" spans="1:14" x14ac:dyDescent="0.25">
      <c r="A170" t="s">
        <v>1177</v>
      </c>
      <c r="B170" t="s">
        <v>1178</v>
      </c>
      <c r="C170" t="s">
        <v>190</v>
      </c>
      <c r="D170" t="s">
        <v>21</v>
      </c>
      <c r="E170">
        <v>20850</v>
      </c>
      <c r="F170" t="s">
        <v>22</v>
      </c>
      <c r="G170" t="s">
        <v>22</v>
      </c>
      <c r="H170" t="s">
        <v>208</v>
      </c>
      <c r="I170" t="s">
        <v>209</v>
      </c>
      <c r="J170" s="1">
        <v>43159</v>
      </c>
      <c r="K170" s="1">
        <v>43202</v>
      </c>
      <c r="L170" t="s">
        <v>103</v>
      </c>
      <c r="N170" t="s">
        <v>1583</v>
      </c>
    </row>
    <row r="171" spans="1:14" x14ac:dyDescent="0.25">
      <c r="A171" t="s">
        <v>1671</v>
      </c>
      <c r="B171" t="s">
        <v>5251</v>
      </c>
      <c r="C171" t="s">
        <v>546</v>
      </c>
      <c r="D171" t="s">
        <v>21</v>
      </c>
      <c r="E171">
        <v>20772</v>
      </c>
      <c r="F171" t="s">
        <v>22</v>
      </c>
      <c r="G171" t="s">
        <v>22</v>
      </c>
      <c r="H171" t="s">
        <v>208</v>
      </c>
      <c r="I171" t="s">
        <v>209</v>
      </c>
      <c r="J171" s="1">
        <v>43161</v>
      </c>
      <c r="K171" s="1">
        <v>43202</v>
      </c>
      <c r="L171" t="s">
        <v>103</v>
      </c>
      <c r="N171" t="s">
        <v>1583</v>
      </c>
    </row>
    <row r="172" spans="1:14" x14ac:dyDescent="0.25">
      <c r="A172" t="s">
        <v>2701</v>
      </c>
      <c r="B172" t="s">
        <v>2702</v>
      </c>
      <c r="C172" t="s">
        <v>2703</v>
      </c>
      <c r="D172" t="s">
        <v>21</v>
      </c>
      <c r="E172">
        <v>21502</v>
      </c>
      <c r="F172" t="s">
        <v>22</v>
      </c>
      <c r="G172" t="s">
        <v>22</v>
      </c>
      <c r="H172" t="s">
        <v>208</v>
      </c>
      <c r="I172" t="s">
        <v>209</v>
      </c>
      <c r="J172" s="1">
        <v>43154</v>
      </c>
      <c r="K172" s="1">
        <v>43195</v>
      </c>
      <c r="L172" t="s">
        <v>103</v>
      </c>
      <c r="N172" t="s">
        <v>1562</v>
      </c>
    </row>
    <row r="173" spans="1:14" x14ac:dyDescent="0.25">
      <c r="A173" t="s">
        <v>2000</v>
      </c>
      <c r="B173" t="s">
        <v>2001</v>
      </c>
      <c r="C173" t="s">
        <v>138</v>
      </c>
      <c r="D173" t="s">
        <v>21</v>
      </c>
      <c r="E173">
        <v>21220</v>
      </c>
      <c r="F173" t="s">
        <v>22</v>
      </c>
      <c r="G173" t="s">
        <v>22</v>
      </c>
      <c r="H173" t="s">
        <v>208</v>
      </c>
      <c r="I173" t="s">
        <v>209</v>
      </c>
      <c r="J173" s="1">
        <v>43151</v>
      </c>
      <c r="K173" s="1">
        <v>43188</v>
      </c>
      <c r="L173" t="s">
        <v>103</v>
      </c>
      <c r="N173" t="s">
        <v>1562</v>
      </c>
    </row>
    <row r="174" spans="1:14" x14ac:dyDescent="0.25">
      <c r="A174" t="s">
        <v>2938</v>
      </c>
      <c r="B174" t="s">
        <v>2939</v>
      </c>
      <c r="C174" t="s">
        <v>138</v>
      </c>
      <c r="D174" t="s">
        <v>21</v>
      </c>
      <c r="E174">
        <v>21220</v>
      </c>
      <c r="F174" t="s">
        <v>22</v>
      </c>
      <c r="G174" t="s">
        <v>22</v>
      </c>
      <c r="H174" t="s">
        <v>208</v>
      </c>
      <c r="I174" t="s">
        <v>209</v>
      </c>
      <c r="J174" s="1">
        <v>43151</v>
      </c>
      <c r="K174" s="1">
        <v>43188</v>
      </c>
      <c r="L174" t="s">
        <v>103</v>
      </c>
      <c r="N174" t="s">
        <v>1583</v>
      </c>
    </row>
    <row r="175" spans="1:14" x14ac:dyDescent="0.25">
      <c r="A175" t="s">
        <v>2176</v>
      </c>
      <c r="B175" t="s">
        <v>2177</v>
      </c>
      <c r="C175" t="s">
        <v>190</v>
      </c>
      <c r="D175" t="s">
        <v>21</v>
      </c>
      <c r="E175">
        <v>20850</v>
      </c>
      <c r="F175" t="s">
        <v>22</v>
      </c>
      <c r="G175" t="s">
        <v>22</v>
      </c>
      <c r="H175" t="s">
        <v>208</v>
      </c>
      <c r="I175" t="s">
        <v>209</v>
      </c>
      <c r="J175" s="1">
        <v>43152</v>
      </c>
      <c r="K175" s="1">
        <v>43188</v>
      </c>
      <c r="L175" t="s">
        <v>103</v>
      </c>
      <c r="N175" t="s">
        <v>1562</v>
      </c>
    </row>
    <row r="176" spans="1:14" x14ac:dyDescent="0.25">
      <c r="A176" t="s">
        <v>2886</v>
      </c>
      <c r="B176" t="s">
        <v>2887</v>
      </c>
      <c r="C176" t="s">
        <v>190</v>
      </c>
      <c r="D176" t="s">
        <v>21</v>
      </c>
      <c r="E176">
        <v>20850</v>
      </c>
      <c r="F176" t="s">
        <v>22</v>
      </c>
      <c r="G176" t="s">
        <v>22</v>
      </c>
      <c r="H176" t="s">
        <v>208</v>
      </c>
      <c r="I176" t="s">
        <v>209</v>
      </c>
      <c r="J176" s="1">
        <v>43152</v>
      </c>
      <c r="K176" s="1">
        <v>43188</v>
      </c>
      <c r="L176" t="s">
        <v>103</v>
      </c>
      <c r="N176" t="s">
        <v>1562</v>
      </c>
    </row>
    <row r="177" spans="1:14" x14ac:dyDescent="0.25">
      <c r="A177" t="s">
        <v>76</v>
      </c>
      <c r="B177" t="s">
        <v>2028</v>
      </c>
      <c r="C177" t="s">
        <v>29</v>
      </c>
      <c r="D177" t="s">
        <v>21</v>
      </c>
      <c r="E177">
        <v>21224</v>
      </c>
      <c r="F177" t="s">
        <v>22</v>
      </c>
      <c r="G177" t="s">
        <v>22</v>
      </c>
      <c r="H177" t="s">
        <v>208</v>
      </c>
      <c r="I177" t="s">
        <v>209</v>
      </c>
      <c r="J177" s="1">
        <v>43146</v>
      </c>
      <c r="K177" s="1">
        <v>43181</v>
      </c>
      <c r="L177" t="s">
        <v>103</v>
      </c>
      <c r="N177" t="s">
        <v>1583</v>
      </c>
    </row>
    <row r="178" spans="1:14" x14ac:dyDescent="0.25">
      <c r="A178" t="s">
        <v>2430</v>
      </c>
      <c r="B178" t="s">
        <v>2431</v>
      </c>
      <c r="C178" t="s">
        <v>29</v>
      </c>
      <c r="D178" t="s">
        <v>21</v>
      </c>
      <c r="E178">
        <v>21224</v>
      </c>
      <c r="F178" t="s">
        <v>22</v>
      </c>
      <c r="G178" t="s">
        <v>22</v>
      </c>
      <c r="H178" t="s">
        <v>208</v>
      </c>
      <c r="I178" t="s">
        <v>209</v>
      </c>
      <c r="J178" s="1">
        <v>43147</v>
      </c>
      <c r="K178" s="1">
        <v>43181</v>
      </c>
      <c r="L178" t="s">
        <v>103</v>
      </c>
      <c r="N178" t="s">
        <v>1583</v>
      </c>
    </row>
    <row r="179" spans="1:14" x14ac:dyDescent="0.25">
      <c r="A179" t="s">
        <v>1091</v>
      </c>
      <c r="B179" t="s">
        <v>1092</v>
      </c>
      <c r="C179" t="s">
        <v>29</v>
      </c>
      <c r="D179" t="s">
        <v>21</v>
      </c>
      <c r="E179">
        <v>21224</v>
      </c>
      <c r="F179" t="s">
        <v>22</v>
      </c>
      <c r="G179" t="s">
        <v>22</v>
      </c>
      <c r="H179" t="s">
        <v>208</v>
      </c>
      <c r="I179" t="s">
        <v>209</v>
      </c>
      <c r="J179" s="1">
        <v>43147</v>
      </c>
      <c r="K179" s="1">
        <v>43181</v>
      </c>
      <c r="L179" t="s">
        <v>103</v>
      </c>
      <c r="N179" t="s">
        <v>1583</v>
      </c>
    </row>
    <row r="180" spans="1:14" x14ac:dyDescent="0.25">
      <c r="A180" t="s">
        <v>5410</v>
      </c>
      <c r="B180" t="s">
        <v>1454</v>
      </c>
      <c r="C180" t="s">
        <v>29</v>
      </c>
      <c r="D180" t="s">
        <v>21</v>
      </c>
      <c r="E180">
        <v>21224</v>
      </c>
      <c r="F180" t="s">
        <v>22</v>
      </c>
      <c r="G180" t="s">
        <v>22</v>
      </c>
      <c r="H180" t="s">
        <v>208</v>
      </c>
      <c r="I180" t="s">
        <v>209</v>
      </c>
      <c r="J180" s="1">
        <v>43147</v>
      </c>
      <c r="K180" s="1">
        <v>43174</v>
      </c>
      <c r="L180" t="s">
        <v>103</v>
      </c>
      <c r="N180" t="s">
        <v>1583</v>
      </c>
    </row>
    <row r="181" spans="1:14" x14ac:dyDescent="0.25">
      <c r="A181" t="s">
        <v>1994</v>
      </c>
      <c r="B181" t="s">
        <v>1995</v>
      </c>
      <c r="C181" t="s">
        <v>29</v>
      </c>
      <c r="D181" t="s">
        <v>21</v>
      </c>
      <c r="E181">
        <v>21224</v>
      </c>
      <c r="F181" t="s">
        <v>22</v>
      </c>
      <c r="G181" t="s">
        <v>22</v>
      </c>
      <c r="H181" t="s">
        <v>208</v>
      </c>
      <c r="I181" t="s">
        <v>209</v>
      </c>
      <c r="J181" s="1">
        <v>43146</v>
      </c>
      <c r="K181" s="1">
        <v>43174</v>
      </c>
      <c r="L181" t="s">
        <v>103</v>
      </c>
      <c r="N181" t="s">
        <v>1583</v>
      </c>
    </row>
    <row r="182" spans="1:14" x14ac:dyDescent="0.25">
      <c r="A182" t="s">
        <v>2724</v>
      </c>
      <c r="B182" t="s">
        <v>1003</v>
      </c>
      <c r="C182" t="s">
        <v>29</v>
      </c>
      <c r="D182" t="s">
        <v>21</v>
      </c>
      <c r="E182">
        <v>21224</v>
      </c>
      <c r="F182" t="s">
        <v>22</v>
      </c>
      <c r="G182" t="s">
        <v>22</v>
      </c>
      <c r="H182" t="s">
        <v>208</v>
      </c>
      <c r="I182" t="s">
        <v>209</v>
      </c>
      <c r="J182" s="1">
        <v>43146</v>
      </c>
      <c r="K182" s="1">
        <v>43174</v>
      </c>
      <c r="L182" t="s">
        <v>103</v>
      </c>
      <c r="N182" t="s">
        <v>1583</v>
      </c>
    </row>
    <row r="183" spans="1:14" x14ac:dyDescent="0.25">
      <c r="A183" t="s">
        <v>5411</v>
      </c>
      <c r="B183" t="s">
        <v>972</v>
      </c>
      <c r="C183" t="s">
        <v>29</v>
      </c>
      <c r="D183" t="s">
        <v>21</v>
      </c>
      <c r="E183">
        <v>21224</v>
      </c>
      <c r="F183" t="s">
        <v>22</v>
      </c>
      <c r="G183" t="s">
        <v>22</v>
      </c>
      <c r="H183" t="s">
        <v>208</v>
      </c>
      <c r="I183" t="s">
        <v>209</v>
      </c>
      <c r="J183" s="1">
        <v>43146</v>
      </c>
      <c r="K183" s="1">
        <v>43174</v>
      </c>
      <c r="L183" t="s">
        <v>103</v>
      </c>
      <c r="N183" t="s">
        <v>1583</v>
      </c>
    </row>
    <row r="184" spans="1:14" x14ac:dyDescent="0.25">
      <c r="A184" t="s">
        <v>5412</v>
      </c>
      <c r="B184" t="s">
        <v>5413</v>
      </c>
      <c r="C184" t="s">
        <v>29</v>
      </c>
      <c r="D184" t="s">
        <v>21</v>
      </c>
      <c r="E184">
        <v>21224</v>
      </c>
      <c r="F184" t="s">
        <v>22</v>
      </c>
      <c r="G184" t="s">
        <v>22</v>
      </c>
      <c r="H184" t="s">
        <v>208</v>
      </c>
      <c r="I184" t="s">
        <v>209</v>
      </c>
      <c r="J184" s="1">
        <v>43147</v>
      </c>
      <c r="K184" s="1">
        <v>43174</v>
      </c>
      <c r="L184" t="s">
        <v>103</v>
      </c>
      <c r="N184" t="s">
        <v>1562</v>
      </c>
    </row>
    <row r="185" spans="1:14" x14ac:dyDescent="0.25">
      <c r="A185" t="s">
        <v>2821</v>
      </c>
      <c r="B185" t="s">
        <v>2822</v>
      </c>
      <c r="C185" t="s">
        <v>29</v>
      </c>
      <c r="D185" t="s">
        <v>21</v>
      </c>
      <c r="E185">
        <v>21223</v>
      </c>
      <c r="F185" t="s">
        <v>22</v>
      </c>
      <c r="G185" t="s">
        <v>22</v>
      </c>
      <c r="H185" t="s">
        <v>208</v>
      </c>
      <c r="I185" t="s">
        <v>209</v>
      </c>
      <c r="J185" t="s">
        <v>210</v>
      </c>
      <c r="K185" s="1">
        <v>43172</v>
      </c>
      <c r="L185" t="s">
        <v>211</v>
      </c>
      <c r="M185" t="str">
        <f>HYPERLINK("https://www.regulations.gov/docket?D=FDA-2018-H-1085")</f>
        <v>https://www.regulations.gov/docket?D=FDA-2018-H-1085</v>
      </c>
      <c r="N185" t="s">
        <v>210</v>
      </c>
    </row>
    <row r="186" spans="1:14" x14ac:dyDescent="0.25">
      <c r="A186" t="s">
        <v>201</v>
      </c>
      <c r="B186" t="s">
        <v>2976</v>
      </c>
      <c r="C186" t="s">
        <v>652</v>
      </c>
      <c r="D186" t="s">
        <v>21</v>
      </c>
      <c r="E186">
        <v>20743</v>
      </c>
      <c r="F186" t="s">
        <v>22</v>
      </c>
      <c r="G186" t="s">
        <v>22</v>
      </c>
      <c r="H186" t="s">
        <v>208</v>
      </c>
      <c r="I186" t="s">
        <v>209</v>
      </c>
      <c r="J186" t="s">
        <v>210</v>
      </c>
      <c r="K186" s="1">
        <v>43168</v>
      </c>
      <c r="L186" t="s">
        <v>211</v>
      </c>
      <c r="M186" t="str">
        <f>HYPERLINK("https://www.regulations.gov/docket?D=FDA-2018-H-1029")</f>
        <v>https://www.regulations.gov/docket?D=FDA-2018-H-1029</v>
      </c>
      <c r="N186" t="s">
        <v>210</v>
      </c>
    </row>
    <row r="187" spans="1:14" x14ac:dyDescent="0.25">
      <c r="A187" t="s">
        <v>5462</v>
      </c>
      <c r="B187" t="s">
        <v>468</v>
      </c>
      <c r="C187" t="s">
        <v>424</v>
      </c>
      <c r="D187" t="s">
        <v>21</v>
      </c>
      <c r="E187">
        <v>21042</v>
      </c>
      <c r="F187" t="s">
        <v>22</v>
      </c>
      <c r="G187" t="s">
        <v>22</v>
      </c>
      <c r="H187" t="s">
        <v>208</v>
      </c>
      <c r="I187" t="s">
        <v>209</v>
      </c>
      <c r="J187" t="s">
        <v>210</v>
      </c>
      <c r="K187" s="1">
        <v>43167</v>
      </c>
      <c r="L187" t="s">
        <v>211</v>
      </c>
      <c r="M187" t="str">
        <f>HYPERLINK("https://www.regulations.gov/docket?D=FDA-2018-H-1002")</f>
        <v>https://www.regulations.gov/docket?D=FDA-2018-H-1002</v>
      </c>
      <c r="N187" t="s">
        <v>210</v>
      </c>
    </row>
    <row r="188" spans="1:14" x14ac:dyDescent="0.25">
      <c r="A188" t="s">
        <v>2870</v>
      </c>
      <c r="B188" t="s">
        <v>2871</v>
      </c>
      <c r="C188" t="s">
        <v>190</v>
      </c>
      <c r="D188" t="s">
        <v>21</v>
      </c>
      <c r="E188">
        <v>20852</v>
      </c>
      <c r="F188" t="s">
        <v>22</v>
      </c>
      <c r="G188" t="s">
        <v>22</v>
      </c>
      <c r="H188" t="s">
        <v>208</v>
      </c>
      <c r="I188" t="s">
        <v>209</v>
      </c>
      <c r="J188" s="1">
        <v>43139</v>
      </c>
      <c r="K188" s="1">
        <v>43160</v>
      </c>
      <c r="L188" t="s">
        <v>103</v>
      </c>
      <c r="N188" t="s">
        <v>1562</v>
      </c>
    </row>
    <row r="189" spans="1:14" x14ac:dyDescent="0.25">
      <c r="A189" t="s">
        <v>5514</v>
      </c>
      <c r="B189" t="s">
        <v>5515</v>
      </c>
      <c r="C189" t="s">
        <v>29</v>
      </c>
      <c r="D189" t="s">
        <v>21</v>
      </c>
      <c r="E189">
        <v>21217</v>
      </c>
      <c r="F189" t="s">
        <v>22</v>
      </c>
      <c r="G189" t="s">
        <v>22</v>
      </c>
      <c r="H189" t="s">
        <v>208</v>
      </c>
      <c r="I189" t="s">
        <v>209</v>
      </c>
      <c r="J189" t="s">
        <v>210</v>
      </c>
      <c r="K189" s="1">
        <v>43158</v>
      </c>
      <c r="L189" t="s">
        <v>211</v>
      </c>
      <c r="M189" t="str">
        <f>HYPERLINK("https://www.regulations.gov/docket?D=FDA-2018-H-0869")</f>
        <v>https://www.regulations.gov/docket?D=FDA-2018-H-0869</v>
      </c>
      <c r="N189" t="s">
        <v>210</v>
      </c>
    </row>
    <row r="190" spans="1:14" x14ac:dyDescent="0.25">
      <c r="A190" t="s">
        <v>3440</v>
      </c>
      <c r="B190" t="s">
        <v>3441</v>
      </c>
      <c r="C190" t="s">
        <v>487</v>
      </c>
      <c r="D190" t="s">
        <v>21</v>
      </c>
      <c r="E190">
        <v>20782</v>
      </c>
      <c r="F190" t="s">
        <v>22</v>
      </c>
      <c r="G190" t="s">
        <v>22</v>
      </c>
      <c r="H190" t="s">
        <v>208</v>
      </c>
      <c r="I190" t="s">
        <v>209</v>
      </c>
      <c r="J190" t="s">
        <v>210</v>
      </c>
      <c r="K190" s="1">
        <v>43157</v>
      </c>
      <c r="L190" t="s">
        <v>211</v>
      </c>
      <c r="M190" t="str">
        <f>HYPERLINK("https://www.regulations.gov/docket?D=FDA-2018-H-0831")</f>
        <v>https://www.regulations.gov/docket?D=FDA-2018-H-0831</v>
      </c>
      <c r="N190" t="s">
        <v>210</v>
      </c>
    </row>
    <row r="191" spans="1:14" x14ac:dyDescent="0.25">
      <c r="A191" t="s">
        <v>2009</v>
      </c>
      <c r="B191" t="s">
        <v>2010</v>
      </c>
      <c r="C191" t="s">
        <v>190</v>
      </c>
      <c r="D191" t="s">
        <v>21</v>
      </c>
      <c r="E191">
        <v>20851</v>
      </c>
      <c r="F191" t="s">
        <v>22</v>
      </c>
      <c r="G191" t="s">
        <v>22</v>
      </c>
      <c r="H191" t="s">
        <v>208</v>
      </c>
      <c r="I191" t="s">
        <v>209</v>
      </c>
      <c r="J191" s="1">
        <v>43137</v>
      </c>
      <c r="K191" s="1">
        <v>43153</v>
      </c>
      <c r="L191" t="s">
        <v>103</v>
      </c>
      <c r="N191" t="s">
        <v>1562</v>
      </c>
    </row>
    <row r="192" spans="1:14" x14ac:dyDescent="0.25">
      <c r="A192" t="s">
        <v>139</v>
      </c>
      <c r="B192" t="s">
        <v>5542</v>
      </c>
      <c r="C192" t="s">
        <v>67</v>
      </c>
      <c r="D192" t="s">
        <v>21</v>
      </c>
      <c r="E192">
        <v>20910</v>
      </c>
      <c r="F192" t="s">
        <v>22</v>
      </c>
      <c r="G192" t="s">
        <v>22</v>
      </c>
      <c r="H192" t="s">
        <v>208</v>
      </c>
      <c r="I192" t="s">
        <v>209</v>
      </c>
      <c r="J192" s="1">
        <v>43131</v>
      </c>
      <c r="K192" s="1">
        <v>43153</v>
      </c>
      <c r="L192" t="s">
        <v>103</v>
      </c>
      <c r="N192" t="s">
        <v>1583</v>
      </c>
    </row>
    <row r="193" spans="1:14" x14ac:dyDescent="0.25">
      <c r="A193" t="s">
        <v>3624</v>
      </c>
      <c r="B193" t="s">
        <v>3625</v>
      </c>
      <c r="C193" t="s">
        <v>193</v>
      </c>
      <c r="D193" t="s">
        <v>21</v>
      </c>
      <c r="E193">
        <v>20748</v>
      </c>
      <c r="F193" t="s">
        <v>22</v>
      </c>
      <c r="G193" t="s">
        <v>22</v>
      </c>
      <c r="H193" t="s">
        <v>208</v>
      </c>
      <c r="I193" t="s">
        <v>209</v>
      </c>
      <c r="J193" s="1">
        <v>43138</v>
      </c>
      <c r="K193" s="1">
        <v>43153</v>
      </c>
      <c r="L193" t="s">
        <v>103</v>
      </c>
      <c r="N193" t="s">
        <v>1583</v>
      </c>
    </row>
    <row r="194" spans="1:14" x14ac:dyDescent="0.25">
      <c r="A194" t="s">
        <v>308</v>
      </c>
      <c r="B194" t="s">
        <v>5543</v>
      </c>
      <c r="C194" t="s">
        <v>193</v>
      </c>
      <c r="D194" t="s">
        <v>21</v>
      </c>
      <c r="E194">
        <v>20748</v>
      </c>
      <c r="F194" t="s">
        <v>22</v>
      </c>
      <c r="G194" t="s">
        <v>22</v>
      </c>
      <c r="H194" t="s">
        <v>208</v>
      </c>
      <c r="I194" t="s">
        <v>209</v>
      </c>
      <c r="J194" s="1">
        <v>43138</v>
      </c>
      <c r="K194" s="1">
        <v>43153</v>
      </c>
      <c r="L194" t="s">
        <v>103</v>
      </c>
      <c r="N194" t="s">
        <v>1583</v>
      </c>
    </row>
    <row r="195" spans="1:14" x14ac:dyDescent="0.25">
      <c r="A195" t="s">
        <v>201</v>
      </c>
      <c r="B195" t="s">
        <v>3227</v>
      </c>
      <c r="C195" t="s">
        <v>154</v>
      </c>
      <c r="D195" t="s">
        <v>21</v>
      </c>
      <c r="E195">
        <v>20707</v>
      </c>
      <c r="F195" t="s">
        <v>22</v>
      </c>
      <c r="G195" t="s">
        <v>22</v>
      </c>
      <c r="H195" t="s">
        <v>208</v>
      </c>
      <c r="I195" t="s">
        <v>209</v>
      </c>
      <c r="J195" s="1">
        <v>43133</v>
      </c>
      <c r="K195" s="1">
        <v>43153</v>
      </c>
      <c r="L195" t="s">
        <v>103</v>
      </c>
      <c r="N195" t="s">
        <v>1583</v>
      </c>
    </row>
    <row r="196" spans="1:14" x14ac:dyDescent="0.25">
      <c r="A196" t="s">
        <v>885</v>
      </c>
      <c r="B196" t="s">
        <v>886</v>
      </c>
      <c r="C196" t="s">
        <v>29</v>
      </c>
      <c r="D196" t="s">
        <v>21</v>
      </c>
      <c r="E196">
        <v>21202</v>
      </c>
      <c r="F196" t="s">
        <v>22</v>
      </c>
      <c r="G196" t="s">
        <v>22</v>
      </c>
      <c r="H196" t="s">
        <v>208</v>
      </c>
      <c r="I196" t="s">
        <v>209</v>
      </c>
      <c r="J196" t="s">
        <v>210</v>
      </c>
      <c r="K196" s="1">
        <v>43153</v>
      </c>
      <c r="L196" t="s">
        <v>211</v>
      </c>
      <c r="M196" t="str">
        <f>HYPERLINK("https://www.regulations.gov/docket?D=FDA-2018-H-0806")</f>
        <v>https://www.regulations.gov/docket?D=FDA-2018-H-0806</v>
      </c>
      <c r="N196" t="s">
        <v>210</v>
      </c>
    </row>
    <row r="197" spans="1:14" x14ac:dyDescent="0.25">
      <c r="A197" t="s">
        <v>2548</v>
      </c>
      <c r="B197" t="s">
        <v>2549</v>
      </c>
      <c r="C197" t="s">
        <v>29</v>
      </c>
      <c r="D197" t="s">
        <v>21</v>
      </c>
      <c r="E197">
        <v>21218</v>
      </c>
      <c r="F197" t="s">
        <v>22</v>
      </c>
      <c r="G197" t="s">
        <v>22</v>
      </c>
      <c r="H197" t="s">
        <v>208</v>
      </c>
      <c r="I197" t="s">
        <v>209</v>
      </c>
      <c r="J197" s="1">
        <v>43125</v>
      </c>
      <c r="K197" s="1">
        <v>43146</v>
      </c>
      <c r="L197" t="s">
        <v>103</v>
      </c>
      <c r="N197" t="s">
        <v>1583</v>
      </c>
    </row>
    <row r="198" spans="1:14" x14ac:dyDescent="0.25">
      <c r="A198" t="s">
        <v>567</v>
      </c>
      <c r="B198" t="s">
        <v>568</v>
      </c>
      <c r="C198" t="s">
        <v>29</v>
      </c>
      <c r="D198" t="s">
        <v>21</v>
      </c>
      <c r="E198">
        <v>21218</v>
      </c>
      <c r="F198" t="s">
        <v>22</v>
      </c>
      <c r="G198" t="s">
        <v>22</v>
      </c>
      <c r="H198" t="s">
        <v>208</v>
      </c>
      <c r="I198" t="s">
        <v>209</v>
      </c>
      <c r="J198" s="1">
        <v>43125</v>
      </c>
      <c r="K198" s="1">
        <v>43146</v>
      </c>
      <c r="L198" t="s">
        <v>103</v>
      </c>
      <c r="N198" t="s">
        <v>1562</v>
      </c>
    </row>
    <row r="199" spans="1:14" x14ac:dyDescent="0.25">
      <c r="A199" t="s">
        <v>710</v>
      </c>
      <c r="B199" t="s">
        <v>2677</v>
      </c>
      <c r="C199" t="s">
        <v>833</v>
      </c>
      <c r="D199" t="s">
        <v>21</v>
      </c>
      <c r="E199">
        <v>20721</v>
      </c>
      <c r="F199" t="s">
        <v>22</v>
      </c>
      <c r="G199" t="s">
        <v>22</v>
      </c>
      <c r="H199" t="s">
        <v>208</v>
      </c>
      <c r="I199" t="s">
        <v>209</v>
      </c>
      <c r="J199" s="1">
        <v>43132</v>
      </c>
      <c r="K199" s="1">
        <v>43146</v>
      </c>
      <c r="L199" t="s">
        <v>103</v>
      </c>
      <c r="N199" t="s">
        <v>1583</v>
      </c>
    </row>
    <row r="200" spans="1:14" x14ac:dyDescent="0.25">
      <c r="A200" t="s">
        <v>1874</v>
      </c>
      <c r="B200" t="s">
        <v>2678</v>
      </c>
      <c r="C200" t="s">
        <v>833</v>
      </c>
      <c r="D200" t="s">
        <v>21</v>
      </c>
      <c r="E200">
        <v>20720</v>
      </c>
      <c r="F200" t="s">
        <v>22</v>
      </c>
      <c r="G200" t="s">
        <v>22</v>
      </c>
      <c r="H200" t="s">
        <v>208</v>
      </c>
      <c r="I200" t="s">
        <v>209</v>
      </c>
      <c r="J200" s="1">
        <v>43132</v>
      </c>
      <c r="K200" s="1">
        <v>43146</v>
      </c>
      <c r="L200" t="s">
        <v>103</v>
      </c>
      <c r="N200" t="s">
        <v>1583</v>
      </c>
    </row>
    <row r="201" spans="1:14" x14ac:dyDescent="0.25">
      <c r="A201" t="s">
        <v>201</v>
      </c>
      <c r="B201" t="s">
        <v>2925</v>
      </c>
      <c r="C201" t="s">
        <v>833</v>
      </c>
      <c r="D201" t="s">
        <v>21</v>
      </c>
      <c r="E201">
        <v>20720</v>
      </c>
      <c r="F201" t="s">
        <v>22</v>
      </c>
      <c r="G201" t="s">
        <v>22</v>
      </c>
      <c r="H201" t="s">
        <v>208</v>
      </c>
      <c r="I201" t="s">
        <v>209</v>
      </c>
      <c r="J201" s="1">
        <v>43132</v>
      </c>
      <c r="K201" s="1">
        <v>43146</v>
      </c>
      <c r="L201" t="s">
        <v>103</v>
      </c>
      <c r="N201" t="s">
        <v>1583</v>
      </c>
    </row>
    <row r="202" spans="1:14" x14ac:dyDescent="0.25">
      <c r="A202" t="s">
        <v>2497</v>
      </c>
      <c r="B202" t="s">
        <v>2589</v>
      </c>
      <c r="C202" t="s">
        <v>154</v>
      </c>
      <c r="D202" t="s">
        <v>21</v>
      </c>
      <c r="E202">
        <v>20707</v>
      </c>
      <c r="F202" t="s">
        <v>22</v>
      </c>
      <c r="G202" t="s">
        <v>22</v>
      </c>
      <c r="H202" t="s">
        <v>208</v>
      </c>
      <c r="I202" t="s">
        <v>209</v>
      </c>
      <c r="J202" t="s">
        <v>210</v>
      </c>
      <c r="K202" s="1">
        <v>43145</v>
      </c>
      <c r="L202" t="s">
        <v>211</v>
      </c>
      <c r="M202" t="str">
        <f>HYPERLINK("https://www.regulations.gov/docket?D=FDA-2018-H-0703")</f>
        <v>https://www.regulations.gov/docket?D=FDA-2018-H-0703</v>
      </c>
      <c r="N202" t="s">
        <v>210</v>
      </c>
    </row>
    <row r="203" spans="1:14" x14ac:dyDescent="0.25">
      <c r="A203" t="s">
        <v>155</v>
      </c>
      <c r="B203" t="s">
        <v>2438</v>
      </c>
      <c r="C203" t="s">
        <v>29</v>
      </c>
      <c r="D203" t="s">
        <v>21</v>
      </c>
      <c r="E203">
        <v>21218</v>
      </c>
      <c r="F203" t="s">
        <v>22</v>
      </c>
      <c r="G203" t="s">
        <v>22</v>
      </c>
      <c r="H203" t="s">
        <v>208</v>
      </c>
      <c r="I203" t="s">
        <v>209</v>
      </c>
      <c r="J203" s="1">
        <v>43125</v>
      </c>
      <c r="K203" s="1">
        <v>43139</v>
      </c>
      <c r="L203" t="s">
        <v>103</v>
      </c>
      <c r="N203" t="s">
        <v>1562</v>
      </c>
    </row>
    <row r="204" spans="1:14" x14ac:dyDescent="0.25">
      <c r="A204" t="s">
        <v>2774</v>
      </c>
      <c r="B204" t="s">
        <v>5611</v>
      </c>
      <c r="C204" t="s">
        <v>29</v>
      </c>
      <c r="D204" t="s">
        <v>21</v>
      </c>
      <c r="E204">
        <v>21224</v>
      </c>
      <c r="F204" t="s">
        <v>22</v>
      </c>
      <c r="G204" t="s">
        <v>22</v>
      </c>
      <c r="H204" t="s">
        <v>208</v>
      </c>
      <c r="I204" t="s">
        <v>209</v>
      </c>
      <c r="J204" s="1">
        <v>43124</v>
      </c>
      <c r="K204" s="1">
        <v>43139</v>
      </c>
      <c r="L204" t="s">
        <v>103</v>
      </c>
      <c r="N204" t="s">
        <v>1562</v>
      </c>
    </row>
    <row r="205" spans="1:14" x14ac:dyDescent="0.25">
      <c r="A205" t="s">
        <v>2428</v>
      </c>
      <c r="B205" t="s">
        <v>2429</v>
      </c>
      <c r="C205" t="s">
        <v>29</v>
      </c>
      <c r="D205" t="s">
        <v>21</v>
      </c>
      <c r="E205">
        <v>21224</v>
      </c>
      <c r="F205" t="s">
        <v>22</v>
      </c>
      <c r="G205" t="s">
        <v>22</v>
      </c>
      <c r="H205" t="s">
        <v>208</v>
      </c>
      <c r="I205" t="s">
        <v>209</v>
      </c>
      <c r="J205" s="1">
        <v>43124</v>
      </c>
      <c r="K205" s="1">
        <v>43139</v>
      </c>
      <c r="L205" t="s">
        <v>103</v>
      </c>
      <c r="N205" t="s">
        <v>1583</v>
      </c>
    </row>
    <row r="206" spans="1:14" x14ac:dyDescent="0.25">
      <c r="A206" t="s">
        <v>2509</v>
      </c>
      <c r="B206" t="s">
        <v>2510</v>
      </c>
      <c r="C206" t="s">
        <v>390</v>
      </c>
      <c r="D206" t="s">
        <v>21</v>
      </c>
      <c r="E206">
        <v>21613</v>
      </c>
      <c r="F206" t="s">
        <v>22</v>
      </c>
      <c r="G206" t="s">
        <v>22</v>
      </c>
      <c r="H206" t="s">
        <v>208</v>
      </c>
      <c r="I206" t="s">
        <v>209</v>
      </c>
      <c r="J206" s="1">
        <v>43118</v>
      </c>
      <c r="K206" s="1">
        <v>43139</v>
      </c>
      <c r="L206" t="s">
        <v>103</v>
      </c>
      <c r="N206" t="s">
        <v>1583</v>
      </c>
    </row>
    <row r="207" spans="1:14" x14ac:dyDescent="0.25">
      <c r="A207" t="s">
        <v>212</v>
      </c>
      <c r="B207" t="s">
        <v>2907</v>
      </c>
      <c r="C207" t="s">
        <v>179</v>
      </c>
      <c r="D207" t="s">
        <v>21</v>
      </c>
      <c r="E207">
        <v>20879</v>
      </c>
      <c r="F207" t="s">
        <v>22</v>
      </c>
      <c r="G207" t="s">
        <v>22</v>
      </c>
      <c r="H207" t="s">
        <v>208</v>
      </c>
      <c r="I207" t="s">
        <v>209</v>
      </c>
      <c r="J207" s="1">
        <v>43125</v>
      </c>
      <c r="K207" s="1">
        <v>43139</v>
      </c>
      <c r="L207" t="s">
        <v>103</v>
      </c>
      <c r="N207" t="s">
        <v>1562</v>
      </c>
    </row>
    <row r="208" spans="1:14" x14ac:dyDescent="0.25">
      <c r="A208" t="s">
        <v>913</v>
      </c>
      <c r="B208" t="s">
        <v>2909</v>
      </c>
      <c r="C208" t="s">
        <v>179</v>
      </c>
      <c r="D208" t="s">
        <v>21</v>
      </c>
      <c r="E208">
        <v>20877</v>
      </c>
      <c r="F208" t="s">
        <v>22</v>
      </c>
      <c r="G208" t="s">
        <v>22</v>
      </c>
      <c r="H208" t="s">
        <v>208</v>
      </c>
      <c r="I208" t="s">
        <v>209</v>
      </c>
      <c r="J208" s="1">
        <v>43124</v>
      </c>
      <c r="K208" s="1">
        <v>43139</v>
      </c>
      <c r="L208" t="s">
        <v>103</v>
      </c>
      <c r="N208" t="s">
        <v>1583</v>
      </c>
    </row>
    <row r="209" spans="1:14" x14ac:dyDescent="0.25">
      <c r="A209" t="s">
        <v>5688</v>
      </c>
      <c r="B209" t="s">
        <v>2288</v>
      </c>
      <c r="C209" t="s">
        <v>378</v>
      </c>
      <c r="D209" t="s">
        <v>21</v>
      </c>
      <c r="E209">
        <v>21535</v>
      </c>
      <c r="F209" t="s">
        <v>22</v>
      </c>
      <c r="G209" t="s">
        <v>22</v>
      </c>
      <c r="H209" t="s">
        <v>208</v>
      </c>
      <c r="I209" t="s">
        <v>209</v>
      </c>
      <c r="J209" s="1">
        <v>43080</v>
      </c>
      <c r="K209" s="1">
        <v>43125</v>
      </c>
      <c r="L209" t="s">
        <v>103</v>
      </c>
      <c r="N209" t="s">
        <v>1562</v>
      </c>
    </row>
    <row r="210" spans="1:14" x14ac:dyDescent="0.25">
      <c r="A210" t="s">
        <v>2573</v>
      </c>
      <c r="B210" t="s">
        <v>2574</v>
      </c>
      <c r="C210" t="s">
        <v>29</v>
      </c>
      <c r="D210" t="s">
        <v>21</v>
      </c>
      <c r="E210">
        <v>21230</v>
      </c>
      <c r="F210" t="s">
        <v>22</v>
      </c>
      <c r="G210" t="s">
        <v>22</v>
      </c>
      <c r="H210" t="s">
        <v>208</v>
      </c>
      <c r="I210" t="s">
        <v>209</v>
      </c>
      <c r="J210" s="1">
        <v>43106</v>
      </c>
      <c r="K210" s="1">
        <v>43125</v>
      </c>
      <c r="L210" t="s">
        <v>103</v>
      </c>
      <c r="N210" t="s">
        <v>1583</v>
      </c>
    </row>
    <row r="211" spans="1:14" x14ac:dyDescent="0.25">
      <c r="A211" t="s">
        <v>93</v>
      </c>
      <c r="B211" t="s">
        <v>5693</v>
      </c>
      <c r="C211" t="s">
        <v>29</v>
      </c>
      <c r="D211" t="s">
        <v>21</v>
      </c>
      <c r="E211">
        <v>21230</v>
      </c>
      <c r="F211" t="s">
        <v>22</v>
      </c>
      <c r="G211" t="s">
        <v>22</v>
      </c>
      <c r="H211" t="s">
        <v>208</v>
      </c>
      <c r="I211" t="s">
        <v>209</v>
      </c>
      <c r="J211" s="1">
        <v>43106</v>
      </c>
      <c r="K211" s="1">
        <v>43125</v>
      </c>
      <c r="L211" t="s">
        <v>103</v>
      </c>
      <c r="N211" t="s">
        <v>1583</v>
      </c>
    </row>
    <row r="212" spans="1:14" x14ac:dyDescent="0.25">
      <c r="A212" t="s">
        <v>5722</v>
      </c>
      <c r="B212" t="s">
        <v>3353</v>
      </c>
      <c r="C212" t="s">
        <v>29</v>
      </c>
      <c r="D212" t="s">
        <v>21</v>
      </c>
      <c r="E212">
        <v>21230</v>
      </c>
      <c r="F212" t="s">
        <v>22</v>
      </c>
      <c r="G212" t="s">
        <v>22</v>
      </c>
      <c r="H212" t="s">
        <v>208</v>
      </c>
      <c r="I212" t="s">
        <v>209</v>
      </c>
      <c r="J212" s="1">
        <v>43106</v>
      </c>
      <c r="K212" s="1">
        <v>43118</v>
      </c>
      <c r="L212" t="s">
        <v>103</v>
      </c>
      <c r="N212" t="s">
        <v>1583</v>
      </c>
    </row>
    <row r="213" spans="1:14" x14ac:dyDescent="0.25">
      <c r="A213" t="s">
        <v>5739</v>
      </c>
      <c r="B213" t="s">
        <v>5740</v>
      </c>
      <c r="C213" t="s">
        <v>29</v>
      </c>
      <c r="D213" t="s">
        <v>21</v>
      </c>
      <c r="E213">
        <v>21217</v>
      </c>
      <c r="F213" t="s">
        <v>22</v>
      </c>
      <c r="G213" t="s">
        <v>22</v>
      </c>
      <c r="H213" t="s">
        <v>208</v>
      </c>
      <c r="I213" t="s">
        <v>209</v>
      </c>
      <c r="J213" t="s">
        <v>210</v>
      </c>
      <c r="K213" s="1">
        <v>43116</v>
      </c>
      <c r="L213" t="s">
        <v>211</v>
      </c>
      <c r="M213" t="str">
        <f>HYPERLINK("https://www.regulations.gov/docket?D=FDA-2018-H-0173")</f>
        <v>https://www.regulations.gov/docket?D=FDA-2018-H-0173</v>
      </c>
      <c r="N213" t="s">
        <v>210</v>
      </c>
    </row>
    <row r="214" spans="1:14" x14ac:dyDescent="0.25">
      <c r="A214" t="s">
        <v>2036</v>
      </c>
      <c r="B214" t="s">
        <v>2037</v>
      </c>
      <c r="C214" t="s">
        <v>707</v>
      </c>
      <c r="D214" t="s">
        <v>21</v>
      </c>
      <c r="E214">
        <v>21755</v>
      </c>
      <c r="F214" t="s">
        <v>22</v>
      </c>
      <c r="G214" t="s">
        <v>22</v>
      </c>
      <c r="H214" t="s">
        <v>208</v>
      </c>
      <c r="I214" t="s">
        <v>209</v>
      </c>
      <c r="J214" s="1">
        <v>43088</v>
      </c>
      <c r="K214" s="1">
        <v>43111</v>
      </c>
      <c r="L214" t="s">
        <v>103</v>
      </c>
      <c r="N214" t="s">
        <v>1562</v>
      </c>
    </row>
    <row r="215" spans="1:14" x14ac:dyDescent="0.25">
      <c r="A215" t="s">
        <v>3299</v>
      </c>
      <c r="B215" t="s">
        <v>3300</v>
      </c>
      <c r="C215" t="s">
        <v>29</v>
      </c>
      <c r="D215" t="s">
        <v>21</v>
      </c>
      <c r="E215">
        <v>21205</v>
      </c>
      <c r="F215" t="s">
        <v>22</v>
      </c>
      <c r="G215" t="s">
        <v>22</v>
      </c>
      <c r="H215" t="s">
        <v>208</v>
      </c>
      <c r="I215" t="s">
        <v>209</v>
      </c>
      <c r="J215" t="s">
        <v>210</v>
      </c>
      <c r="K215" s="1">
        <v>43108</v>
      </c>
      <c r="L215" t="s">
        <v>211</v>
      </c>
      <c r="M215" t="str">
        <f>HYPERLINK("https://www.regulations.gov/docket?D=FDA-2018-H-0067")</f>
        <v>https://www.regulations.gov/docket?D=FDA-2018-H-0067</v>
      </c>
      <c r="N215" t="s">
        <v>210</v>
      </c>
    </row>
    <row r="216" spans="1:14" x14ac:dyDescent="0.25">
      <c r="A216" t="s">
        <v>5761</v>
      </c>
      <c r="B216" t="s">
        <v>5762</v>
      </c>
      <c r="C216" t="s">
        <v>29</v>
      </c>
      <c r="D216" t="s">
        <v>21</v>
      </c>
      <c r="E216">
        <v>21223</v>
      </c>
      <c r="F216" t="s">
        <v>22</v>
      </c>
      <c r="G216" t="s">
        <v>22</v>
      </c>
      <c r="H216" t="s">
        <v>208</v>
      </c>
      <c r="I216" t="s">
        <v>209</v>
      </c>
      <c r="J216" t="s">
        <v>210</v>
      </c>
      <c r="K216" s="1">
        <v>43108</v>
      </c>
      <c r="L216" t="s">
        <v>211</v>
      </c>
      <c r="M216" t="str">
        <f>HYPERLINK("https://www.regulations.gov/docket?D=FDA-2018-H-0063")</f>
        <v>https://www.regulations.gov/docket?D=FDA-2018-H-0063</v>
      </c>
      <c r="N216" t="s">
        <v>210</v>
      </c>
    </row>
    <row r="217" spans="1:14" x14ac:dyDescent="0.25">
      <c r="A217" t="s">
        <v>2974</v>
      </c>
      <c r="B217" t="s">
        <v>2975</v>
      </c>
      <c r="C217" t="s">
        <v>652</v>
      </c>
      <c r="D217" t="s">
        <v>21</v>
      </c>
      <c r="E217">
        <v>20743</v>
      </c>
      <c r="F217" t="s">
        <v>22</v>
      </c>
      <c r="G217" t="s">
        <v>22</v>
      </c>
      <c r="H217" t="s">
        <v>208</v>
      </c>
      <c r="I217" t="s">
        <v>209</v>
      </c>
      <c r="J217" t="s">
        <v>210</v>
      </c>
      <c r="K217" s="1">
        <v>43105</v>
      </c>
      <c r="L217" t="s">
        <v>211</v>
      </c>
      <c r="M217" t="str">
        <f>HYPERLINK("https://www.regulations.gov/docket?D=FDA-2018-H-0052")</f>
        <v>https://www.regulations.gov/docket?D=FDA-2018-H-0052</v>
      </c>
      <c r="N217" t="s">
        <v>210</v>
      </c>
    </row>
    <row r="218" spans="1:14" x14ac:dyDescent="0.25">
      <c r="A218" t="s">
        <v>940</v>
      </c>
      <c r="B218" t="s">
        <v>689</v>
      </c>
      <c r="C218" t="s">
        <v>291</v>
      </c>
      <c r="D218" t="s">
        <v>21</v>
      </c>
      <c r="E218">
        <v>21702</v>
      </c>
      <c r="F218" t="s">
        <v>22</v>
      </c>
      <c r="G218" t="s">
        <v>22</v>
      </c>
      <c r="H218" t="s">
        <v>208</v>
      </c>
      <c r="I218" t="s">
        <v>209</v>
      </c>
      <c r="J218" s="1">
        <v>43083</v>
      </c>
      <c r="K218" s="1">
        <v>43104</v>
      </c>
      <c r="L218" t="s">
        <v>103</v>
      </c>
      <c r="N218" t="s">
        <v>1583</v>
      </c>
    </row>
    <row r="219" spans="1:14" x14ac:dyDescent="0.25">
      <c r="A219" t="s">
        <v>99</v>
      </c>
      <c r="B219" t="s">
        <v>100</v>
      </c>
      <c r="C219" t="s">
        <v>70</v>
      </c>
      <c r="D219" t="s">
        <v>21</v>
      </c>
      <c r="E219">
        <v>21403</v>
      </c>
      <c r="F219" t="s">
        <v>22</v>
      </c>
      <c r="G219" t="s">
        <v>22</v>
      </c>
      <c r="H219" t="s">
        <v>101</v>
      </c>
      <c r="I219" t="s">
        <v>102</v>
      </c>
      <c r="J219" s="1">
        <v>43718</v>
      </c>
      <c r="K219" s="1">
        <v>43734</v>
      </c>
      <c r="L219" t="s">
        <v>103</v>
      </c>
      <c r="N219" t="s">
        <v>104</v>
      </c>
    </row>
    <row r="220" spans="1:14" x14ac:dyDescent="0.25">
      <c r="A220" t="s">
        <v>227</v>
      </c>
      <c r="B220" t="s">
        <v>228</v>
      </c>
      <c r="C220" t="s">
        <v>229</v>
      </c>
      <c r="D220" t="s">
        <v>21</v>
      </c>
      <c r="E220">
        <v>21037</v>
      </c>
      <c r="F220" t="s">
        <v>22</v>
      </c>
      <c r="G220" t="s">
        <v>22</v>
      </c>
      <c r="H220" t="s">
        <v>101</v>
      </c>
      <c r="I220" t="s">
        <v>102</v>
      </c>
      <c r="J220" s="1">
        <v>43705</v>
      </c>
      <c r="K220" s="1">
        <v>43727</v>
      </c>
      <c r="L220" t="s">
        <v>103</v>
      </c>
      <c r="N220" t="s">
        <v>104</v>
      </c>
    </row>
    <row r="221" spans="1:14" x14ac:dyDescent="0.25">
      <c r="A221" t="s">
        <v>230</v>
      </c>
      <c r="B221" t="s">
        <v>231</v>
      </c>
      <c r="C221" t="s">
        <v>70</v>
      </c>
      <c r="D221" t="s">
        <v>21</v>
      </c>
      <c r="E221">
        <v>21403</v>
      </c>
      <c r="F221" t="s">
        <v>22</v>
      </c>
      <c r="G221" t="s">
        <v>22</v>
      </c>
      <c r="H221" t="s">
        <v>101</v>
      </c>
      <c r="I221" t="s">
        <v>102</v>
      </c>
      <c r="J221" s="1">
        <v>43718</v>
      </c>
      <c r="K221" s="1">
        <v>43727</v>
      </c>
      <c r="L221" t="s">
        <v>103</v>
      </c>
      <c r="N221" t="s">
        <v>104</v>
      </c>
    </row>
    <row r="222" spans="1:14" x14ac:dyDescent="0.25">
      <c r="A222" t="s">
        <v>76</v>
      </c>
      <c r="B222" t="s">
        <v>236</v>
      </c>
      <c r="C222" t="s">
        <v>154</v>
      </c>
      <c r="D222" t="s">
        <v>21</v>
      </c>
      <c r="E222">
        <v>20724</v>
      </c>
      <c r="F222" t="s">
        <v>22</v>
      </c>
      <c r="G222" t="s">
        <v>22</v>
      </c>
      <c r="H222" t="s">
        <v>101</v>
      </c>
      <c r="I222" t="s">
        <v>102</v>
      </c>
      <c r="J222" s="1">
        <v>43706</v>
      </c>
      <c r="K222" s="1">
        <v>43727</v>
      </c>
      <c r="L222" t="s">
        <v>103</v>
      </c>
      <c r="N222" t="s">
        <v>104</v>
      </c>
    </row>
    <row r="223" spans="1:14" x14ac:dyDescent="0.25">
      <c r="A223" t="s">
        <v>239</v>
      </c>
      <c r="B223" t="s">
        <v>240</v>
      </c>
      <c r="C223" t="s">
        <v>29</v>
      </c>
      <c r="D223" t="s">
        <v>21</v>
      </c>
      <c r="E223">
        <v>21229</v>
      </c>
      <c r="F223" t="s">
        <v>22</v>
      </c>
      <c r="G223" t="s">
        <v>22</v>
      </c>
      <c r="H223" t="s">
        <v>101</v>
      </c>
      <c r="I223" t="s">
        <v>241</v>
      </c>
      <c r="J223" s="1">
        <v>43713</v>
      </c>
      <c r="K223" s="1">
        <v>43727</v>
      </c>
      <c r="L223" t="s">
        <v>103</v>
      </c>
      <c r="N223" t="s">
        <v>104</v>
      </c>
    </row>
    <row r="224" spans="1:14" x14ac:dyDescent="0.25">
      <c r="A224" t="s">
        <v>247</v>
      </c>
      <c r="B224" t="s">
        <v>248</v>
      </c>
      <c r="C224" t="s">
        <v>249</v>
      </c>
      <c r="D224" t="s">
        <v>21</v>
      </c>
      <c r="E224">
        <v>20744</v>
      </c>
      <c r="F224" t="s">
        <v>22</v>
      </c>
      <c r="G224" t="s">
        <v>22</v>
      </c>
      <c r="H224" t="s">
        <v>101</v>
      </c>
      <c r="I224" t="s">
        <v>241</v>
      </c>
      <c r="J224" t="s">
        <v>210</v>
      </c>
      <c r="K224" s="1">
        <v>43727</v>
      </c>
      <c r="L224" t="s">
        <v>211</v>
      </c>
      <c r="M224" t="str">
        <f>HYPERLINK("https://www.regulations.gov/docket?D=FDA-2019-H-4331")</f>
        <v>https://www.regulations.gov/docket?D=FDA-2019-H-4331</v>
      </c>
      <c r="N224" t="s">
        <v>210</v>
      </c>
    </row>
    <row r="225" spans="1:14" x14ac:dyDescent="0.25">
      <c r="A225" t="s">
        <v>255</v>
      </c>
      <c r="B225" t="s">
        <v>256</v>
      </c>
      <c r="C225" t="s">
        <v>29</v>
      </c>
      <c r="D225" t="s">
        <v>21</v>
      </c>
      <c r="E225">
        <v>21229</v>
      </c>
      <c r="F225" t="s">
        <v>22</v>
      </c>
      <c r="G225" t="s">
        <v>22</v>
      </c>
      <c r="H225" t="s">
        <v>101</v>
      </c>
      <c r="I225" t="s">
        <v>241</v>
      </c>
      <c r="J225" s="1">
        <v>43713</v>
      </c>
      <c r="K225" s="1">
        <v>43727</v>
      </c>
      <c r="L225" t="s">
        <v>103</v>
      </c>
      <c r="N225" t="s">
        <v>104</v>
      </c>
    </row>
    <row r="226" spans="1:14" x14ac:dyDescent="0.25">
      <c r="A226" t="s">
        <v>262</v>
      </c>
      <c r="B226" t="s">
        <v>263</v>
      </c>
      <c r="C226" t="s">
        <v>29</v>
      </c>
      <c r="D226" t="s">
        <v>21</v>
      </c>
      <c r="E226">
        <v>21201</v>
      </c>
      <c r="F226" t="s">
        <v>22</v>
      </c>
      <c r="G226" t="s">
        <v>22</v>
      </c>
      <c r="H226" t="s">
        <v>101</v>
      </c>
      <c r="I226" t="s">
        <v>102</v>
      </c>
      <c r="J226" s="1">
        <v>43706</v>
      </c>
      <c r="K226" s="1">
        <v>43727</v>
      </c>
      <c r="L226" t="s">
        <v>103</v>
      </c>
      <c r="N226" t="s">
        <v>104</v>
      </c>
    </row>
    <row r="227" spans="1:14" x14ac:dyDescent="0.25">
      <c r="A227" t="s">
        <v>76</v>
      </c>
      <c r="B227" t="s">
        <v>365</v>
      </c>
      <c r="C227" t="s">
        <v>366</v>
      </c>
      <c r="D227" t="s">
        <v>21</v>
      </c>
      <c r="E227">
        <v>20711</v>
      </c>
      <c r="F227" t="s">
        <v>22</v>
      </c>
      <c r="G227" t="s">
        <v>22</v>
      </c>
      <c r="H227" t="s">
        <v>101</v>
      </c>
      <c r="I227" t="s">
        <v>102</v>
      </c>
      <c r="J227" s="1">
        <v>43705</v>
      </c>
      <c r="K227" s="1">
        <v>43720</v>
      </c>
      <c r="L227" t="s">
        <v>103</v>
      </c>
      <c r="N227" t="s">
        <v>104</v>
      </c>
    </row>
    <row r="228" spans="1:14" x14ac:dyDescent="0.25">
      <c r="A228" t="s">
        <v>374</v>
      </c>
      <c r="B228" t="s">
        <v>375</v>
      </c>
      <c r="C228" t="s">
        <v>366</v>
      </c>
      <c r="D228" t="s">
        <v>21</v>
      </c>
      <c r="E228">
        <v>20711</v>
      </c>
      <c r="F228" t="s">
        <v>22</v>
      </c>
      <c r="G228" t="s">
        <v>22</v>
      </c>
      <c r="H228" t="s">
        <v>101</v>
      </c>
      <c r="I228" t="s">
        <v>102</v>
      </c>
      <c r="J228" s="1">
        <v>43705</v>
      </c>
      <c r="K228" s="1">
        <v>43720</v>
      </c>
      <c r="L228" t="s">
        <v>103</v>
      </c>
      <c r="N228" t="s">
        <v>104</v>
      </c>
    </row>
    <row r="229" spans="1:14" x14ac:dyDescent="0.25">
      <c r="A229" t="s">
        <v>376</v>
      </c>
      <c r="B229" t="s">
        <v>377</v>
      </c>
      <c r="C229" t="s">
        <v>378</v>
      </c>
      <c r="D229" t="s">
        <v>21</v>
      </c>
      <c r="E229">
        <v>21536</v>
      </c>
      <c r="F229" t="s">
        <v>22</v>
      </c>
      <c r="G229" t="s">
        <v>22</v>
      </c>
      <c r="H229" t="s">
        <v>101</v>
      </c>
      <c r="I229" t="s">
        <v>129</v>
      </c>
      <c r="J229" s="1">
        <v>43698</v>
      </c>
      <c r="K229" s="1">
        <v>43720</v>
      </c>
      <c r="L229" t="s">
        <v>103</v>
      </c>
      <c r="N229" t="s">
        <v>104</v>
      </c>
    </row>
    <row r="230" spans="1:14" x14ac:dyDescent="0.25">
      <c r="A230" t="s">
        <v>385</v>
      </c>
      <c r="B230" t="s">
        <v>386</v>
      </c>
      <c r="C230" t="s">
        <v>29</v>
      </c>
      <c r="D230" t="s">
        <v>21</v>
      </c>
      <c r="E230">
        <v>21222</v>
      </c>
      <c r="F230" t="s">
        <v>22</v>
      </c>
      <c r="G230" t="s">
        <v>22</v>
      </c>
      <c r="H230" t="s">
        <v>101</v>
      </c>
      <c r="I230" t="s">
        <v>102</v>
      </c>
      <c r="J230" s="1">
        <v>43704</v>
      </c>
      <c r="K230" s="1">
        <v>43720</v>
      </c>
      <c r="L230" t="s">
        <v>103</v>
      </c>
      <c r="N230" t="s">
        <v>104</v>
      </c>
    </row>
    <row r="231" spans="1:14" x14ac:dyDescent="0.25">
      <c r="A231" t="s">
        <v>196</v>
      </c>
      <c r="B231" t="s">
        <v>389</v>
      </c>
      <c r="C231" t="s">
        <v>390</v>
      </c>
      <c r="D231" t="s">
        <v>21</v>
      </c>
      <c r="E231">
        <v>21613</v>
      </c>
      <c r="F231" t="s">
        <v>22</v>
      </c>
      <c r="G231" t="s">
        <v>22</v>
      </c>
      <c r="H231" t="s">
        <v>101</v>
      </c>
      <c r="I231" t="s">
        <v>241</v>
      </c>
      <c r="J231" s="1">
        <v>43684</v>
      </c>
      <c r="K231" s="1">
        <v>43720</v>
      </c>
      <c r="L231" t="s">
        <v>103</v>
      </c>
      <c r="N231" t="s">
        <v>104</v>
      </c>
    </row>
    <row r="232" spans="1:14" x14ac:dyDescent="0.25">
      <c r="A232" t="s">
        <v>395</v>
      </c>
      <c r="B232" t="s">
        <v>396</v>
      </c>
      <c r="C232" t="s">
        <v>29</v>
      </c>
      <c r="D232" t="s">
        <v>21</v>
      </c>
      <c r="E232">
        <v>21230</v>
      </c>
      <c r="F232" t="s">
        <v>22</v>
      </c>
      <c r="G232" t="s">
        <v>22</v>
      </c>
      <c r="H232" t="s">
        <v>101</v>
      </c>
      <c r="I232" t="s">
        <v>241</v>
      </c>
      <c r="J232" s="1">
        <v>43705</v>
      </c>
      <c r="K232" s="1">
        <v>43720</v>
      </c>
      <c r="L232" t="s">
        <v>103</v>
      </c>
      <c r="N232" t="s">
        <v>104</v>
      </c>
    </row>
    <row r="233" spans="1:14" x14ac:dyDescent="0.25">
      <c r="A233" t="s">
        <v>397</v>
      </c>
      <c r="B233" t="s">
        <v>398</v>
      </c>
      <c r="C233" t="s">
        <v>399</v>
      </c>
      <c r="D233" t="s">
        <v>21</v>
      </c>
      <c r="E233">
        <v>20676</v>
      </c>
      <c r="F233" t="s">
        <v>22</v>
      </c>
      <c r="G233" t="s">
        <v>22</v>
      </c>
      <c r="H233" t="s">
        <v>101</v>
      </c>
      <c r="I233" t="s">
        <v>241</v>
      </c>
      <c r="J233" s="1">
        <v>43705</v>
      </c>
      <c r="K233" s="1">
        <v>43720</v>
      </c>
      <c r="L233" t="s">
        <v>103</v>
      </c>
      <c r="N233" t="s">
        <v>104</v>
      </c>
    </row>
    <row r="234" spans="1:14" x14ac:dyDescent="0.25">
      <c r="A234" t="s">
        <v>412</v>
      </c>
      <c r="B234" t="s">
        <v>413</v>
      </c>
      <c r="C234" t="s">
        <v>414</v>
      </c>
      <c r="D234" t="s">
        <v>21</v>
      </c>
      <c r="E234">
        <v>21222</v>
      </c>
      <c r="F234" t="s">
        <v>22</v>
      </c>
      <c r="G234" t="s">
        <v>22</v>
      </c>
      <c r="H234" t="s">
        <v>101</v>
      </c>
      <c r="I234" t="s">
        <v>241</v>
      </c>
      <c r="J234" s="1">
        <v>43697</v>
      </c>
      <c r="K234" s="1">
        <v>43720</v>
      </c>
      <c r="L234" t="s">
        <v>103</v>
      </c>
      <c r="N234" t="s">
        <v>104</v>
      </c>
    </row>
    <row r="235" spans="1:14" x14ac:dyDescent="0.25">
      <c r="A235" t="s">
        <v>477</v>
      </c>
      <c r="B235" t="s">
        <v>478</v>
      </c>
      <c r="C235" t="s">
        <v>173</v>
      </c>
      <c r="D235" t="s">
        <v>21</v>
      </c>
      <c r="E235">
        <v>20745</v>
      </c>
      <c r="F235" t="s">
        <v>22</v>
      </c>
      <c r="G235" t="s">
        <v>22</v>
      </c>
      <c r="H235" t="s">
        <v>101</v>
      </c>
      <c r="I235" t="s">
        <v>241</v>
      </c>
      <c r="J235" t="s">
        <v>210</v>
      </c>
      <c r="K235" s="1">
        <v>43717</v>
      </c>
      <c r="L235" t="s">
        <v>211</v>
      </c>
      <c r="M235" t="str">
        <f>HYPERLINK("https://www.regulations.gov/docket?D=FDA-2019-H-4144")</f>
        <v>https://www.regulations.gov/docket?D=FDA-2019-H-4144</v>
      </c>
      <c r="N235" t="s">
        <v>210</v>
      </c>
    </row>
    <row r="236" spans="1:14" x14ac:dyDescent="0.25">
      <c r="A236" t="s">
        <v>517</v>
      </c>
      <c r="B236" t="s">
        <v>518</v>
      </c>
      <c r="C236" t="s">
        <v>519</v>
      </c>
      <c r="D236" t="s">
        <v>21</v>
      </c>
      <c r="E236">
        <v>21122</v>
      </c>
      <c r="F236" t="s">
        <v>22</v>
      </c>
      <c r="G236" t="s">
        <v>22</v>
      </c>
      <c r="H236" t="s">
        <v>101</v>
      </c>
      <c r="I236" t="s">
        <v>241</v>
      </c>
      <c r="J236" s="1">
        <v>43693</v>
      </c>
      <c r="K236" s="1">
        <v>43713</v>
      </c>
      <c r="L236" t="s">
        <v>103</v>
      </c>
      <c r="N236" t="s">
        <v>104</v>
      </c>
    </row>
    <row r="237" spans="1:14" x14ac:dyDescent="0.25">
      <c r="A237" t="s">
        <v>554</v>
      </c>
      <c r="B237" t="s">
        <v>555</v>
      </c>
      <c r="C237" t="s">
        <v>70</v>
      </c>
      <c r="D237" t="s">
        <v>21</v>
      </c>
      <c r="E237">
        <v>21403</v>
      </c>
      <c r="F237" t="s">
        <v>22</v>
      </c>
      <c r="G237" t="s">
        <v>22</v>
      </c>
      <c r="H237" t="s">
        <v>101</v>
      </c>
      <c r="I237" t="s">
        <v>102</v>
      </c>
      <c r="J237" s="1">
        <v>43683</v>
      </c>
      <c r="K237" s="1">
        <v>43706</v>
      </c>
      <c r="L237" t="s">
        <v>103</v>
      </c>
      <c r="N237" t="s">
        <v>104</v>
      </c>
    </row>
    <row r="238" spans="1:14" x14ac:dyDescent="0.25">
      <c r="A238" t="s">
        <v>558</v>
      </c>
      <c r="B238" t="s">
        <v>559</v>
      </c>
      <c r="C238" t="s">
        <v>390</v>
      </c>
      <c r="D238" t="s">
        <v>21</v>
      </c>
      <c r="E238">
        <v>21613</v>
      </c>
      <c r="F238" t="s">
        <v>22</v>
      </c>
      <c r="G238" t="s">
        <v>22</v>
      </c>
      <c r="H238" t="s">
        <v>101</v>
      </c>
      <c r="I238" t="s">
        <v>102</v>
      </c>
      <c r="J238" s="1">
        <v>43684</v>
      </c>
      <c r="K238" s="1">
        <v>43706</v>
      </c>
      <c r="L238" t="s">
        <v>103</v>
      </c>
      <c r="N238" t="s">
        <v>104</v>
      </c>
    </row>
    <row r="239" spans="1:14" x14ac:dyDescent="0.25">
      <c r="A239" t="s">
        <v>562</v>
      </c>
      <c r="B239" t="s">
        <v>563</v>
      </c>
      <c r="C239" t="s">
        <v>564</v>
      </c>
      <c r="D239" t="s">
        <v>21</v>
      </c>
      <c r="E239">
        <v>21629</v>
      </c>
      <c r="F239" t="s">
        <v>22</v>
      </c>
      <c r="G239" t="s">
        <v>22</v>
      </c>
      <c r="H239" t="s">
        <v>101</v>
      </c>
      <c r="I239" t="s">
        <v>102</v>
      </c>
      <c r="J239" s="1">
        <v>43684</v>
      </c>
      <c r="K239" s="1">
        <v>43706</v>
      </c>
      <c r="L239" t="s">
        <v>103</v>
      </c>
      <c r="N239" t="s">
        <v>104</v>
      </c>
    </row>
    <row r="240" spans="1:14" x14ac:dyDescent="0.25">
      <c r="A240" t="s">
        <v>569</v>
      </c>
      <c r="B240" t="s">
        <v>570</v>
      </c>
      <c r="C240" t="s">
        <v>176</v>
      </c>
      <c r="D240" t="s">
        <v>21</v>
      </c>
      <c r="E240">
        <v>21740</v>
      </c>
      <c r="F240" t="s">
        <v>22</v>
      </c>
      <c r="G240" t="s">
        <v>22</v>
      </c>
      <c r="H240" t="s">
        <v>101</v>
      </c>
      <c r="I240" t="s">
        <v>241</v>
      </c>
      <c r="J240" s="1">
        <v>43677</v>
      </c>
      <c r="K240" s="1">
        <v>43706</v>
      </c>
      <c r="L240" t="s">
        <v>103</v>
      </c>
      <c r="N240" t="s">
        <v>104</v>
      </c>
    </row>
    <row r="241" spans="1:14" x14ac:dyDescent="0.25">
      <c r="A241" t="s">
        <v>731</v>
      </c>
      <c r="B241" t="s">
        <v>732</v>
      </c>
      <c r="C241" t="s">
        <v>67</v>
      </c>
      <c r="D241" t="s">
        <v>21</v>
      </c>
      <c r="E241">
        <v>20904</v>
      </c>
      <c r="F241" t="s">
        <v>22</v>
      </c>
      <c r="G241" t="s">
        <v>22</v>
      </c>
      <c r="H241" t="s">
        <v>101</v>
      </c>
      <c r="I241" t="s">
        <v>241</v>
      </c>
      <c r="J241" t="s">
        <v>210</v>
      </c>
      <c r="K241" s="1">
        <v>43700</v>
      </c>
      <c r="L241" t="s">
        <v>211</v>
      </c>
      <c r="M241" t="str">
        <f>HYPERLINK("https://www.regulations.gov/docket?D=FDA-2019-H-3965")</f>
        <v>https://www.regulations.gov/docket?D=FDA-2019-H-3965</v>
      </c>
      <c r="N241" t="s">
        <v>210</v>
      </c>
    </row>
    <row r="242" spans="1:14" x14ac:dyDescent="0.25">
      <c r="A242" t="s">
        <v>768</v>
      </c>
      <c r="B242" t="s">
        <v>769</v>
      </c>
      <c r="C242" t="s">
        <v>770</v>
      </c>
      <c r="D242" t="s">
        <v>21</v>
      </c>
      <c r="E242">
        <v>20653</v>
      </c>
      <c r="F242" t="s">
        <v>22</v>
      </c>
      <c r="G242" t="s">
        <v>22</v>
      </c>
      <c r="H242" t="s">
        <v>101</v>
      </c>
      <c r="I242" t="s">
        <v>241</v>
      </c>
      <c r="J242" s="1">
        <v>43672</v>
      </c>
      <c r="K242" s="1">
        <v>43699</v>
      </c>
      <c r="L242" t="s">
        <v>103</v>
      </c>
      <c r="N242" t="s">
        <v>104</v>
      </c>
    </row>
    <row r="243" spans="1:14" x14ac:dyDescent="0.25">
      <c r="A243" t="s">
        <v>773</v>
      </c>
      <c r="B243" t="s">
        <v>774</v>
      </c>
      <c r="C243" t="s">
        <v>775</v>
      </c>
      <c r="D243" t="s">
        <v>21</v>
      </c>
      <c r="E243">
        <v>21015</v>
      </c>
      <c r="F243" t="s">
        <v>22</v>
      </c>
      <c r="G243" t="s">
        <v>22</v>
      </c>
      <c r="H243" t="s">
        <v>101</v>
      </c>
      <c r="I243" t="s">
        <v>102</v>
      </c>
      <c r="J243" s="1">
        <v>43676</v>
      </c>
      <c r="K243" s="1">
        <v>43699</v>
      </c>
      <c r="L243" t="s">
        <v>103</v>
      </c>
      <c r="N243" t="s">
        <v>104</v>
      </c>
    </row>
    <row r="244" spans="1:14" x14ac:dyDescent="0.25">
      <c r="A244" t="s">
        <v>776</v>
      </c>
      <c r="B244" t="s">
        <v>777</v>
      </c>
      <c r="C244" t="s">
        <v>778</v>
      </c>
      <c r="D244" t="s">
        <v>21</v>
      </c>
      <c r="E244">
        <v>20601</v>
      </c>
      <c r="F244" t="s">
        <v>22</v>
      </c>
      <c r="G244" t="s">
        <v>22</v>
      </c>
      <c r="H244" t="s">
        <v>101</v>
      </c>
      <c r="I244" t="s">
        <v>241</v>
      </c>
      <c r="J244" s="1">
        <v>43670</v>
      </c>
      <c r="K244" s="1">
        <v>43699</v>
      </c>
      <c r="L244" t="s">
        <v>103</v>
      </c>
      <c r="N244" t="s">
        <v>104</v>
      </c>
    </row>
    <row r="245" spans="1:14" x14ac:dyDescent="0.25">
      <c r="A245" t="s">
        <v>201</v>
      </c>
      <c r="B245" t="s">
        <v>787</v>
      </c>
      <c r="C245" t="s">
        <v>369</v>
      </c>
      <c r="D245" t="s">
        <v>21</v>
      </c>
      <c r="E245">
        <v>21040</v>
      </c>
      <c r="F245" t="s">
        <v>22</v>
      </c>
      <c r="G245" t="s">
        <v>22</v>
      </c>
      <c r="H245" t="s">
        <v>101</v>
      </c>
      <c r="I245" t="s">
        <v>102</v>
      </c>
      <c r="J245" s="1">
        <v>43676</v>
      </c>
      <c r="K245" s="1">
        <v>43699</v>
      </c>
      <c r="L245" t="s">
        <v>103</v>
      </c>
      <c r="N245" t="s">
        <v>104</v>
      </c>
    </row>
    <row r="246" spans="1:14" x14ac:dyDescent="0.25">
      <c r="A246" t="s">
        <v>908</v>
      </c>
      <c r="B246" t="s">
        <v>909</v>
      </c>
      <c r="C246" t="s">
        <v>138</v>
      </c>
      <c r="D246" t="s">
        <v>21</v>
      </c>
      <c r="E246">
        <v>21220</v>
      </c>
      <c r="F246" t="s">
        <v>22</v>
      </c>
      <c r="G246" t="s">
        <v>22</v>
      </c>
      <c r="H246" t="s">
        <v>101</v>
      </c>
      <c r="I246" t="s">
        <v>102</v>
      </c>
      <c r="J246" t="s">
        <v>210</v>
      </c>
      <c r="K246" s="1">
        <v>43692</v>
      </c>
      <c r="L246" t="s">
        <v>211</v>
      </c>
      <c r="M246" t="str">
        <f>HYPERLINK("https://www.regulations.gov/docket?D=FDA-2019-H-3834")</f>
        <v>https://www.regulations.gov/docket?D=FDA-2019-H-3834</v>
      </c>
      <c r="N246" t="s">
        <v>210</v>
      </c>
    </row>
    <row r="247" spans="1:14" x14ac:dyDescent="0.25">
      <c r="A247" t="s">
        <v>910</v>
      </c>
      <c r="B247" t="s">
        <v>911</v>
      </c>
      <c r="C247" t="s">
        <v>912</v>
      </c>
      <c r="D247" t="s">
        <v>21</v>
      </c>
      <c r="E247">
        <v>20637</v>
      </c>
      <c r="F247" t="s">
        <v>22</v>
      </c>
      <c r="G247" t="s">
        <v>22</v>
      </c>
      <c r="H247" t="s">
        <v>101</v>
      </c>
      <c r="I247" t="s">
        <v>241</v>
      </c>
      <c r="J247" s="1">
        <v>43663</v>
      </c>
      <c r="K247" s="1">
        <v>43692</v>
      </c>
      <c r="L247" t="s">
        <v>103</v>
      </c>
      <c r="N247" t="s">
        <v>104</v>
      </c>
    </row>
    <row r="248" spans="1:14" x14ac:dyDescent="0.25">
      <c r="A248" t="s">
        <v>916</v>
      </c>
      <c r="B248" t="s">
        <v>917</v>
      </c>
      <c r="C248" t="s">
        <v>114</v>
      </c>
      <c r="D248" t="s">
        <v>21</v>
      </c>
      <c r="E248">
        <v>21228</v>
      </c>
      <c r="F248" t="s">
        <v>22</v>
      </c>
      <c r="G248" t="s">
        <v>22</v>
      </c>
      <c r="H248" t="s">
        <v>101</v>
      </c>
      <c r="I248" t="s">
        <v>241</v>
      </c>
      <c r="J248" s="1">
        <v>43664</v>
      </c>
      <c r="K248" s="1">
        <v>43692</v>
      </c>
      <c r="L248" t="s">
        <v>103</v>
      </c>
      <c r="N248" t="s">
        <v>104</v>
      </c>
    </row>
    <row r="249" spans="1:14" x14ac:dyDescent="0.25">
      <c r="A249" t="s">
        <v>439</v>
      </c>
      <c r="B249" t="s">
        <v>440</v>
      </c>
      <c r="C249" t="s">
        <v>29</v>
      </c>
      <c r="D249" t="s">
        <v>21</v>
      </c>
      <c r="E249">
        <v>21229</v>
      </c>
      <c r="F249" t="s">
        <v>22</v>
      </c>
      <c r="G249" t="s">
        <v>22</v>
      </c>
      <c r="H249" t="s">
        <v>101</v>
      </c>
      <c r="I249" t="s">
        <v>241</v>
      </c>
      <c r="J249" t="s">
        <v>210</v>
      </c>
      <c r="K249" s="1">
        <v>43690</v>
      </c>
      <c r="L249" t="s">
        <v>211</v>
      </c>
      <c r="M249" t="str">
        <f>HYPERLINK("https://www.regulations.gov/docket?D=FDA-2019-H-3773")</f>
        <v>https://www.regulations.gov/docket?D=FDA-2019-H-3773</v>
      </c>
      <c r="N249" t="s">
        <v>210</v>
      </c>
    </row>
    <row r="250" spans="1:14" x14ac:dyDescent="0.25">
      <c r="A250" t="s">
        <v>980</v>
      </c>
      <c r="B250" t="s">
        <v>981</v>
      </c>
      <c r="C250" t="s">
        <v>173</v>
      </c>
      <c r="D250" t="s">
        <v>21</v>
      </c>
      <c r="E250">
        <v>20745</v>
      </c>
      <c r="F250" t="s">
        <v>22</v>
      </c>
      <c r="G250" t="s">
        <v>22</v>
      </c>
      <c r="H250" t="s">
        <v>101</v>
      </c>
      <c r="I250" t="s">
        <v>241</v>
      </c>
      <c r="J250" s="1">
        <v>43657</v>
      </c>
      <c r="K250" s="1">
        <v>43685</v>
      </c>
      <c r="L250" t="s">
        <v>103</v>
      </c>
      <c r="N250" t="s">
        <v>104</v>
      </c>
    </row>
    <row r="251" spans="1:14" x14ac:dyDescent="0.25">
      <c r="A251" t="s">
        <v>984</v>
      </c>
      <c r="B251" t="s">
        <v>985</v>
      </c>
      <c r="C251" t="s">
        <v>173</v>
      </c>
      <c r="D251" t="s">
        <v>21</v>
      </c>
      <c r="E251">
        <v>20745</v>
      </c>
      <c r="F251" t="s">
        <v>22</v>
      </c>
      <c r="G251" t="s">
        <v>22</v>
      </c>
      <c r="H251" t="s">
        <v>101</v>
      </c>
      <c r="I251" t="s">
        <v>241</v>
      </c>
      <c r="J251" s="1">
        <v>43658</v>
      </c>
      <c r="K251" s="1">
        <v>43685</v>
      </c>
      <c r="L251" t="s">
        <v>103</v>
      </c>
      <c r="N251" t="s">
        <v>104</v>
      </c>
    </row>
    <row r="252" spans="1:14" x14ac:dyDescent="0.25">
      <c r="A252" t="s">
        <v>991</v>
      </c>
      <c r="B252" t="s">
        <v>992</v>
      </c>
      <c r="C252" t="s">
        <v>173</v>
      </c>
      <c r="D252" t="s">
        <v>21</v>
      </c>
      <c r="E252">
        <v>20745</v>
      </c>
      <c r="F252" t="s">
        <v>22</v>
      </c>
      <c r="G252" t="s">
        <v>22</v>
      </c>
      <c r="H252" t="s">
        <v>101</v>
      </c>
      <c r="I252" t="s">
        <v>102</v>
      </c>
      <c r="J252" s="1">
        <v>43659</v>
      </c>
      <c r="K252" s="1">
        <v>43685</v>
      </c>
      <c r="L252" t="s">
        <v>103</v>
      </c>
      <c r="N252" t="s">
        <v>104</v>
      </c>
    </row>
    <row r="253" spans="1:14" x14ac:dyDescent="0.25">
      <c r="A253" t="s">
        <v>1008</v>
      </c>
      <c r="B253" t="s">
        <v>1007</v>
      </c>
      <c r="C253" t="s">
        <v>173</v>
      </c>
      <c r="D253" t="s">
        <v>21</v>
      </c>
      <c r="E253">
        <v>20745</v>
      </c>
      <c r="F253" t="s">
        <v>22</v>
      </c>
      <c r="G253" t="s">
        <v>22</v>
      </c>
      <c r="H253" t="s">
        <v>101</v>
      </c>
      <c r="I253" t="s">
        <v>241</v>
      </c>
      <c r="J253" s="1">
        <v>43657</v>
      </c>
      <c r="K253" s="1">
        <v>43685</v>
      </c>
      <c r="L253" t="s">
        <v>103</v>
      </c>
      <c r="N253" t="s">
        <v>104</v>
      </c>
    </row>
    <row r="254" spans="1:14" x14ac:dyDescent="0.25">
      <c r="A254" t="s">
        <v>76</v>
      </c>
      <c r="B254" t="s">
        <v>1044</v>
      </c>
      <c r="C254" t="s">
        <v>29</v>
      </c>
      <c r="D254" t="s">
        <v>21</v>
      </c>
      <c r="E254">
        <v>21218</v>
      </c>
      <c r="F254" t="s">
        <v>22</v>
      </c>
      <c r="G254" t="s">
        <v>22</v>
      </c>
      <c r="H254" t="s">
        <v>101</v>
      </c>
      <c r="I254" t="s">
        <v>241</v>
      </c>
      <c r="J254" t="s">
        <v>210</v>
      </c>
      <c r="K254" s="1">
        <v>43684</v>
      </c>
      <c r="L254" t="s">
        <v>211</v>
      </c>
      <c r="M254" t="str">
        <f>HYPERLINK("https://www.regulations.gov/docket?D=FDA-2019-H-3699")</f>
        <v>https://www.regulations.gov/docket?D=FDA-2019-H-3699</v>
      </c>
      <c r="N254" t="s">
        <v>210</v>
      </c>
    </row>
    <row r="255" spans="1:14" x14ac:dyDescent="0.25">
      <c r="A255" t="s">
        <v>1078</v>
      </c>
      <c r="B255" t="s">
        <v>1079</v>
      </c>
      <c r="C255" t="s">
        <v>29</v>
      </c>
      <c r="D255" t="s">
        <v>21</v>
      </c>
      <c r="E255">
        <v>21205</v>
      </c>
      <c r="F255" t="s">
        <v>22</v>
      </c>
      <c r="G255" t="s">
        <v>22</v>
      </c>
      <c r="H255" t="s">
        <v>101</v>
      </c>
      <c r="I255" t="s">
        <v>241</v>
      </c>
      <c r="J255" t="s">
        <v>210</v>
      </c>
      <c r="K255" s="1">
        <v>43683</v>
      </c>
      <c r="L255" t="s">
        <v>211</v>
      </c>
      <c r="M255" t="str">
        <f>HYPERLINK("https://www.regulations.gov/docket?D=FDA-2019-H-3653")</f>
        <v>https://www.regulations.gov/docket?D=FDA-2019-H-3653</v>
      </c>
      <c r="N255" t="s">
        <v>210</v>
      </c>
    </row>
    <row r="256" spans="1:14" x14ac:dyDescent="0.25">
      <c r="A256" t="s">
        <v>76</v>
      </c>
      <c r="B256" t="s">
        <v>1136</v>
      </c>
      <c r="C256" t="s">
        <v>29</v>
      </c>
      <c r="D256" t="s">
        <v>21</v>
      </c>
      <c r="E256">
        <v>21225</v>
      </c>
      <c r="F256" t="s">
        <v>22</v>
      </c>
      <c r="G256" t="s">
        <v>22</v>
      </c>
      <c r="H256" t="s">
        <v>101</v>
      </c>
      <c r="I256" t="s">
        <v>241</v>
      </c>
      <c r="J256" s="1">
        <v>43591</v>
      </c>
      <c r="K256" s="1">
        <v>43678</v>
      </c>
      <c r="L256" t="s">
        <v>103</v>
      </c>
      <c r="N256" t="s">
        <v>104</v>
      </c>
    </row>
    <row r="257" spans="1:14" x14ac:dyDescent="0.25">
      <c r="A257" t="s">
        <v>1139</v>
      </c>
      <c r="B257" t="s">
        <v>1140</v>
      </c>
      <c r="C257" t="s">
        <v>291</v>
      </c>
      <c r="D257" t="s">
        <v>21</v>
      </c>
      <c r="E257">
        <v>21702</v>
      </c>
      <c r="F257" t="s">
        <v>22</v>
      </c>
      <c r="G257" t="s">
        <v>22</v>
      </c>
      <c r="H257" t="s">
        <v>101</v>
      </c>
      <c r="I257" t="s">
        <v>241</v>
      </c>
      <c r="J257" s="1">
        <v>43642</v>
      </c>
      <c r="K257" s="1">
        <v>43678</v>
      </c>
      <c r="L257" t="s">
        <v>103</v>
      </c>
      <c r="N257" t="s">
        <v>104</v>
      </c>
    </row>
    <row r="258" spans="1:14" x14ac:dyDescent="0.25">
      <c r="A258" t="s">
        <v>407</v>
      </c>
      <c r="B258" t="s">
        <v>1151</v>
      </c>
      <c r="C258" t="s">
        <v>20</v>
      </c>
      <c r="D258" t="s">
        <v>21</v>
      </c>
      <c r="E258">
        <v>21236</v>
      </c>
      <c r="F258" t="s">
        <v>22</v>
      </c>
      <c r="G258" t="s">
        <v>22</v>
      </c>
      <c r="H258" t="s">
        <v>101</v>
      </c>
      <c r="I258" t="s">
        <v>241</v>
      </c>
      <c r="J258" s="1">
        <v>43654</v>
      </c>
      <c r="K258" s="1">
        <v>43678</v>
      </c>
      <c r="L258" t="s">
        <v>103</v>
      </c>
      <c r="N258" t="s">
        <v>104</v>
      </c>
    </row>
    <row r="259" spans="1:14" x14ac:dyDescent="0.25">
      <c r="A259" t="s">
        <v>1159</v>
      </c>
      <c r="B259" t="s">
        <v>1160</v>
      </c>
      <c r="C259" t="s">
        <v>29</v>
      </c>
      <c r="D259" t="s">
        <v>21</v>
      </c>
      <c r="E259">
        <v>21229</v>
      </c>
      <c r="F259" t="s">
        <v>22</v>
      </c>
      <c r="G259" t="s">
        <v>22</v>
      </c>
      <c r="H259" t="s">
        <v>101</v>
      </c>
      <c r="I259" t="s">
        <v>241</v>
      </c>
      <c r="J259" t="s">
        <v>210</v>
      </c>
      <c r="K259" s="1">
        <v>43677</v>
      </c>
      <c r="L259" t="s">
        <v>211</v>
      </c>
      <c r="M259" t="str">
        <f>HYPERLINK("https://www.regulations.gov/docket?D=FDA-2019-H-3597")</f>
        <v>https://www.regulations.gov/docket?D=FDA-2019-H-3597</v>
      </c>
      <c r="N259" t="s">
        <v>210</v>
      </c>
    </row>
    <row r="260" spans="1:14" x14ac:dyDescent="0.25">
      <c r="A260" t="s">
        <v>703</v>
      </c>
      <c r="B260" t="s">
        <v>1237</v>
      </c>
      <c r="C260" t="s">
        <v>29</v>
      </c>
      <c r="D260" t="s">
        <v>21</v>
      </c>
      <c r="E260">
        <v>21234</v>
      </c>
      <c r="F260" t="s">
        <v>22</v>
      </c>
      <c r="G260" t="s">
        <v>22</v>
      </c>
      <c r="H260" t="s">
        <v>101</v>
      </c>
      <c r="I260" t="s">
        <v>241</v>
      </c>
      <c r="J260" t="s">
        <v>210</v>
      </c>
      <c r="K260" s="1">
        <v>43672</v>
      </c>
      <c r="L260" t="s">
        <v>211</v>
      </c>
      <c r="M260" t="str">
        <f>HYPERLINK("https://www.regulations.gov/docket?D=FDA-2019-H-3537")</f>
        <v>https://www.regulations.gov/docket?D=FDA-2019-H-3537</v>
      </c>
      <c r="N260" t="s">
        <v>210</v>
      </c>
    </row>
    <row r="261" spans="1:14" x14ac:dyDescent="0.25">
      <c r="A261" t="s">
        <v>1264</v>
      </c>
      <c r="B261" t="s">
        <v>1265</v>
      </c>
      <c r="C261" t="s">
        <v>1266</v>
      </c>
      <c r="D261" t="s">
        <v>21</v>
      </c>
      <c r="E261">
        <v>20744</v>
      </c>
      <c r="F261" t="s">
        <v>22</v>
      </c>
      <c r="G261" t="s">
        <v>22</v>
      </c>
      <c r="H261" t="s">
        <v>101</v>
      </c>
      <c r="I261" t="s">
        <v>241</v>
      </c>
      <c r="J261" s="1">
        <v>43637</v>
      </c>
      <c r="K261" s="1">
        <v>43671</v>
      </c>
      <c r="L261" t="s">
        <v>103</v>
      </c>
      <c r="N261" t="s">
        <v>104</v>
      </c>
    </row>
    <row r="262" spans="1:14" x14ac:dyDescent="0.25">
      <c r="A262" t="s">
        <v>1285</v>
      </c>
      <c r="B262" t="s">
        <v>1286</v>
      </c>
      <c r="C262" t="s">
        <v>29</v>
      </c>
      <c r="D262" t="s">
        <v>21</v>
      </c>
      <c r="E262">
        <v>21212</v>
      </c>
      <c r="F262" t="s">
        <v>22</v>
      </c>
      <c r="G262" t="s">
        <v>22</v>
      </c>
      <c r="H262" t="s">
        <v>101</v>
      </c>
      <c r="I262" t="s">
        <v>102</v>
      </c>
      <c r="J262" s="1">
        <v>43637</v>
      </c>
      <c r="K262" s="1">
        <v>43671</v>
      </c>
      <c r="L262" t="s">
        <v>103</v>
      </c>
      <c r="N262" t="s">
        <v>104</v>
      </c>
    </row>
    <row r="263" spans="1:14" x14ac:dyDescent="0.25">
      <c r="A263" t="s">
        <v>845</v>
      </c>
      <c r="B263" t="s">
        <v>846</v>
      </c>
      <c r="C263" t="s">
        <v>70</v>
      </c>
      <c r="D263" t="s">
        <v>21</v>
      </c>
      <c r="E263">
        <v>21401</v>
      </c>
      <c r="F263" t="s">
        <v>22</v>
      </c>
      <c r="G263" t="s">
        <v>22</v>
      </c>
      <c r="H263" t="s">
        <v>101</v>
      </c>
      <c r="I263" t="s">
        <v>241</v>
      </c>
      <c r="J263" t="s">
        <v>210</v>
      </c>
      <c r="K263" s="1">
        <v>43671</v>
      </c>
      <c r="L263" t="s">
        <v>211</v>
      </c>
      <c r="M263" t="str">
        <f>HYPERLINK("https://www.regulations.gov/docket?D=FDA-2019-H-3522")</f>
        <v>https://www.regulations.gov/docket?D=FDA-2019-H-3522</v>
      </c>
      <c r="N263" t="s">
        <v>210</v>
      </c>
    </row>
    <row r="264" spans="1:14" x14ac:dyDescent="0.25">
      <c r="A264" t="s">
        <v>146</v>
      </c>
      <c r="B264" t="s">
        <v>310</v>
      </c>
      <c r="C264" t="s">
        <v>29</v>
      </c>
      <c r="D264" t="s">
        <v>21</v>
      </c>
      <c r="E264">
        <v>21206</v>
      </c>
      <c r="F264" t="s">
        <v>22</v>
      </c>
      <c r="G264" t="s">
        <v>22</v>
      </c>
      <c r="H264" t="s">
        <v>101</v>
      </c>
      <c r="I264" t="s">
        <v>241</v>
      </c>
      <c r="J264" t="s">
        <v>210</v>
      </c>
      <c r="K264" s="1">
        <v>43670</v>
      </c>
      <c r="L264" t="s">
        <v>211</v>
      </c>
      <c r="M264" t="str">
        <f>HYPERLINK("https://www.regulations.gov/docket?D=FDA-2019-H-3508")</f>
        <v>https://www.regulations.gov/docket?D=FDA-2019-H-3508</v>
      </c>
      <c r="N264" t="s">
        <v>210</v>
      </c>
    </row>
    <row r="265" spans="1:14" x14ac:dyDescent="0.25">
      <c r="A265" t="s">
        <v>343</v>
      </c>
      <c r="B265" t="s">
        <v>344</v>
      </c>
      <c r="C265" t="s">
        <v>54</v>
      </c>
      <c r="D265" t="s">
        <v>21</v>
      </c>
      <c r="E265">
        <v>21061</v>
      </c>
      <c r="F265" t="s">
        <v>22</v>
      </c>
      <c r="G265" t="s">
        <v>22</v>
      </c>
      <c r="H265" t="s">
        <v>101</v>
      </c>
      <c r="I265" t="s">
        <v>241</v>
      </c>
      <c r="J265" t="s">
        <v>210</v>
      </c>
      <c r="K265" s="1">
        <v>43669</v>
      </c>
      <c r="L265" t="s">
        <v>211</v>
      </c>
      <c r="M265" t="str">
        <f>HYPERLINK("https://www.regulations.gov/docket?D=FDA-2019-H-3493")</f>
        <v>https://www.regulations.gov/docket?D=FDA-2019-H-3493</v>
      </c>
      <c r="N265" t="s">
        <v>210</v>
      </c>
    </row>
    <row r="266" spans="1:14" x14ac:dyDescent="0.25">
      <c r="A266" t="s">
        <v>191</v>
      </c>
      <c r="B266" t="s">
        <v>192</v>
      </c>
      <c r="C266" t="s">
        <v>193</v>
      </c>
      <c r="D266" t="s">
        <v>21</v>
      </c>
      <c r="E266">
        <v>20748</v>
      </c>
      <c r="F266" t="s">
        <v>22</v>
      </c>
      <c r="G266" t="s">
        <v>22</v>
      </c>
      <c r="H266" t="s">
        <v>101</v>
      </c>
      <c r="I266" t="s">
        <v>241</v>
      </c>
      <c r="J266" s="1">
        <v>43635</v>
      </c>
      <c r="K266" s="1">
        <v>43664</v>
      </c>
      <c r="L266" t="s">
        <v>103</v>
      </c>
      <c r="N266" t="s">
        <v>104</v>
      </c>
    </row>
    <row r="267" spans="1:14" x14ac:dyDescent="0.25">
      <c r="A267" t="s">
        <v>1371</v>
      </c>
      <c r="B267" t="s">
        <v>1372</v>
      </c>
      <c r="C267" t="s">
        <v>546</v>
      </c>
      <c r="D267" t="s">
        <v>21</v>
      </c>
      <c r="E267">
        <v>20774</v>
      </c>
      <c r="F267" t="s">
        <v>22</v>
      </c>
      <c r="G267" t="s">
        <v>22</v>
      </c>
      <c r="H267" t="s">
        <v>101</v>
      </c>
      <c r="I267" t="s">
        <v>241</v>
      </c>
      <c r="J267" s="1">
        <v>43634</v>
      </c>
      <c r="K267" s="1">
        <v>43664</v>
      </c>
      <c r="L267" t="s">
        <v>103</v>
      </c>
      <c r="N267" t="s">
        <v>104</v>
      </c>
    </row>
    <row r="268" spans="1:14" x14ac:dyDescent="0.25">
      <c r="A268" t="s">
        <v>1378</v>
      </c>
      <c r="B268" t="s">
        <v>1379</v>
      </c>
      <c r="C268" t="s">
        <v>198</v>
      </c>
      <c r="D268" t="s">
        <v>21</v>
      </c>
      <c r="E268">
        <v>20746</v>
      </c>
      <c r="F268" t="s">
        <v>22</v>
      </c>
      <c r="G268" t="s">
        <v>22</v>
      </c>
      <c r="H268" t="s">
        <v>101</v>
      </c>
      <c r="I268" t="s">
        <v>241</v>
      </c>
      <c r="J268" s="1">
        <v>43633</v>
      </c>
      <c r="K268" s="1">
        <v>43664</v>
      </c>
      <c r="L268" t="s">
        <v>103</v>
      </c>
      <c r="N268" t="s">
        <v>104</v>
      </c>
    </row>
    <row r="269" spans="1:14" x14ac:dyDescent="0.25">
      <c r="A269" t="s">
        <v>1381</v>
      </c>
      <c r="B269" t="s">
        <v>1382</v>
      </c>
      <c r="C269" t="s">
        <v>29</v>
      </c>
      <c r="D269" t="s">
        <v>21</v>
      </c>
      <c r="E269">
        <v>21216</v>
      </c>
      <c r="F269" t="s">
        <v>22</v>
      </c>
      <c r="G269" t="s">
        <v>22</v>
      </c>
      <c r="H269" t="s">
        <v>101</v>
      </c>
      <c r="I269" t="s">
        <v>241</v>
      </c>
      <c r="J269" s="1">
        <v>43629</v>
      </c>
      <c r="K269" s="1">
        <v>43664</v>
      </c>
      <c r="L269" t="s">
        <v>103</v>
      </c>
      <c r="N269" t="s">
        <v>104</v>
      </c>
    </row>
    <row r="270" spans="1:14" x14ac:dyDescent="0.25">
      <c r="A270" t="s">
        <v>1424</v>
      </c>
      <c r="B270" t="s">
        <v>1425</v>
      </c>
      <c r="C270" t="s">
        <v>1426</v>
      </c>
      <c r="D270" t="s">
        <v>21</v>
      </c>
      <c r="E270">
        <v>21084</v>
      </c>
      <c r="F270" t="s">
        <v>22</v>
      </c>
      <c r="G270" t="s">
        <v>22</v>
      </c>
      <c r="H270" t="s">
        <v>101</v>
      </c>
      <c r="I270" t="s">
        <v>102</v>
      </c>
      <c r="J270" t="s">
        <v>210</v>
      </c>
      <c r="K270" s="1">
        <v>43662</v>
      </c>
      <c r="L270" t="s">
        <v>211</v>
      </c>
      <c r="M270" t="str">
        <f>HYPERLINK("https://www.regulations.gov/docket?D=FDA-2019-H-3379")</f>
        <v>https://www.regulations.gov/docket?D=FDA-2019-H-3379</v>
      </c>
      <c r="N270" t="s">
        <v>210</v>
      </c>
    </row>
    <row r="271" spans="1:14" x14ac:dyDescent="0.25">
      <c r="A271" t="s">
        <v>488</v>
      </c>
      <c r="B271" t="s">
        <v>489</v>
      </c>
      <c r="C271" t="s">
        <v>29</v>
      </c>
      <c r="D271" t="s">
        <v>21</v>
      </c>
      <c r="E271">
        <v>21215</v>
      </c>
      <c r="F271" t="s">
        <v>22</v>
      </c>
      <c r="G271" t="s">
        <v>22</v>
      </c>
      <c r="H271" t="s">
        <v>101</v>
      </c>
      <c r="I271" t="s">
        <v>241</v>
      </c>
      <c r="J271" s="1">
        <v>43622</v>
      </c>
      <c r="K271" s="1">
        <v>43657</v>
      </c>
      <c r="L271" t="s">
        <v>103</v>
      </c>
      <c r="N271" t="s">
        <v>104</v>
      </c>
    </row>
    <row r="272" spans="1:14" x14ac:dyDescent="0.25">
      <c r="A272" t="s">
        <v>484</v>
      </c>
      <c r="B272" t="s">
        <v>889</v>
      </c>
      <c r="C272" t="s">
        <v>54</v>
      </c>
      <c r="D272" t="s">
        <v>21</v>
      </c>
      <c r="E272">
        <v>21060</v>
      </c>
      <c r="F272" t="s">
        <v>22</v>
      </c>
      <c r="G272" t="s">
        <v>22</v>
      </c>
      <c r="H272" t="s">
        <v>101</v>
      </c>
      <c r="I272" t="s">
        <v>241</v>
      </c>
      <c r="J272" t="s">
        <v>210</v>
      </c>
      <c r="K272" s="1">
        <v>43657</v>
      </c>
      <c r="L272" t="s">
        <v>211</v>
      </c>
      <c r="M272" t="str">
        <f>HYPERLINK("https://www.regulations.gov/docket?D=FDA-2019-H-3308")</f>
        <v>https://www.regulations.gov/docket?D=FDA-2019-H-3308</v>
      </c>
      <c r="N272" t="s">
        <v>210</v>
      </c>
    </row>
    <row r="273" spans="1:14" x14ac:dyDescent="0.25">
      <c r="A273" t="s">
        <v>34</v>
      </c>
      <c r="B273" t="s">
        <v>35</v>
      </c>
      <c r="C273" t="s">
        <v>36</v>
      </c>
      <c r="D273" t="s">
        <v>21</v>
      </c>
      <c r="E273">
        <v>21009</v>
      </c>
      <c r="F273" t="s">
        <v>22</v>
      </c>
      <c r="G273" t="s">
        <v>22</v>
      </c>
      <c r="H273" t="s">
        <v>101</v>
      </c>
      <c r="I273" t="s">
        <v>241</v>
      </c>
      <c r="J273" t="s">
        <v>210</v>
      </c>
      <c r="K273" s="1">
        <v>43654</v>
      </c>
      <c r="L273" t="s">
        <v>211</v>
      </c>
      <c r="M273" t="str">
        <f>HYPERLINK("https://www.regulations.gov/docket?D=FDA-2019-H-3219")</f>
        <v>https://www.regulations.gov/docket?D=FDA-2019-H-3219</v>
      </c>
      <c r="N273" t="s">
        <v>210</v>
      </c>
    </row>
    <row r="274" spans="1:14" x14ac:dyDescent="0.25">
      <c r="A274" t="s">
        <v>1564</v>
      </c>
      <c r="B274" t="s">
        <v>1565</v>
      </c>
      <c r="C274" t="s">
        <v>54</v>
      </c>
      <c r="D274" t="s">
        <v>21</v>
      </c>
      <c r="E274">
        <v>21061</v>
      </c>
      <c r="F274" t="s">
        <v>22</v>
      </c>
      <c r="G274" t="s">
        <v>22</v>
      </c>
      <c r="H274" t="s">
        <v>101</v>
      </c>
      <c r="I274" t="s">
        <v>241</v>
      </c>
      <c r="J274" s="1">
        <v>43605</v>
      </c>
      <c r="K274" s="1">
        <v>43643</v>
      </c>
      <c r="L274" t="s">
        <v>103</v>
      </c>
      <c r="N274" t="s">
        <v>104</v>
      </c>
    </row>
    <row r="275" spans="1:14" x14ac:dyDescent="0.25">
      <c r="A275" t="s">
        <v>185</v>
      </c>
      <c r="B275" t="s">
        <v>186</v>
      </c>
      <c r="C275" t="s">
        <v>187</v>
      </c>
      <c r="D275" t="s">
        <v>21</v>
      </c>
      <c r="E275">
        <v>21788</v>
      </c>
      <c r="F275" t="s">
        <v>22</v>
      </c>
      <c r="G275" t="s">
        <v>22</v>
      </c>
      <c r="H275" t="s">
        <v>101</v>
      </c>
      <c r="I275" t="s">
        <v>241</v>
      </c>
      <c r="J275" s="1">
        <v>43605</v>
      </c>
      <c r="K275" s="1">
        <v>43643</v>
      </c>
      <c r="L275" t="s">
        <v>103</v>
      </c>
      <c r="N275" t="s">
        <v>1580</v>
      </c>
    </row>
    <row r="276" spans="1:14" x14ac:dyDescent="0.25">
      <c r="A276" t="s">
        <v>201</v>
      </c>
      <c r="B276" t="s">
        <v>1589</v>
      </c>
      <c r="C276" t="s">
        <v>154</v>
      </c>
      <c r="D276" t="s">
        <v>21</v>
      </c>
      <c r="E276">
        <v>20724</v>
      </c>
      <c r="F276" t="s">
        <v>22</v>
      </c>
      <c r="G276" t="s">
        <v>22</v>
      </c>
      <c r="H276" t="s">
        <v>101</v>
      </c>
      <c r="I276" t="s">
        <v>241</v>
      </c>
      <c r="J276" s="1">
        <v>43605</v>
      </c>
      <c r="K276" s="1">
        <v>43643</v>
      </c>
      <c r="L276" t="s">
        <v>103</v>
      </c>
      <c r="N276" t="s">
        <v>104</v>
      </c>
    </row>
    <row r="277" spans="1:14" x14ac:dyDescent="0.25">
      <c r="A277" t="s">
        <v>194</v>
      </c>
      <c r="B277" t="s">
        <v>1686</v>
      </c>
      <c r="C277" t="s">
        <v>39</v>
      </c>
      <c r="D277" t="s">
        <v>21</v>
      </c>
      <c r="E277">
        <v>21044</v>
      </c>
      <c r="F277" t="s">
        <v>22</v>
      </c>
      <c r="G277" t="s">
        <v>22</v>
      </c>
      <c r="H277" t="s">
        <v>101</v>
      </c>
      <c r="I277" t="s">
        <v>241</v>
      </c>
      <c r="J277" t="s">
        <v>210</v>
      </c>
      <c r="K277" s="1">
        <v>43637</v>
      </c>
      <c r="L277" t="s">
        <v>211</v>
      </c>
      <c r="M277" t="str">
        <f>HYPERLINK("https://www.regulations.gov/docket?D=FDA-2019-H-2969")</f>
        <v>https://www.regulations.gov/docket?D=FDA-2019-H-2969</v>
      </c>
      <c r="N277" t="s">
        <v>210</v>
      </c>
    </row>
    <row r="278" spans="1:14" x14ac:dyDescent="0.25">
      <c r="A278" t="s">
        <v>146</v>
      </c>
      <c r="B278" t="s">
        <v>979</v>
      </c>
      <c r="C278" t="s">
        <v>29</v>
      </c>
      <c r="D278" t="s">
        <v>21</v>
      </c>
      <c r="E278">
        <v>21229</v>
      </c>
      <c r="F278" t="s">
        <v>22</v>
      </c>
      <c r="G278" t="s">
        <v>22</v>
      </c>
      <c r="H278" t="s">
        <v>101</v>
      </c>
      <c r="I278" t="s">
        <v>241</v>
      </c>
      <c r="J278" t="s">
        <v>210</v>
      </c>
      <c r="K278" s="1">
        <v>43637</v>
      </c>
      <c r="L278" t="s">
        <v>211</v>
      </c>
      <c r="M278" t="str">
        <f>HYPERLINK("https://www.regulations.gov/docket?D=FDA-2019-H-2971")</f>
        <v>https://www.regulations.gov/docket?D=FDA-2019-H-2971</v>
      </c>
      <c r="N278" t="s">
        <v>210</v>
      </c>
    </row>
    <row r="279" spans="1:14" x14ac:dyDescent="0.25">
      <c r="A279" t="s">
        <v>1705</v>
      </c>
      <c r="B279" t="s">
        <v>1706</v>
      </c>
      <c r="C279" t="s">
        <v>54</v>
      </c>
      <c r="D279" t="s">
        <v>21</v>
      </c>
      <c r="E279">
        <v>21061</v>
      </c>
      <c r="F279" t="s">
        <v>22</v>
      </c>
      <c r="G279" t="s">
        <v>22</v>
      </c>
      <c r="H279" t="s">
        <v>101</v>
      </c>
      <c r="I279" t="s">
        <v>241</v>
      </c>
      <c r="J279" s="1">
        <v>43598</v>
      </c>
      <c r="K279" s="1">
        <v>43636</v>
      </c>
      <c r="L279" t="s">
        <v>103</v>
      </c>
      <c r="N279" t="s">
        <v>104</v>
      </c>
    </row>
    <row r="280" spans="1:14" x14ac:dyDescent="0.25">
      <c r="A280" t="s">
        <v>1725</v>
      </c>
      <c r="B280" t="s">
        <v>1726</v>
      </c>
      <c r="C280" t="s">
        <v>29</v>
      </c>
      <c r="D280" t="s">
        <v>21</v>
      </c>
      <c r="E280">
        <v>21214</v>
      </c>
      <c r="F280" t="s">
        <v>22</v>
      </c>
      <c r="G280" t="s">
        <v>22</v>
      </c>
      <c r="H280" t="s">
        <v>101</v>
      </c>
      <c r="I280" t="s">
        <v>241</v>
      </c>
      <c r="J280" s="1">
        <v>43600</v>
      </c>
      <c r="K280" s="1">
        <v>43636</v>
      </c>
      <c r="L280" t="s">
        <v>103</v>
      </c>
      <c r="N280" t="s">
        <v>1580</v>
      </c>
    </row>
    <row r="281" spans="1:14" x14ac:dyDescent="0.25">
      <c r="A281" t="s">
        <v>1145</v>
      </c>
      <c r="B281" t="s">
        <v>1146</v>
      </c>
      <c r="C281" t="s">
        <v>73</v>
      </c>
      <c r="D281" t="s">
        <v>21</v>
      </c>
      <c r="E281">
        <v>21207</v>
      </c>
      <c r="F281" t="s">
        <v>22</v>
      </c>
      <c r="G281" t="s">
        <v>22</v>
      </c>
      <c r="H281" t="s">
        <v>101</v>
      </c>
      <c r="I281" t="s">
        <v>241</v>
      </c>
      <c r="J281" t="s">
        <v>210</v>
      </c>
      <c r="K281" s="1">
        <v>43630</v>
      </c>
      <c r="L281" t="s">
        <v>211</v>
      </c>
      <c r="M281" t="str">
        <f>HYPERLINK("https://www.regulations.gov/docket?D=FDA-2019-H-2856")</f>
        <v>https://www.regulations.gov/docket?D=FDA-2019-H-2856</v>
      </c>
      <c r="N281" t="s">
        <v>210</v>
      </c>
    </row>
    <row r="282" spans="1:14" x14ac:dyDescent="0.25">
      <c r="A282" t="s">
        <v>975</v>
      </c>
      <c r="B282" t="s">
        <v>976</v>
      </c>
      <c r="C282" t="s">
        <v>29</v>
      </c>
      <c r="D282" t="s">
        <v>21</v>
      </c>
      <c r="E282">
        <v>21217</v>
      </c>
      <c r="F282" t="s">
        <v>22</v>
      </c>
      <c r="G282" t="s">
        <v>22</v>
      </c>
      <c r="H282" t="s">
        <v>101</v>
      </c>
      <c r="I282" t="s">
        <v>241</v>
      </c>
      <c r="J282" t="s">
        <v>210</v>
      </c>
      <c r="K282" s="1">
        <v>43628</v>
      </c>
      <c r="L282" t="s">
        <v>211</v>
      </c>
      <c r="M282" t="str">
        <f>HYPERLINK("https://www.regulations.gov/docket?D=FDA-2019-H-2829")</f>
        <v>https://www.regulations.gov/docket?D=FDA-2019-H-2829</v>
      </c>
      <c r="N282" t="s">
        <v>210</v>
      </c>
    </row>
    <row r="283" spans="1:14" x14ac:dyDescent="0.25">
      <c r="A283" t="s">
        <v>199</v>
      </c>
      <c r="B283" t="s">
        <v>200</v>
      </c>
      <c r="C283" t="s">
        <v>193</v>
      </c>
      <c r="D283" t="s">
        <v>21</v>
      </c>
      <c r="E283">
        <v>20748</v>
      </c>
      <c r="F283" t="s">
        <v>22</v>
      </c>
      <c r="G283" t="s">
        <v>22</v>
      </c>
      <c r="H283" t="s">
        <v>101</v>
      </c>
      <c r="I283" t="s">
        <v>241</v>
      </c>
      <c r="J283" t="s">
        <v>210</v>
      </c>
      <c r="K283" s="1">
        <v>43628</v>
      </c>
      <c r="L283" t="s">
        <v>211</v>
      </c>
      <c r="M283" t="str">
        <f>HYPERLINK("https://www.regulations.gov/docket?D=FDA-2019-H-2792")</f>
        <v>https://www.regulations.gov/docket?D=FDA-2019-H-2792</v>
      </c>
      <c r="N283" t="s">
        <v>210</v>
      </c>
    </row>
    <row r="284" spans="1:14" x14ac:dyDescent="0.25">
      <c r="A284" t="s">
        <v>1829</v>
      </c>
      <c r="B284" t="s">
        <v>1830</v>
      </c>
      <c r="C284" t="s">
        <v>29</v>
      </c>
      <c r="D284" t="s">
        <v>21</v>
      </c>
      <c r="E284">
        <v>21211</v>
      </c>
      <c r="F284" t="s">
        <v>22</v>
      </c>
      <c r="G284" t="s">
        <v>22</v>
      </c>
      <c r="H284" t="s">
        <v>101</v>
      </c>
      <c r="I284" t="s">
        <v>241</v>
      </c>
      <c r="J284" t="s">
        <v>210</v>
      </c>
      <c r="K284" s="1">
        <v>43626</v>
      </c>
      <c r="L284" t="s">
        <v>211</v>
      </c>
      <c r="M284" t="str">
        <f>HYPERLINK("https://www.regulations.gov/docket?D=FDA-2019-H-2723")</f>
        <v>https://www.regulations.gov/docket?D=FDA-2019-H-2723</v>
      </c>
      <c r="N284" t="s">
        <v>210</v>
      </c>
    </row>
    <row r="285" spans="1:14" x14ac:dyDescent="0.25">
      <c r="A285" t="s">
        <v>93</v>
      </c>
      <c r="B285" t="s">
        <v>355</v>
      </c>
      <c r="C285" t="s">
        <v>356</v>
      </c>
      <c r="D285" t="s">
        <v>21</v>
      </c>
      <c r="E285">
        <v>21114</v>
      </c>
      <c r="F285" t="s">
        <v>22</v>
      </c>
      <c r="G285" t="s">
        <v>22</v>
      </c>
      <c r="H285" t="s">
        <v>101</v>
      </c>
      <c r="I285" t="s">
        <v>241</v>
      </c>
      <c r="J285" t="s">
        <v>210</v>
      </c>
      <c r="K285" s="1">
        <v>43623</v>
      </c>
      <c r="L285" t="s">
        <v>211</v>
      </c>
      <c r="M285" t="str">
        <f>HYPERLINK("https://www.regulations.gov/docket?D=FDA-2019-H-2704")</f>
        <v>https://www.regulations.gov/docket?D=FDA-2019-H-2704</v>
      </c>
      <c r="N285" t="s">
        <v>210</v>
      </c>
    </row>
    <row r="286" spans="1:14" x14ac:dyDescent="0.25">
      <c r="A286" t="s">
        <v>1864</v>
      </c>
      <c r="B286" t="s">
        <v>1865</v>
      </c>
      <c r="C286" t="s">
        <v>54</v>
      </c>
      <c r="D286" t="s">
        <v>21</v>
      </c>
      <c r="E286">
        <v>21061</v>
      </c>
      <c r="F286" t="s">
        <v>22</v>
      </c>
      <c r="G286" t="s">
        <v>22</v>
      </c>
      <c r="H286" t="s">
        <v>101</v>
      </c>
      <c r="I286" t="s">
        <v>241</v>
      </c>
      <c r="J286" s="1">
        <v>43579</v>
      </c>
      <c r="K286" s="1">
        <v>43622</v>
      </c>
      <c r="L286" t="s">
        <v>103</v>
      </c>
      <c r="N286" t="s">
        <v>1580</v>
      </c>
    </row>
    <row r="287" spans="1:14" x14ac:dyDescent="0.25">
      <c r="A287" t="s">
        <v>1866</v>
      </c>
      <c r="B287" t="s">
        <v>1867</v>
      </c>
      <c r="C287" t="s">
        <v>54</v>
      </c>
      <c r="D287" t="s">
        <v>21</v>
      </c>
      <c r="E287">
        <v>21061</v>
      </c>
      <c r="F287" t="s">
        <v>22</v>
      </c>
      <c r="G287" t="s">
        <v>22</v>
      </c>
      <c r="H287" t="s">
        <v>101</v>
      </c>
      <c r="I287" t="s">
        <v>241</v>
      </c>
      <c r="J287" s="1">
        <v>43579</v>
      </c>
      <c r="K287" s="1">
        <v>43622</v>
      </c>
      <c r="L287" t="s">
        <v>103</v>
      </c>
      <c r="N287" t="s">
        <v>1580</v>
      </c>
    </row>
    <row r="288" spans="1:14" x14ac:dyDescent="0.25">
      <c r="A288" t="s">
        <v>1868</v>
      </c>
      <c r="B288" t="s">
        <v>1869</v>
      </c>
      <c r="C288" t="s">
        <v>179</v>
      </c>
      <c r="D288" t="s">
        <v>21</v>
      </c>
      <c r="E288">
        <v>20877</v>
      </c>
      <c r="F288" t="s">
        <v>22</v>
      </c>
      <c r="G288" t="s">
        <v>22</v>
      </c>
      <c r="H288" t="s">
        <v>101</v>
      </c>
      <c r="I288" t="s">
        <v>241</v>
      </c>
      <c r="J288" s="1">
        <v>43580</v>
      </c>
      <c r="K288" s="1">
        <v>43622</v>
      </c>
      <c r="L288" t="s">
        <v>103</v>
      </c>
      <c r="N288" t="s">
        <v>1580</v>
      </c>
    </row>
    <row r="289" spans="1:14" x14ac:dyDescent="0.25">
      <c r="A289" t="s">
        <v>1870</v>
      </c>
      <c r="B289" t="s">
        <v>1871</v>
      </c>
      <c r="C289" t="s">
        <v>29</v>
      </c>
      <c r="D289" t="s">
        <v>21</v>
      </c>
      <c r="E289">
        <v>21215</v>
      </c>
      <c r="F289" t="s">
        <v>22</v>
      </c>
      <c r="G289" t="s">
        <v>22</v>
      </c>
      <c r="H289" t="s">
        <v>101</v>
      </c>
      <c r="I289" t="s">
        <v>241</v>
      </c>
      <c r="J289" s="1">
        <v>43578</v>
      </c>
      <c r="K289" s="1">
        <v>43622</v>
      </c>
      <c r="L289" t="s">
        <v>103</v>
      </c>
      <c r="N289" t="s">
        <v>1580</v>
      </c>
    </row>
    <row r="290" spans="1:14" x14ac:dyDescent="0.25">
      <c r="A290" t="s">
        <v>1245</v>
      </c>
      <c r="B290" t="s">
        <v>1246</v>
      </c>
      <c r="C290" t="s">
        <v>29</v>
      </c>
      <c r="D290" t="s">
        <v>21</v>
      </c>
      <c r="E290">
        <v>21230</v>
      </c>
      <c r="F290" t="s">
        <v>22</v>
      </c>
      <c r="G290" t="s">
        <v>22</v>
      </c>
      <c r="H290" t="s">
        <v>101</v>
      </c>
      <c r="I290" t="s">
        <v>241</v>
      </c>
      <c r="J290" t="s">
        <v>210</v>
      </c>
      <c r="K290" s="1">
        <v>43622</v>
      </c>
      <c r="L290" t="s">
        <v>211</v>
      </c>
      <c r="M290" t="str">
        <f>HYPERLINK("https://www.regulations.gov/docket?D=FDA-2019-H-2680")</f>
        <v>https://www.regulations.gov/docket?D=FDA-2019-H-2680</v>
      </c>
      <c r="N290" t="s">
        <v>210</v>
      </c>
    </row>
    <row r="291" spans="1:14" x14ac:dyDescent="0.25">
      <c r="A291" t="s">
        <v>499</v>
      </c>
      <c r="B291" t="s">
        <v>500</v>
      </c>
      <c r="C291" t="s">
        <v>501</v>
      </c>
      <c r="D291" t="s">
        <v>21</v>
      </c>
      <c r="E291">
        <v>20710</v>
      </c>
      <c r="F291" t="s">
        <v>22</v>
      </c>
      <c r="G291" t="s">
        <v>22</v>
      </c>
      <c r="H291" t="s">
        <v>101</v>
      </c>
      <c r="I291" t="s">
        <v>241</v>
      </c>
      <c r="J291" t="s">
        <v>210</v>
      </c>
      <c r="K291" s="1">
        <v>43621</v>
      </c>
      <c r="L291" t="s">
        <v>211</v>
      </c>
      <c r="M291" t="str">
        <f>HYPERLINK("https://www.regulations.gov/docket?D=FDA-2019-H-2659")</f>
        <v>https://www.regulations.gov/docket?D=FDA-2019-H-2659</v>
      </c>
      <c r="N291" t="s">
        <v>210</v>
      </c>
    </row>
    <row r="292" spans="1:14" x14ac:dyDescent="0.25">
      <c r="A292" t="s">
        <v>155</v>
      </c>
      <c r="B292" t="s">
        <v>1412</v>
      </c>
      <c r="C292" t="s">
        <v>1413</v>
      </c>
      <c r="D292" t="s">
        <v>21</v>
      </c>
      <c r="E292">
        <v>21146</v>
      </c>
      <c r="F292" t="s">
        <v>22</v>
      </c>
      <c r="G292" t="s">
        <v>22</v>
      </c>
      <c r="H292" t="s">
        <v>101</v>
      </c>
      <c r="I292" t="s">
        <v>241</v>
      </c>
      <c r="J292" s="1">
        <v>43577</v>
      </c>
      <c r="K292" s="1">
        <v>43615</v>
      </c>
      <c r="L292" t="s">
        <v>103</v>
      </c>
      <c r="N292" t="s">
        <v>1580</v>
      </c>
    </row>
    <row r="293" spans="1:14" x14ac:dyDescent="0.25">
      <c r="A293" t="s">
        <v>1897</v>
      </c>
      <c r="B293" t="s">
        <v>1898</v>
      </c>
      <c r="C293" t="s">
        <v>1899</v>
      </c>
      <c r="D293" t="s">
        <v>21</v>
      </c>
      <c r="E293">
        <v>21160</v>
      </c>
      <c r="F293" t="s">
        <v>22</v>
      </c>
      <c r="G293" t="s">
        <v>22</v>
      </c>
      <c r="H293" t="s">
        <v>101</v>
      </c>
      <c r="I293" t="s">
        <v>241</v>
      </c>
      <c r="J293" s="1">
        <v>43573</v>
      </c>
      <c r="K293" s="1">
        <v>43615</v>
      </c>
      <c r="L293" t="s">
        <v>103</v>
      </c>
      <c r="N293" t="s">
        <v>1900</v>
      </c>
    </row>
    <row r="294" spans="1:14" x14ac:dyDescent="0.25">
      <c r="A294" t="s">
        <v>1101</v>
      </c>
      <c r="B294" t="s">
        <v>1102</v>
      </c>
      <c r="C294" t="s">
        <v>1103</v>
      </c>
      <c r="D294" t="s">
        <v>21</v>
      </c>
      <c r="E294">
        <v>21811</v>
      </c>
      <c r="F294" t="s">
        <v>22</v>
      </c>
      <c r="G294" t="s">
        <v>22</v>
      </c>
      <c r="H294" t="s">
        <v>101</v>
      </c>
      <c r="I294" t="s">
        <v>241</v>
      </c>
      <c r="J294" t="s">
        <v>210</v>
      </c>
      <c r="K294" s="1">
        <v>43614</v>
      </c>
      <c r="L294" t="s">
        <v>211</v>
      </c>
      <c r="M294" t="str">
        <f>HYPERLINK("https://www.regulations.gov/docket?D=FDA-2019-H-2497")</f>
        <v>https://www.regulations.gov/docket?D=FDA-2019-H-2497</v>
      </c>
      <c r="N294" t="s">
        <v>210</v>
      </c>
    </row>
    <row r="295" spans="1:14" x14ac:dyDescent="0.25">
      <c r="A295" t="s">
        <v>1922</v>
      </c>
      <c r="B295" t="s">
        <v>1923</v>
      </c>
      <c r="C295" t="s">
        <v>1924</v>
      </c>
      <c r="D295" t="s">
        <v>21</v>
      </c>
      <c r="E295">
        <v>21643</v>
      </c>
      <c r="F295" t="s">
        <v>22</v>
      </c>
      <c r="G295" t="s">
        <v>22</v>
      </c>
      <c r="H295" t="s">
        <v>101</v>
      </c>
      <c r="I295" t="s">
        <v>241</v>
      </c>
      <c r="J295" t="s">
        <v>210</v>
      </c>
      <c r="K295" s="1">
        <v>43609</v>
      </c>
      <c r="L295" t="s">
        <v>211</v>
      </c>
      <c r="M295" t="str">
        <f>HYPERLINK("https://www.regulations.gov/docket?D=FDA-2019-H-2502")</f>
        <v>https://www.regulations.gov/docket?D=FDA-2019-H-2502</v>
      </c>
      <c r="N295" t="s">
        <v>210</v>
      </c>
    </row>
    <row r="296" spans="1:14" x14ac:dyDescent="0.25">
      <c r="A296" t="s">
        <v>1928</v>
      </c>
      <c r="B296" t="s">
        <v>1929</v>
      </c>
      <c r="C296" t="s">
        <v>757</v>
      </c>
      <c r="D296" t="s">
        <v>21</v>
      </c>
      <c r="E296">
        <v>20740</v>
      </c>
      <c r="F296" t="s">
        <v>22</v>
      </c>
      <c r="G296" t="s">
        <v>22</v>
      </c>
      <c r="H296" t="s">
        <v>101</v>
      </c>
      <c r="I296" t="s">
        <v>241</v>
      </c>
      <c r="J296" t="s">
        <v>210</v>
      </c>
      <c r="K296" s="1">
        <v>43608</v>
      </c>
      <c r="L296" t="s">
        <v>211</v>
      </c>
      <c r="M296" t="str">
        <f>HYPERLINK("https://www.regulations.gov/docket?D=FDA-2019-H-2476")</f>
        <v>https://www.regulations.gov/docket?D=FDA-2019-H-2476</v>
      </c>
      <c r="N296" t="s">
        <v>210</v>
      </c>
    </row>
    <row r="297" spans="1:14" x14ac:dyDescent="0.25">
      <c r="A297" t="s">
        <v>1941</v>
      </c>
      <c r="B297" t="s">
        <v>1942</v>
      </c>
      <c r="C297" t="s">
        <v>1943</v>
      </c>
      <c r="D297" t="s">
        <v>21</v>
      </c>
      <c r="E297">
        <v>20866</v>
      </c>
      <c r="F297" t="s">
        <v>22</v>
      </c>
      <c r="G297" t="s">
        <v>22</v>
      </c>
      <c r="H297" t="s">
        <v>101</v>
      </c>
      <c r="I297" t="s">
        <v>241</v>
      </c>
      <c r="J297" s="1">
        <v>43564</v>
      </c>
      <c r="K297" s="1">
        <v>43608</v>
      </c>
      <c r="L297" t="s">
        <v>103</v>
      </c>
      <c r="N297" t="s">
        <v>1900</v>
      </c>
    </row>
    <row r="298" spans="1:14" x14ac:dyDescent="0.25">
      <c r="A298" t="s">
        <v>1944</v>
      </c>
      <c r="B298" t="s">
        <v>438</v>
      </c>
      <c r="C298" t="s">
        <v>29</v>
      </c>
      <c r="D298" t="s">
        <v>21</v>
      </c>
      <c r="E298">
        <v>21202</v>
      </c>
      <c r="F298" t="s">
        <v>22</v>
      </c>
      <c r="G298" t="s">
        <v>22</v>
      </c>
      <c r="H298" t="s">
        <v>101</v>
      </c>
      <c r="I298" t="s">
        <v>241</v>
      </c>
      <c r="J298" s="1">
        <v>43570</v>
      </c>
      <c r="K298" s="1">
        <v>43608</v>
      </c>
      <c r="L298" t="s">
        <v>103</v>
      </c>
      <c r="N298" t="s">
        <v>1580</v>
      </c>
    </row>
    <row r="299" spans="1:14" x14ac:dyDescent="0.25">
      <c r="A299" t="s">
        <v>1207</v>
      </c>
      <c r="B299" t="s">
        <v>1208</v>
      </c>
      <c r="C299" t="s">
        <v>1209</v>
      </c>
      <c r="D299" t="s">
        <v>21</v>
      </c>
      <c r="E299">
        <v>21244</v>
      </c>
      <c r="F299" t="s">
        <v>22</v>
      </c>
      <c r="G299" t="s">
        <v>22</v>
      </c>
      <c r="H299" t="s">
        <v>101</v>
      </c>
      <c r="I299" t="s">
        <v>241</v>
      </c>
      <c r="J299" t="s">
        <v>210</v>
      </c>
      <c r="K299" s="1">
        <v>43606</v>
      </c>
      <c r="L299" t="s">
        <v>211</v>
      </c>
      <c r="M299" t="str">
        <f>HYPERLINK("https://www.regulations.gov/docket?D=FDA-2019-H-2417")</f>
        <v>https://www.regulations.gov/docket?D=FDA-2019-H-2417</v>
      </c>
      <c r="N299" t="s">
        <v>210</v>
      </c>
    </row>
    <row r="300" spans="1:14" x14ac:dyDescent="0.25">
      <c r="A300" t="s">
        <v>1971</v>
      </c>
      <c r="B300" t="s">
        <v>1972</v>
      </c>
      <c r="C300" t="s">
        <v>29</v>
      </c>
      <c r="D300" t="s">
        <v>21</v>
      </c>
      <c r="E300">
        <v>21218</v>
      </c>
      <c r="F300" t="s">
        <v>22</v>
      </c>
      <c r="G300" t="s">
        <v>22</v>
      </c>
      <c r="H300" t="s">
        <v>101</v>
      </c>
      <c r="I300" t="s">
        <v>241</v>
      </c>
      <c r="J300" t="s">
        <v>210</v>
      </c>
      <c r="K300" s="1">
        <v>43601</v>
      </c>
      <c r="L300" t="s">
        <v>211</v>
      </c>
      <c r="M300" t="str">
        <f>HYPERLINK("https://www.regulations.gov/docket?D=FDA-2019-H-2349")</f>
        <v>https://www.regulations.gov/docket?D=FDA-2019-H-2349</v>
      </c>
      <c r="N300" t="s">
        <v>210</v>
      </c>
    </row>
    <row r="301" spans="1:14" x14ac:dyDescent="0.25">
      <c r="A301" t="s">
        <v>1631</v>
      </c>
      <c r="B301" t="s">
        <v>1632</v>
      </c>
      <c r="C301" t="s">
        <v>1633</v>
      </c>
      <c r="D301" t="s">
        <v>21</v>
      </c>
      <c r="E301">
        <v>21078</v>
      </c>
      <c r="F301" t="s">
        <v>22</v>
      </c>
      <c r="G301" t="s">
        <v>22</v>
      </c>
      <c r="H301" t="s">
        <v>101</v>
      </c>
      <c r="I301" t="s">
        <v>241</v>
      </c>
      <c r="J301" s="1">
        <v>43559</v>
      </c>
      <c r="K301" s="1">
        <v>43601</v>
      </c>
      <c r="L301" t="s">
        <v>103</v>
      </c>
      <c r="N301" t="s">
        <v>1580</v>
      </c>
    </row>
    <row r="302" spans="1:14" x14ac:dyDescent="0.25">
      <c r="A302" t="s">
        <v>1973</v>
      </c>
      <c r="B302" t="s">
        <v>1974</v>
      </c>
      <c r="C302" t="s">
        <v>804</v>
      </c>
      <c r="D302" t="s">
        <v>21</v>
      </c>
      <c r="E302">
        <v>20816</v>
      </c>
      <c r="F302" t="s">
        <v>22</v>
      </c>
      <c r="G302" t="s">
        <v>22</v>
      </c>
      <c r="H302" t="s">
        <v>101</v>
      </c>
      <c r="I302" t="s">
        <v>241</v>
      </c>
      <c r="J302" s="1">
        <v>43560</v>
      </c>
      <c r="K302" s="1">
        <v>43601</v>
      </c>
      <c r="L302" t="s">
        <v>103</v>
      </c>
      <c r="N302" t="s">
        <v>1580</v>
      </c>
    </row>
    <row r="303" spans="1:14" x14ac:dyDescent="0.25">
      <c r="A303" t="s">
        <v>1979</v>
      </c>
      <c r="B303" t="s">
        <v>1980</v>
      </c>
      <c r="C303" t="s">
        <v>854</v>
      </c>
      <c r="D303" t="s">
        <v>21</v>
      </c>
      <c r="E303">
        <v>20706</v>
      </c>
      <c r="F303" t="s">
        <v>22</v>
      </c>
      <c r="G303" t="s">
        <v>22</v>
      </c>
      <c r="H303" t="s">
        <v>101</v>
      </c>
      <c r="I303" t="s">
        <v>241</v>
      </c>
      <c r="J303" s="1">
        <v>43564</v>
      </c>
      <c r="K303" s="1">
        <v>43601</v>
      </c>
      <c r="L303" t="s">
        <v>103</v>
      </c>
      <c r="N303" t="s">
        <v>1580</v>
      </c>
    </row>
    <row r="304" spans="1:14" x14ac:dyDescent="0.25">
      <c r="A304" t="s">
        <v>146</v>
      </c>
      <c r="B304" t="s">
        <v>1186</v>
      </c>
      <c r="C304" t="s">
        <v>29</v>
      </c>
      <c r="D304" t="s">
        <v>21</v>
      </c>
      <c r="E304">
        <v>21212</v>
      </c>
      <c r="F304" t="s">
        <v>22</v>
      </c>
      <c r="G304" t="s">
        <v>22</v>
      </c>
      <c r="H304" t="s">
        <v>101</v>
      </c>
      <c r="I304" t="s">
        <v>241</v>
      </c>
      <c r="J304" t="s">
        <v>210</v>
      </c>
      <c r="K304" s="1">
        <v>43601</v>
      </c>
      <c r="L304" t="s">
        <v>211</v>
      </c>
      <c r="M304" t="str">
        <f>HYPERLINK("https://www.regulations.gov/docket?D=FDA-2019-H-2331")</f>
        <v>https://www.regulations.gov/docket?D=FDA-2019-H-2331</v>
      </c>
      <c r="N304" t="s">
        <v>210</v>
      </c>
    </row>
    <row r="305" spans="1:14" x14ac:dyDescent="0.25">
      <c r="A305" t="s">
        <v>1390</v>
      </c>
      <c r="B305" t="s">
        <v>2021</v>
      </c>
      <c r="C305" t="s">
        <v>154</v>
      </c>
      <c r="D305" t="s">
        <v>21</v>
      </c>
      <c r="E305">
        <v>20708</v>
      </c>
      <c r="F305" t="s">
        <v>22</v>
      </c>
      <c r="G305" t="s">
        <v>22</v>
      </c>
      <c r="H305" t="s">
        <v>101</v>
      </c>
      <c r="I305" t="s">
        <v>241</v>
      </c>
      <c r="J305" t="s">
        <v>210</v>
      </c>
      <c r="K305" s="1">
        <v>43595</v>
      </c>
      <c r="L305" t="s">
        <v>211</v>
      </c>
      <c r="M305" t="str">
        <f>HYPERLINK("https://www.regulations.gov/docket?D=FDA-2019-H-2233")</f>
        <v>https://www.regulations.gov/docket?D=FDA-2019-H-2233</v>
      </c>
      <c r="N305" t="s">
        <v>210</v>
      </c>
    </row>
    <row r="306" spans="1:14" x14ac:dyDescent="0.25">
      <c r="A306" t="s">
        <v>526</v>
      </c>
      <c r="B306" t="s">
        <v>527</v>
      </c>
      <c r="C306" t="s">
        <v>525</v>
      </c>
      <c r="D306" t="s">
        <v>21</v>
      </c>
      <c r="E306">
        <v>20619</v>
      </c>
      <c r="F306" t="s">
        <v>22</v>
      </c>
      <c r="G306" t="s">
        <v>22</v>
      </c>
      <c r="H306" t="s">
        <v>101</v>
      </c>
      <c r="I306" t="s">
        <v>241</v>
      </c>
      <c r="J306" s="1">
        <v>43551</v>
      </c>
      <c r="K306" s="1">
        <v>43594</v>
      </c>
      <c r="L306" t="s">
        <v>103</v>
      </c>
      <c r="N306" t="s">
        <v>104</v>
      </c>
    </row>
    <row r="307" spans="1:14" x14ac:dyDescent="0.25">
      <c r="A307" t="s">
        <v>2025</v>
      </c>
      <c r="B307" t="s">
        <v>2026</v>
      </c>
      <c r="C307" t="s">
        <v>2027</v>
      </c>
      <c r="D307" t="s">
        <v>21</v>
      </c>
      <c r="E307">
        <v>20639</v>
      </c>
      <c r="F307" t="s">
        <v>22</v>
      </c>
      <c r="G307" t="s">
        <v>22</v>
      </c>
      <c r="H307" t="s">
        <v>101</v>
      </c>
      <c r="I307" t="s">
        <v>241</v>
      </c>
      <c r="J307" t="s">
        <v>210</v>
      </c>
      <c r="K307" s="1">
        <v>43594</v>
      </c>
      <c r="L307" t="s">
        <v>211</v>
      </c>
      <c r="M307" t="str">
        <f>HYPERLINK("https://www.regulations.gov/docket?D=FDA-2019-H-2213")</f>
        <v>https://www.regulations.gov/docket?D=FDA-2019-H-2213</v>
      </c>
      <c r="N307" t="s">
        <v>210</v>
      </c>
    </row>
    <row r="308" spans="1:14" x14ac:dyDescent="0.25">
      <c r="A308" t="s">
        <v>2034</v>
      </c>
      <c r="B308" t="s">
        <v>2035</v>
      </c>
      <c r="C308" t="s">
        <v>1209</v>
      </c>
      <c r="D308" t="s">
        <v>21</v>
      </c>
      <c r="E308">
        <v>21244</v>
      </c>
      <c r="F308" t="s">
        <v>22</v>
      </c>
      <c r="G308" t="s">
        <v>22</v>
      </c>
      <c r="H308" t="s">
        <v>101</v>
      </c>
      <c r="I308" t="s">
        <v>102</v>
      </c>
      <c r="J308" s="1">
        <v>43551</v>
      </c>
      <c r="K308" s="1">
        <v>43594</v>
      </c>
      <c r="L308" t="s">
        <v>103</v>
      </c>
      <c r="N308" t="s">
        <v>1580</v>
      </c>
    </row>
    <row r="309" spans="1:14" x14ac:dyDescent="0.25">
      <c r="A309" t="s">
        <v>1529</v>
      </c>
      <c r="B309" t="s">
        <v>1530</v>
      </c>
      <c r="C309" t="s">
        <v>1413</v>
      </c>
      <c r="D309" t="s">
        <v>21</v>
      </c>
      <c r="E309">
        <v>21146</v>
      </c>
      <c r="F309" t="s">
        <v>22</v>
      </c>
      <c r="G309" t="s">
        <v>22</v>
      </c>
      <c r="H309" t="s">
        <v>101</v>
      </c>
      <c r="I309" t="s">
        <v>241</v>
      </c>
      <c r="J309" t="s">
        <v>210</v>
      </c>
      <c r="K309" s="1">
        <v>43593</v>
      </c>
      <c r="L309" t="s">
        <v>211</v>
      </c>
      <c r="M309" t="str">
        <f>HYPERLINK("https://www.regulations.gov/docket?D=FDA-2019-H-2178")</f>
        <v>https://www.regulations.gov/docket?D=FDA-2019-H-2178</v>
      </c>
      <c r="N309" t="s">
        <v>210</v>
      </c>
    </row>
    <row r="310" spans="1:14" x14ac:dyDescent="0.25">
      <c r="A310" t="s">
        <v>627</v>
      </c>
      <c r="B310" t="s">
        <v>628</v>
      </c>
      <c r="C310" t="s">
        <v>629</v>
      </c>
      <c r="D310" t="s">
        <v>21</v>
      </c>
      <c r="E310">
        <v>20622</v>
      </c>
      <c r="F310" t="s">
        <v>22</v>
      </c>
      <c r="G310" t="s">
        <v>22</v>
      </c>
      <c r="H310" t="s">
        <v>101</v>
      </c>
      <c r="I310" t="s">
        <v>241</v>
      </c>
      <c r="J310" t="s">
        <v>210</v>
      </c>
      <c r="K310" s="1">
        <v>43592</v>
      </c>
      <c r="L310" t="s">
        <v>211</v>
      </c>
      <c r="M310" t="str">
        <f>HYPERLINK("https://www.regulations.gov/docket?D=FDA-2019-H-2173")</f>
        <v>https://www.regulations.gov/docket?D=FDA-2019-H-2173</v>
      </c>
      <c r="N310" t="s">
        <v>210</v>
      </c>
    </row>
    <row r="311" spans="1:14" x14ac:dyDescent="0.25">
      <c r="A311" t="s">
        <v>93</v>
      </c>
      <c r="B311" t="s">
        <v>486</v>
      </c>
      <c r="C311" t="s">
        <v>487</v>
      </c>
      <c r="D311" t="s">
        <v>21</v>
      </c>
      <c r="E311">
        <v>20782</v>
      </c>
      <c r="F311" t="s">
        <v>22</v>
      </c>
      <c r="G311" t="s">
        <v>22</v>
      </c>
      <c r="H311" t="s">
        <v>101</v>
      </c>
      <c r="I311" t="s">
        <v>241</v>
      </c>
      <c r="J311" t="s">
        <v>210</v>
      </c>
      <c r="K311" s="1">
        <v>43591</v>
      </c>
      <c r="L311" t="s">
        <v>211</v>
      </c>
      <c r="M311" t="str">
        <f>HYPERLINK("https://www.regulations.gov/docket?D=FDA-2019-H-2151")</f>
        <v>https://www.regulations.gov/docket?D=FDA-2019-H-2151</v>
      </c>
      <c r="N311" t="s">
        <v>210</v>
      </c>
    </row>
    <row r="312" spans="1:14" x14ac:dyDescent="0.25">
      <c r="A312" t="s">
        <v>1196</v>
      </c>
      <c r="B312" t="s">
        <v>1197</v>
      </c>
      <c r="C312" t="s">
        <v>1198</v>
      </c>
      <c r="D312" t="s">
        <v>21</v>
      </c>
      <c r="E312">
        <v>21226</v>
      </c>
      <c r="F312" t="s">
        <v>22</v>
      </c>
      <c r="G312" t="s">
        <v>22</v>
      </c>
      <c r="H312" t="s">
        <v>101</v>
      </c>
      <c r="I312" t="s">
        <v>241</v>
      </c>
      <c r="J312" t="s">
        <v>210</v>
      </c>
      <c r="K312" s="1">
        <v>43588</v>
      </c>
      <c r="L312" t="s">
        <v>211</v>
      </c>
      <c r="M312" t="str">
        <f>HYPERLINK("https://www.regulations.gov/docket?D=FDA-2019-H-2129")</f>
        <v>https://www.regulations.gov/docket?D=FDA-2019-H-2129</v>
      </c>
      <c r="N312" t="s">
        <v>210</v>
      </c>
    </row>
    <row r="313" spans="1:14" x14ac:dyDescent="0.25">
      <c r="A313" t="s">
        <v>2063</v>
      </c>
      <c r="B313" t="s">
        <v>2064</v>
      </c>
      <c r="C313" t="s">
        <v>1171</v>
      </c>
      <c r="D313" t="s">
        <v>21</v>
      </c>
      <c r="E313">
        <v>20705</v>
      </c>
      <c r="F313" t="s">
        <v>22</v>
      </c>
      <c r="G313" t="s">
        <v>22</v>
      </c>
      <c r="H313" t="s">
        <v>101</v>
      </c>
      <c r="I313" t="s">
        <v>241</v>
      </c>
      <c r="J313" s="1">
        <v>43535</v>
      </c>
      <c r="K313" s="1">
        <v>43587</v>
      </c>
      <c r="L313" t="s">
        <v>103</v>
      </c>
      <c r="N313" t="s">
        <v>1580</v>
      </c>
    </row>
    <row r="314" spans="1:14" x14ac:dyDescent="0.25">
      <c r="A314" t="s">
        <v>76</v>
      </c>
      <c r="B314" t="s">
        <v>1229</v>
      </c>
      <c r="C314" t="s">
        <v>987</v>
      </c>
      <c r="D314" t="s">
        <v>21</v>
      </c>
      <c r="E314">
        <v>21090</v>
      </c>
      <c r="F314" t="s">
        <v>22</v>
      </c>
      <c r="G314" t="s">
        <v>22</v>
      </c>
      <c r="H314" t="s">
        <v>101</v>
      </c>
      <c r="I314" t="s">
        <v>241</v>
      </c>
      <c r="J314" t="s">
        <v>210</v>
      </c>
      <c r="K314" s="1">
        <v>43585</v>
      </c>
      <c r="L314" t="s">
        <v>211</v>
      </c>
      <c r="M314" t="str">
        <f>HYPERLINK("https://www.regulations.gov/docket?D=FDA-2019-H-2030")</f>
        <v>https://www.regulations.gov/docket?D=FDA-2019-H-2030</v>
      </c>
      <c r="N314" t="s">
        <v>210</v>
      </c>
    </row>
    <row r="315" spans="1:14" x14ac:dyDescent="0.25">
      <c r="A315" t="s">
        <v>1304</v>
      </c>
      <c r="B315" t="s">
        <v>1305</v>
      </c>
      <c r="C315" t="s">
        <v>29</v>
      </c>
      <c r="D315" t="s">
        <v>21</v>
      </c>
      <c r="E315">
        <v>21225</v>
      </c>
      <c r="F315" t="s">
        <v>22</v>
      </c>
      <c r="G315" t="s">
        <v>22</v>
      </c>
      <c r="H315" t="s">
        <v>101</v>
      </c>
      <c r="I315" t="s">
        <v>241</v>
      </c>
      <c r="J315" t="s">
        <v>210</v>
      </c>
      <c r="K315" s="1">
        <v>43584</v>
      </c>
      <c r="L315" t="s">
        <v>211</v>
      </c>
      <c r="M315" t="str">
        <f>HYPERLINK("https://www.regulations.gov/docket?D=FDA-2019-H-2002")</f>
        <v>https://www.regulations.gov/docket?D=FDA-2019-H-2002</v>
      </c>
      <c r="N315" t="s">
        <v>210</v>
      </c>
    </row>
    <row r="316" spans="1:14" x14ac:dyDescent="0.25">
      <c r="A316" t="s">
        <v>2106</v>
      </c>
      <c r="B316" t="s">
        <v>2107</v>
      </c>
      <c r="C316" t="s">
        <v>67</v>
      </c>
      <c r="D316" t="s">
        <v>21</v>
      </c>
      <c r="E316">
        <v>20904</v>
      </c>
      <c r="F316" t="s">
        <v>22</v>
      </c>
      <c r="G316" t="s">
        <v>22</v>
      </c>
      <c r="H316" t="s">
        <v>101</v>
      </c>
      <c r="I316" t="s">
        <v>241</v>
      </c>
      <c r="J316" s="1">
        <v>43532</v>
      </c>
      <c r="K316" s="1">
        <v>43580</v>
      </c>
      <c r="L316" t="s">
        <v>103</v>
      </c>
      <c r="N316" t="s">
        <v>1580</v>
      </c>
    </row>
    <row r="317" spans="1:14" x14ac:dyDescent="0.25">
      <c r="A317" t="s">
        <v>1607</v>
      </c>
      <c r="B317" t="s">
        <v>1608</v>
      </c>
      <c r="C317" t="s">
        <v>804</v>
      </c>
      <c r="D317" t="s">
        <v>21</v>
      </c>
      <c r="E317">
        <v>20814</v>
      </c>
      <c r="F317" t="s">
        <v>22</v>
      </c>
      <c r="G317" t="s">
        <v>22</v>
      </c>
      <c r="H317" t="s">
        <v>101</v>
      </c>
      <c r="I317" t="s">
        <v>102</v>
      </c>
      <c r="J317" s="1">
        <v>43532</v>
      </c>
      <c r="K317" s="1">
        <v>43580</v>
      </c>
      <c r="L317" t="s">
        <v>103</v>
      </c>
      <c r="N317" t="s">
        <v>1580</v>
      </c>
    </row>
    <row r="318" spans="1:14" x14ac:dyDescent="0.25">
      <c r="A318" t="s">
        <v>2114</v>
      </c>
      <c r="B318" t="s">
        <v>2115</v>
      </c>
      <c r="C318" t="s">
        <v>29</v>
      </c>
      <c r="D318" t="s">
        <v>21</v>
      </c>
      <c r="E318">
        <v>21223</v>
      </c>
      <c r="F318" t="s">
        <v>22</v>
      </c>
      <c r="G318" t="s">
        <v>22</v>
      </c>
      <c r="H318" t="s">
        <v>101</v>
      </c>
      <c r="I318" t="s">
        <v>241</v>
      </c>
      <c r="J318" s="1">
        <v>43528</v>
      </c>
      <c r="K318" s="1">
        <v>43580</v>
      </c>
      <c r="L318" t="s">
        <v>103</v>
      </c>
      <c r="N318" t="s">
        <v>1900</v>
      </c>
    </row>
    <row r="319" spans="1:14" x14ac:dyDescent="0.25">
      <c r="A319" t="s">
        <v>126</v>
      </c>
      <c r="B319" t="s">
        <v>2138</v>
      </c>
      <c r="C319" t="s">
        <v>29</v>
      </c>
      <c r="D319" t="s">
        <v>21</v>
      </c>
      <c r="E319">
        <v>21212</v>
      </c>
      <c r="F319" t="s">
        <v>22</v>
      </c>
      <c r="G319" t="s">
        <v>22</v>
      </c>
      <c r="H319" t="s">
        <v>101</v>
      </c>
      <c r="I319" t="s">
        <v>241</v>
      </c>
      <c r="J319" t="s">
        <v>210</v>
      </c>
      <c r="K319" s="1">
        <v>43578</v>
      </c>
      <c r="L319" t="s">
        <v>211</v>
      </c>
      <c r="M319" t="str">
        <f>HYPERLINK("https://www.regulations.gov/docket?D=FDA-2019-H-1914")</f>
        <v>https://www.regulations.gov/docket?D=FDA-2019-H-1914</v>
      </c>
      <c r="N319" t="s">
        <v>210</v>
      </c>
    </row>
    <row r="320" spans="1:14" x14ac:dyDescent="0.25">
      <c r="A320" t="s">
        <v>973</v>
      </c>
      <c r="B320" t="s">
        <v>974</v>
      </c>
      <c r="C320" t="s">
        <v>29</v>
      </c>
      <c r="D320" t="s">
        <v>21</v>
      </c>
      <c r="E320">
        <v>21217</v>
      </c>
      <c r="F320" t="s">
        <v>22</v>
      </c>
      <c r="G320" t="s">
        <v>22</v>
      </c>
      <c r="H320" t="s">
        <v>101</v>
      </c>
      <c r="I320" t="s">
        <v>241</v>
      </c>
      <c r="J320" t="s">
        <v>210</v>
      </c>
      <c r="K320" s="1">
        <v>43574</v>
      </c>
      <c r="L320" t="s">
        <v>211</v>
      </c>
      <c r="M320" t="str">
        <f>HYPERLINK("https://www.regulations.gov/docket?D=FDA-2019-H-1860")</f>
        <v>https://www.regulations.gov/docket?D=FDA-2019-H-1860</v>
      </c>
      <c r="N320" t="s">
        <v>210</v>
      </c>
    </row>
    <row r="321" spans="1:14" x14ac:dyDescent="0.25">
      <c r="A321" t="s">
        <v>1675</v>
      </c>
      <c r="B321" t="s">
        <v>1676</v>
      </c>
      <c r="C321" t="s">
        <v>659</v>
      </c>
      <c r="D321" t="s">
        <v>21</v>
      </c>
      <c r="E321">
        <v>20747</v>
      </c>
      <c r="F321" t="s">
        <v>22</v>
      </c>
      <c r="G321" t="s">
        <v>22</v>
      </c>
      <c r="H321" t="s">
        <v>101</v>
      </c>
      <c r="I321" t="s">
        <v>241</v>
      </c>
      <c r="J321" s="1">
        <v>43522</v>
      </c>
      <c r="K321" s="1">
        <v>43573</v>
      </c>
      <c r="L321" t="s">
        <v>103</v>
      </c>
      <c r="N321" t="s">
        <v>1580</v>
      </c>
    </row>
    <row r="322" spans="1:14" x14ac:dyDescent="0.25">
      <c r="A322" t="s">
        <v>30</v>
      </c>
      <c r="B322" t="s">
        <v>1506</v>
      </c>
      <c r="C322" t="s">
        <v>70</v>
      </c>
      <c r="D322" t="s">
        <v>21</v>
      </c>
      <c r="E322">
        <v>21401</v>
      </c>
      <c r="F322" t="s">
        <v>22</v>
      </c>
      <c r="G322" t="s">
        <v>22</v>
      </c>
      <c r="H322" t="s">
        <v>101</v>
      </c>
      <c r="I322" t="s">
        <v>241</v>
      </c>
      <c r="J322" t="s">
        <v>210</v>
      </c>
      <c r="K322" s="1">
        <v>43573</v>
      </c>
      <c r="L322" t="s">
        <v>211</v>
      </c>
      <c r="M322" t="str">
        <f>HYPERLINK("https://www.regulations.gov/docket?D=FDA-2019-H-1838")</f>
        <v>https://www.regulations.gov/docket?D=FDA-2019-H-1838</v>
      </c>
      <c r="N322" t="s">
        <v>210</v>
      </c>
    </row>
    <row r="323" spans="1:14" x14ac:dyDescent="0.25">
      <c r="A323" t="s">
        <v>2182</v>
      </c>
      <c r="B323" t="s">
        <v>2183</v>
      </c>
      <c r="C323" t="s">
        <v>193</v>
      </c>
      <c r="D323" t="s">
        <v>21</v>
      </c>
      <c r="E323">
        <v>20748</v>
      </c>
      <c r="F323" t="s">
        <v>22</v>
      </c>
      <c r="G323" t="s">
        <v>22</v>
      </c>
      <c r="H323" t="s">
        <v>101</v>
      </c>
      <c r="I323" t="s">
        <v>241</v>
      </c>
      <c r="J323" s="1">
        <v>43522</v>
      </c>
      <c r="K323" s="1">
        <v>43573</v>
      </c>
      <c r="L323" t="s">
        <v>103</v>
      </c>
      <c r="N323" t="s">
        <v>1900</v>
      </c>
    </row>
    <row r="324" spans="1:14" x14ac:dyDescent="0.25">
      <c r="A324" t="s">
        <v>2185</v>
      </c>
      <c r="B324" t="s">
        <v>2186</v>
      </c>
      <c r="C324" t="s">
        <v>1116</v>
      </c>
      <c r="D324" t="s">
        <v>21</v>
      </c>
      <c r="E324">
        <v>20748</v>
      </c>
      <c r="F324" t="s">
        <v>22</v>
      </c>
      <c r="G324" t="s">
        <v>22</v>
      </c>
      <c r="H324" t="s">
        <v>101</v>
      </c>
      <c r="I324" t="s">
        <v>241</v>
      </c>
      <c r="J324" s="1">
        <v>43521</v>
      </c>
      <c r="K324" s="1">
        <v>43573</v>
      </c>
      <c r="L324" t="s">
        <v>103</v>
      </c>
      <c r="N324" t="s">
        <v>1580</v>
      </c>
    </row>
    <row r="325" spans="1:14" x14ac:dyDescent="0.25">
      <c r="A325" t="s">
        <v>1503</v>
      </c>
      <c r="B325" t="s">
        <v>1504</v>
      </c>
      <c r="C325" t="s">
        <v>70</v>
      </c>
      <c r="D325" t="s">
        <v>21</v>
      </c>
      <c r="E325">
        <v>21401</v>
      </c>
      <c r="F325" t="s">
        <v>22</v>
      </c>
      <c r="G325" t="s">
        <v>22</v>
      </c>
      <c r="H325" t="s">
        <v>101</v>
      </c>
      <c r="I325" t="s">
        <v>241</v>
      </c>
      <c r="J325" t="s">
        <v>210</v>
      </c>
      <c r="K325" s="1">
        <v>43571</v>
      </c>
      <c r="L325" t="s">
        <v>211</v>
      </c>
      <c r="M325" t="str">
        <f>HYPERLINK("https://www.regulations.gov/docket?D=FDA-2019-H-1785")</f>
        <v>https://www.regulations.gov/docket?D=FDA-2019-H-1785</v>
      </c>
      <c r="N325" t="s">
        <v>210</v>
      </c>
    </row>
    <row r="326" spans="1:14" x14ac:dyDescent="0.25">
      <c r="A326" t="s">
        <v>2209</v>
      </c>
      <c r="B326" t="s">
        <v>2210</v>
      </c>
      <c r="C326" t="s">
        <v>2211</v>
      </c>
      <c r="D326" t="s">
        <v>21</v>
      </c>
      <c r="E326">
        <v>20855</v>
      </c>
      <c r="F326" t="s">
        <v>22</v>
      </c>
      <c r="G326" t="s">
        <v>22</v>
      </c>
      <c r="H326" t="s">
        <v>101</v>
      </c>
      <c r="I326" t="s">
        <v>241</v>
      </c>
      <c r="J326" t="s">
        <v>210</v>
      </c>
      <c r="K326" s="1">
        <v>43570</v>
      </c>
      <c r="L326" t="s">
        <v>211</v>
      </c>
      <c r="M326" t="str">
        <f>HYPERLINK("https://www.regulations.gov/docket?D=FDA-2019-H-1772")</f>
        <v>https://www.regulations.gov/docket?D=FDA-2019-H-1772</v>
      </c>
      <c r="N326" t="s">
        <v>210</v>
      </c>
    </row>
    <row r="327" spans="1:14" x14ac:dyDescent="0.25">
      <c r="A327" t="s">
        <v>1996</v>
      </c>
      <c r="B327" t="s">
        <v>2217</v>
      </c>
      <c r="C327" t="s">
        <v>29</v>
      </c>
      <c r="D327" t="s">
        <v>21</v>
      </c>
      <c r="E327">
        <v>21229</v>
      </c>
      <c r="F327" t="s">
        <v>22</v>
      </c>
      <c r="G327" t="s">
        <v>22</v>
      </c>
      <c r="H327" t="s">
        <v>101</v>
      </c>
      <c r="I327" t="s">
        <v>241</v>
      </c>
      <c r="J327" t="s">
        <v>210</v>
      </c>
      <c r="K327" s="1">
        <v>43570</v>
      </c>
      <c r="L327" t="s">
        <v>211</v>
      </c>
      <c r="M327" t="str">
        <f>HYPERLINK("https://www.regulations.gov/docket?D=FDA-2019-H-1771")</f>
        <v>https://www.regulations.gov/docket?D=FDA-2019-H-1771</v>
      </c>
      <c r="N327" t="s">
        <v>210</v>
      </c>
    </row>
    <row r="328" spans="1:14" x14ac:dyDescent="0.25">
      <c r="A328" t="s">
        <v>2234</v>
      </c>
      <c r="B328" t="s">
        <v>2235</v>
      </c>
      <c r="C328" t="s">
        <v>173</v>
      </c>
      <c r="D328" t="s">
        <v>21</v>
      </c>
      <c r="E328">
        <v>20745</v>
      </c>
      <c r="F328" t="s">
        <v>22</v>
      </c>
      <c r="G328" t="s">
        <v>22</v>
      </c>
      <c r="H328" t="s">
        <v>101</v>
      </c>
      <c r="I328" t="s">
        <v>241</v>
      </c>
      <c r="J328" s="1">
        <v>43522</v>
      </c>
      <c r="K328" s="1">
        <v>43566</v>
      </c>
      <c r="L328" t="s">
        <v>103</v>
      </c>
      <c r="N328" t="s">
        <v>1580</v>
      </c>
    </row>
    <row r="329" spans="1:14" x14ac:dyDescent="0.25">
      <c r="A329" t="s">
        <v>1451</v>
      </c>
      <c r="B329" t="s">
        <v>1452</v>
      </c>
      <c r="C329" t="s">
        <v>29</v>
      </c>
      <c r="D329" t="s">
        <v>21</v>
      </c>
      <c r="E329">
        <v>21224</v>
      </c>
      <c r="F329" t="s">
        <v>22</v>
      </c>
      <c r="G329" t="s">
        <v>22</v>
      </c>
      <c r="H329" t="s">
        <v>101</v>
      </c>
      <c r="I329" t="s">
        <v>102</v>
      </c>
      <c r="J329" s="1">
        <v>43502</v>
      </c>
      <c r="K329" s="1">
        <v>43566</v>
      </c>
      <c r="L329" t="s">
        <v>103</v>
      </c>
      <c r="N329" t="s">
        <v>1580</v>
      </c>
    </row>
    <row r="330" spans="1:14" x14ac:dyDescent="0.25">
      <c r="A330" t="s">
        <v>1915</v>
      </c>
      <c r="B330" t="s">
        <v>1916</v>
      </c>
      <c r="C330" t="s">
        <v>804</v>
      </c>
      <c r="D330" t="s">
        <v>21</v>
      </c>
      <c r="E330">
        <v>20817</v>
      </c>
      <c r="F330" t="s">
        <v>22</v>
      </c>
      <c r="G330" t="s">
        <v>22</v>
      </c>
      <c r="H330" t="s">
        <v>101</v>
      </c>
      <c r="I330" t="s">
        <v>241</v>
      </c>
      <c r="J330" s="1">
        <v>43500</v>
      </c>
      <c r="K330" s="1">
        <v>43566</v>
      </c>
      <c r="L330" t="s">
        <v>103</v>
      </c>
      <c r="N330" t="s">
        <v>1580</v>
      </c>
    </row>
    <row r="331" spans="1:14" x14ac:dyDescent="0.25">
      <c r="A331" t="s">
        <v>2251</v>
      </c>
      <c r="B331" t="s">
        <v>2252</v>
      </c>
      <c r="C331" t="s">
        <v>487</v>
      </c>
      <c r="D331" t="s">
        <v>21</v>
      </c>
      <c r="E331">
        <v>20781</v>
      </c>
      <c r="F331" t="s">
        <v>22</v>
      </c>
      <c r="G331" t="s">
        <v>22</v>
      </c>
      <c r="H331" t="s">
        <v>101</v>
      </c>
      <c r="I331" t="s">
        <v>241</v>
      </c>
      <c r="J331" s="1">
        <v>43515</v>
      </c>
      <c r="K331" s="1">
        <v>43566</v>
      </c>
      <c r="L331" t="s">
        <v>103</v>
      </c>
      <c r="N331" t="s">
        <v>1900</v>
      </c>
    </row>
    <row r="332" spans="1:14" x14ac:dyDescent="0.25">
      <c r="A332" t="s">
        <v>2267</v>
      </c>
      <c r="B332" t="s">
        <v>2268</v>
      </c>
      <c r="C332" t="s">
        <v>546</v>
      </c>
      <c r="D332" t="s">
        <v>21</v>
      </c>
      <c r="E332">
        <v>20772</v>
      </c>
      <c r="F332" t="s">
        <v>22</v>
      </c>
      <c r="G332" t="s">
        <v>22</v>
      </c>
      <c r="H332" t="s">
        <v>101</v>
      </c>
      <c r="I332" t="s">
        <v>241</v>
      </c>
      <c r="J332" s="1">
        <v>43517</v>
      </c>
      <c r="K332" s="1">
        <v>43566</v>
      </c>
      <c r="L332" t="s">
        <v>103</v>
      </c>
      <c r="N332" t="s">
        <v>1580</v>
      </c>
    </row>
    <row r="333" spans="1:14" x14ac:dyDescent="0.25">
      <c r="A333" t="s">
        <v>2272</v>
      </c>
      <c r="B333" t="s">
        <v>2273</v>
      </c>
      <c r="C333" t="s">
        <v>546</v>
      </c>
      <c r="D333" t="s">
        <v>21</v>
      </c>
      <c r="E333">
        <v>20774</v>
      </c>
      <c r="F333" t="s">
        <v>22</v>
      </c>
      <c r="G333" t="s">
        <v>22</v>
      </c>
      <c r="H333" t="s">
        <v>101</v>
      </c>
      <c r="I333" t="s">
        <v>241</v>
      </c>
      <c r="J333" s="1">
        <v>43518</v>
      </c>
      <c r="K333" s="1">
        <v>43566</v>
      </c>
      <c r="L333" t="s">
        <v>103</v>
      </c>
      <c r="N333" t="s">
        <v>1580</v>
      </c>
    </row>
    <row r="334" spans="1:14" x14ac:dyDescent="0.25">
      <c r="A334" t="s">
        <v>743</v>
      </c>
      <c r="B334" t="s">
        <v>744</v>
      </c>
      <c r="C334" t="s">
        <v>745</v>
      </c>
      <c r="D334" t="s">
        <v>21</v>
      </c>
      <c r="E334">
        <v>21001</v>
      </c>
      <c r="F334" t="s">
        <v>22</v>
      </c>
      <c r="G334" t="s">
        <v>22</v>
      </c>
      <c r="H334" t="s">
        <v>101</v>
      </c>
      <c r="I334" t="s">
        <v>241</v>
      </c>
      <c r="J334" t="s">
        <v>210</v>
      </c>
      <c r="K334" s="1">
        <v>43560</v>
      </c>
      <c r="L334" t="s">
        <v>211</v>
      </c>
      <c r="M334" t="str">
        <f>HYPERLINK("https://www.regulations.gov/docket?D=FDA-2019-H-1604")</f>
        <v>https://www.regulations.gov/docket?D=FDA-2019-H-1604</v>
      </c>
      <c r="N334" t="s">
        <v>210</v>
      </c>
    </row>
    <row r="335" spans="1:14" x14ac:dyDescent="0.25">
      <c r="A335" t="s">
        <v>858</v>
      </c>
      <c r="B335" t="s">
        <v>2350</v>
      </c>
      <c r="C335" t="s">
        <v>652</v>
      </c>
      <c r="D335" t="s">
        <v>21</v>
      </c>
      <c r="E335">
        <v>20743</v>
      </c>
      <c r="F335" t="s">
        <v>22</v>
      </c>
      <c r="G335" t="s">
        <v>22</v>
      </c>
      <c r="H335" t="s">
        <v>101</v>
      </c>
      <c r="I335" t="s">
        <v>241</v>
      </c>
      <c r="J335" s="1">
        <v>43496</v>
      </c>
      <c r="K335" s="1">
        <v>43559</v>
      </c>
      <c r="L335" t="s">
        <v>103</v>
      </c>
      <c r="N335" t="s">
        <v>1580</v>
      </c>
    </row>
    <row r="336" spans="1:14" x14ac:dyDescent="0.25">
      <c r="A336" t="s">
        <v>2351</v>
      </c>
      <c r="B336" t="s">
        <v>1602</v>
      </c>
      <c r="C336" t="s">
        <v>67</v>
      </c>
      <c r="D336" t="s">
        <v>21</v>
      </c>
      <c r="E336">
        <v>20905</v>
      </c>
      <c r="F336" t="s">
        <v>22</v>
      </c>
      <c r="G336" t="s">
        <v>22</v>
      </c>
      <c r="H336" t="s">
        <v>101</v>
      </c>
      <c r="I336" t="s">
        <v>241</v>
      </c>
      <c r="J336" s="1">
        <v>43494</v>
      </c>
      <c r="K336" s="1">
        <v>43559</v>
      </c>
      <c r="L336" t="s">
        <v>103</v>
      </c>
      <c r="N336" t="s">
        <v>1580</v>
      </c>
    </row>
    <row r="337" spans="1:14" x14ac:dyDescent="0.25">
      <c r="A337" t="s">
        <v>731</v>
      </c>
      <c r="B337" t="s">
        <v>732</v>
      </c>
      <c r="C337" t="s">
        <v>67</v>
      </c>
      <c r="D337" t="s">
        <v>21</v>
      </c>
      <c r="E337">
        <v>20904</v>
      </c>
      <c r="F337" t="s">
        <v>22</v>
      </c>
      <c r="G337" t="s">
        <v>22</v>
      </c>
      <c r="H337" t="s">
        <v>101</v>
      </c>
      <c r="I337" t="s">
        <v>241</v>
      </c>
      <c r="J337" s="1">
        <v>43494</v>
      </c>
      <c r="K337" s="1">
        <v>43559</v>
      </c>
      <c r="L337" t="s">
        <v>103</v>
      </c>
      <c r="N337" t="s">
        <v>1580</v>
      </c>
    </row>
    <row r="338" spans="1:14" x14ac:dyDescent="0.25">
      <c r="A338" t="s">
        <v>76</v>
      </c>
      <c r="B338" t="s">
        <v>1044</v>
      </c>
      <c r="C338" t="s">
        <v>29</v>
      </c>
      <c r="D338" t="s">
        <v>21</v>
      </c>
      <c r="E338">
        <v>21218</v>
      </c>
      <c r="F338" t="s">
        <v>22</v>
      </c>
      <c r="G338" t="s">
        <v>22</v>
      </c>
      <c r="H338" t="s">
        <v>101</v>
      </c>
      <c r="I338" t="s">
        <v>241</v>
      </c>
      <c r="J338" s="1">
        <v>43476</v>
      </c>
      <c r="K338" s="1">
        <v>43559</v>
      </c>
      <c r="L338" t="s">
        <v>103</v>
      </c>
      <c r="N338" t="s">
        <v>1900</v>
      </c>
    </row>
    <row r="339" spans="1:14" x14ac:dyDescent="0.25">
      <c r="A339" t="s">
        <v>2357</v>
      </c>
      <c r="B339" t="s">
        <v>2358</v>
      </c>
      <c r="C339" t="s">
        <v>854</v>
      </c>
      <c r="D339" t="s">
        <v>21</v>
      </c>
      <c r="E339">
        <v>20706</v>
      </c>
      <c r="F339" t="s">
        <v>22</v>
      </c>
      <c r="G339" t="s">
        <v>22</v>
      </c>
      <c r="H339" t="s">
        <v>101</v>
      </c>
      <c r="I339" t="s">
        <v>241</v>
      </c>
      <c r="J339" s="1">
        <v>43490</v>
      </c>
      <c r="K339" s="1">
        <v>43559</v>
      </c>
      <c r="L339" t="s">
        <v>103</v>
      </c>
      <c r="N339" t="s">
        <v>1580</v>
      </c>
    </row>
    <row r="340" spans="1:14" x14ac:dyDescent="0.25">
      <c r="A340" t="s">
        <v>2362</v>
      </c>
      <c r="B340" t="s">
        <v>2003</v>
      </c>
      <c r="C340" t="s">
        <v>136</v>
      </c>
      <c r="D340" t="s">
        <v>21</v>
      </c>
      <c r="E340">
        <v>21117</v>
      </c>
      <c r="F340" t="s">
        <v>22</v>
      </c>
      <c r="G340" t="s">
        <v>22</v>
      </c>
      <c r="H340" t="s">
        <v>101</v>
      </c>
      <c r="I340" t="s">
        <v>102</v>
      </c>
      <c r="J340" s="1">
        <v>43488</v>
      </c>
      <c r="K340" s="1">
        <v>43559</v>
      </c>
      <c r="L340" t="s">
        <v>103</v>
      </c>
      <c r="N340" t="s">
        <v>1900</v>
      </c>
    </row>
    <row r="341" spans="1:14" x14ac:dyDescent="0.25">
      <c r="A341" t="s">
        <v>1787</v>
      </c>
      <c r="B341" t="s">
        <v>1788</v>
      </c>
      <c r="C341" t="s">
        <v>424</v>
      </c>
      <c r="D341" t="s">
        <v>21</v>
      </c>
      <c r="E341">
        <v>21042</v>
      </c>
      <c r="F341" t="s">
        <v>22</v>
      </c>
      <c r="G341" t="s">
        <v>22</v>
      </c>
      <c r="H341" t="s">
        <v>101</v>
      </c>
      <c r="I341" t="s">
        <v>241</v>
      </c>
      <c r="J341" s="1">
        <v>43503</v>
      </c>
      <c r="K341" s="1">
        <v>43559</v>
      </c>
      <c r="L341" t="s">
        <v>103</v>
      </c>
      <c r="N341" t="s">
        <v>1900</v>
      </c>
    </row>
    <row r="342" spans="1:14" x14ac:dyDescent="0.25">
      <c r="A342" t="s">
        <v>1458</v>
      </c>
      <c r="B342" t="s">
        <v>1459</v>
      </c>
      <c r="C342" t="s">
        <v>173</v>
      </c>
      <c r="D342" t="s">
        <v>21</v>
      </c>
      <c r="E342">
        <v>20745</v>
      </c>
      <c r="F342" t="s">
        <v>22</v>
      </c>
      <c r="G342" t="s">
        <v>22</v>
      </c>
      <c r="H342" t="s">
        <v>101</v>
      </c>
      <c r="I342" t="s">
        <v>241</v>
      </c>
      <c r="J342" t="s">
        <v>210</v>
      </c>
      <c r="K342" s="1">
        <v>43559</v>
      </c>
      <c r="L342" t="s">
        <v>211</v>
      </c>
      <c r="M342" t="str">
        <f>HYPERLINK("https://www.regulations.gov/docket?D=FDA-2019-H-1580")</f>
        <v>https://www.regulations.gov/docket?D=FDA-2019-H-1580</v>
      </c>
      <c r="N342" t="s">
        <v>210</v>
      </c>
    </row>
    <row r="343" spans="1:14" x14ac:dyDescent="0.25">
      <c r="A343" t="s">
        <v>2364</v>
      </c>
      <c r="B343" t="s">
        <v>2365</v>
      </c>
      <c r="C343" t="s">
        <v>652</v>
      </c>
      <c r="D343" t="s">
        <v>21</v>
      </c>
      <c r="E343">
        <v>20743</v>
      </c>
      <c r="F343" t="s">
        <v>22</v>
      </c>
      <c r="G343" t="s">
        <v>22</v>
      </c>
      <c r="H343" t="s">
        <v>101</v>
      </c>
      <c r="I343" t="s">
        <v>241</v>
      </c>
      <c r="J343" s="1">
        <v>43496</v>
      </c>
      <c r="K343" s="1">
        <v>43559</v>
      </c>
      <c r="L343" t="s">
        <v>103</v>
      </c>
      <c r="N343" t="s">
        <v>1580</v>
      </c>
    </row>
    <row r="344" spans="1:14" x14ac:dyDescent="0.25">
      <c r="A344" t="s">
        <v>2368</v>
      </c>
      <c r="B344" t="s">
        <v>1512</v>
      </c>
      <c r="C344" t="s">
        <v>67</v>
      </c>
      <c r="D344" t="s">
        <v>21</v>
      </c>
      <c r="E344">
        <v>20910</v>
      </c>
      <c r="F344" t="s">
        <v>22</v>
      </c>
      <c r="G344" t="s">
        <v>22</v>
      </c>
      <c r="H344" t="s">
        <v>101</v>
      </c>
      <c r="I344" t="s">
        <v>241</v>
      </c>
      <c r="J344" s="1">
        <v>43493</v>
      </c>
      <c r="K344" s="1">
        <v>43559</v>
      </c>
      <c r="L344" t="s">
        <v>103</v>
      </c>
      <c r="N344" t="s">
        <v>1900</v>
      </c>
    </row>
    <row r="345" spans="1:14" x14ac:dyDescent="0.25">
      <c r="A345" t="s">
        <v>294</v>
      </c>
      <c r="B345" t="s">
        <v>1337</v>
      </c>
      <c r="C345" t="s">
        <v>833</v>
      </c>
      <c r="D345" t="s">
        <v>21</v>
      </c>
      <c r="E345">
        <v>20715</v>
      </c>
      <c r="F345" t="s">
        <v>22</v>
      </c>
      <c r="G345" t="s">
        <v>22</v>
      </c>
      <c r="H345" t="s">
        <v>101</v>
      </c>
      <c r="I345" t="s">
        <v>241</v>
      </c>
      <c r="J345" s="1">
        <v>43483</v>
      </c>
      <c r="K345" s="1">
        <v>43559</v>
      </c>
      <c r="L345" t="s">
        <v>103</v>
      </c>
      <c r="N345" t="s">
        <v>1900</v>
      </c>
    </row>
    <row r="346" spans="1:14" x14ac:dyDescent="0.25">
      <c r="A346" t="s">
        <v>93</v>
      </c>
      <c r="B346" t="s">
        <v>2369</v>
      </c>
      <c r="C346" t="s">
        <v>190</v>
      </c>
      <c r="D346" t="s">
        <v>21</v>
      </c>
      <c r="E346">
        <v>20850</v>
      </c>
      <c r="F346" t="s">
        <v>22</v>
      </c>
      <c r="G346" t="s">
        <v>22</v>
      </c>
      <c r="H346" t="s">
        <v>101</v>
      </c>
      <c r="I346" t="s">
        <v>241</v>
      </c>
      <c r="J346" s="1">
        <v>43503</v>
      </c>
      <c r="K346" s="1">
        <v>43559</v>
      </c>
      <c r="L346" t="s">
        <v>103</v>
      </c>
      <c r="N346" t="s">
        <v>1580</v>
      </c>
    </row>
    <row r="347" spans="1:14" x14ac:dyDescent="0.25">
      <c r="A347" t="s">
        <v>1648</v>
      </c>
      <c r="B347" t="s">
        <v>1649</v>
      </c>
      <c r="C347" t="s">
        <v>154</v>
      </c>
      <c r="D347" t="s">
        <v>21</v>
      </c>
      <c r="E347">
        <v>20707</v>
      </c>
      <c r="F347" t="s">
        <v>22</v>
      </c>
      <c r="G347" t="s">
        <v>22</v>
      </c>
      <c r="H347" t="s">
        <v>101</v>
      </c>
      <c r="I347" t="s">
        <v>241</v>
      </c>
      <c r="J347" t="s">
        <v>210</v>
      </c>
      <c r="K347" s="1">
        <v>43558</v>
      </c>
      <c r="L347" t="s">
        <v>211</v>
      </c>
      <c r="M347" t="str">
        <f>HYPERLINK("https://www.regulations.gov/docket?D=FDA-2019-H-1547")</f>
        <v>https://www.regulations.gov/docket?D=FDA-2019-H-1547</v>
      </c>
      <c r="N347" t="s">
        <v>210</v>
      </c>
    </row>
    <row r="348" spans="1:14" x14ac:dyDescent="0.25">
      <c r="A348" t="s">
        <v>439</v>
      </c>
      <c r="B348" t="s">
        <v>440</v>
      </c>
      <c r="C348" t="s">
        <v>29</v>
      </c>
      <c r="D348" t="s">
        <v>21</v>
      </c>
      <c r="E348">
        <v>21229</v>
      </c>
      <c r="F348" t="s">
        <v>22</v>
      </c>
      <c r="G348" t="s">
        <v>22</v>
      </c>
      <c r="H348" t="s">
        <v>101</v>
      </c>
      <c r="I348" t="s">
        <v>241</v>
      </c>
      <c r="J348" s="1">
        <v>43475</v>
      </c>
      <c r="K348" s="1">
        <v>43552</v>
      </c>
      <c r="L348" t="s">
        <v>103</v>
      </c>
      <c r="N348" t="s">
        <v>1900</v>
      </c>
    </row>
    <row r="349" spans="1:14" x14ac:dyDescent="0.25">
      <c r="A349" t="s">
        <v>196</v>
      </c>
      <c r="B349" t="s">
        <v>1955</v>
      </c>
      <c r="C349" t="s">
        <v>29</v>
      </c>
      <c r="D349" t="s">
        <v>21</v>
      </c>
      <c r="E349">
        <v>21239</v>
      </c>
      <c r="F349" t="s">
        <v>22</v>
      </c>
      <c r="G349" t="s">
        <v>22</v>
      </c>
      <c r="H349" t="s">
        <v>101</v>
      </c>
      <c r="I349" t="s">
        <v>241</v>
      </c>
      <c r="J349" s="1">
        <v>43476</v>
      </c>
      <c r="K349" s="1">
        <v>43552</v>
      </c>
      <c r="L349" t="s">
        <v>103</v>
      </c>
      <c r="N349" t="s">
        <v>1900</v>
      </c>
    </row>
    <row r="350" spans="1:14" x14ac:dyDescent="0.25">
      <c r="A350" t="s">
        <v>2447</v>
      </c>
      <c r="B350" t="s">
        <v>2448</v>
      </c>
      <c r="C350" t="s">
        <v>29</v>
      </c>
      <c r="D350" t="s">
        <v>21</v>
      </c>
      <c r="E350">
        <v>21234</v>
      </c>
      <c r="F350" t="s">
        <v>22</v>
      </c>
      <c r="G350" t="s">
        <v>22</v>
      </c>
      <c r="H350" t="s">
        <v>101</v>
      </c>
      <c r="I350" t="s">
        <v>241</v>
      </c>
      <c r="J350" s="1">
        <v>43470</v>
      </c>
      <c r="K350" s="1">
        <v>43545</v>
      </c>
      <c r="L350" t="s">
        <v>103</v>
      </c>
      <c r="N350" t="s">
        <v>1900</v>
      </c>
    </row>
    <row r="351" spans="1:14" x14ac:dyDescent="0.25">
      <c r="A351" t="s">
        <v>2449</v>
      </c>
      <c r="B351" t="s">
        <v>2450</v>
      </c>
      <c r="C351" t="s">
        <v>29</v>
      </c>
      <c r="D351" t="s">
        <v>21</v>
      </c>
      <c r="E351">
        <v>21211</v>
      </c>
      <c r="F351" t="s">
        <v>22</v>
      </c>
      <c r="G351" t="s">
        <v>22</v>
      </c>
      <c r="H351" t="s">
        <v>101</v>
      </c>
      <c r="I351" t="s">
        <v>241</v>
      </c>
      <c r="J351" s="1">
        <v>43472</v>
      </c>
      <c r="K351" s="1">
        <v>43545</v>
      </c>
      <c r="L351" t="s">
        <v>103</v>
      </c>
      <c r="N351" t="s">
        <v>1900</v>
      </c>
    </row>
    <row r="352" spans="1:14" x14ac:dyDescent="0.25">
      <c r="A352" t="s">
        <v>196</v>
      </c>
      <c r="B352" t="s">
        <v>2453</v>
      </c>
      <c r="C352" t="s">
        <v>532</v>
      </c>
      <c r="D352" t="s">
        <v>21</v>
      </c>
      <c r="E352">
        <v>21234</v>
      </c>
      <c r="F352" t="s">
        <v>22</v>
      </c>
      <c r="G352" t="s">
        <v>22</v>
      </c>
      <c r="H352" t="s">
        <v>101</v>
      </c>
      <c r="I352" t="s">
        <v>241</v>
      </c>
      <c r="J352" s="1">
        <v>43470</v>
      </c>
      <c r="K352" s="1">
        <v>43545</v>
      </c>
      <c r="L352" t="s">
        <v>103</v>
      </c>
      <c r="N352" t="s">
        <v>1900</v>
      </c>
    </row>
    <row r="353" spans="1:14" x14ac:dyDescent="0.25">
      <c r="A353" t="s">
        <v>1918</v>
      </c>
      <c r="B353" t="s">
        <v>1919</v>
      </c>
      <c r="C353" t="s">
        <v>532</v>
      </c>
      <c r="D353" t="s">
        <v>21</v>
      </c>
      <c r="E353">
        <v>21234</v>
      </c>
      <c r="F353" t="s">
        <v>22</v>
      </c>
      <c r="G353" t="s">
        <v>22</v>
      </c>
      <c r="H353" t="s">
        <v>101</v>
      </c>
      <c r="I353" t="s">
        <v>241</v>
      </c>
      <c r="J353" s="1">
        <v>43470</v>
      </c>
      <c r="K353" s="1">
        <v>43545</v>
      </c>
      <c r="L353" t="s">
        <v>103</v>
      </c>
      <c r="N353" t="s">
        <v>1900</v>
      </c>
    </row>
    <row r="354" spans="1:14" x14ac:dyDescent="0.25">
      <c r="A354" t="s">
        <v>1766</v>
      </c>
      <c r="B354" t="s">
        <v>2454</v>
      </c>
      <c r="C354" t="s">
        <v>532</v>
      </c>
      <c r="D354" t="s">
        <v>21</v>
      </c>
      <c r="E354">
        <v>21234</v>
      </c>
      <c r="F354" t="s">
        <v>22</v>
      </c>
      <c r="G354" t="s">
        <v>22</v>
      </c>
      <c r="H354" t="s">
        <v>101</v>
      </c>
      <c r="I354" t="s">
        <v>241</v>
      </c>
      <c r="J354" s="1">
        <v>43470</v>
      </c>
      <c r="K354" s="1">
        <v>43545</v>
      </c>
      <c r="L354" t="s">
        <v>103</v>
      </c>
      <c r="N354" t="s">
        <v>1900</v>
      </c>
    </row>
    <row r="355" spans="1:14" x14ac:dyDescent="0.25">
      <c r="A355" t="s">
        <v>2455</v>
      </c>
      <c r="B355" t="s">
        <v>2456</v>
      </c>
      <c r="C355" t="s">
        <v>70</v>
      </c>
      <c r="D355" t="s">
        <v>21</v>
      </c>
      <c r="E355">
        <v>21401</v>
      </c>
      <c r="F355" t="s">
        <v>22</v>
      </c>
      <c r="G355" t="s">
        <v>22</v>
      </c>
      <c r="H355" t="s">
        <v>101</v>
      </c>
      <c r="I355" t="s">
        <v>241</v>
      </c>
      <c r="J355" s="1">
        <v>43469</v>
      </c>
      <c r="K355" s="1">
        <v>43545</v>
      </c>
      <c r="L355" t="s">
        <v>103</v>
      </c>
      <c r="N355" t="s">
        <v>1900</v>
      </c>
    </row>
    <row r="356" spans="1:14" x14ac:dyDescent="0.25">
      <c r="A356" t="s">
        <v>1520</v>
      </c>
      <c r="B356" t="s">
        <v>1521</v>
      </c>
      <c r="C356" t="s">
        <v>1522</v>
      </c>
      <c r="D356" t="s">
        <v>21</v>
      </c>
      <c r="E356">
        <v>21757</v>
      </c>
      <c r="F356" t="s">
        <v>22</v>
      </c>
      <c r="G356" t="s">
        <v>22</v>
      </c>
      <c r="H356" t="s">
        <v>101</v>
      </c>
      <c r="I356" t="s">
        <v>241</v>
      </c>
      <c r="J356" t="s">
        <v>210</v>
      </c>
      <c r="K356" s="1">
        <v>43532</v>
      </c>
      <c r="L356" t="s">
        <v>211</v>
      </c>
      <c r="M356" t="str">
        <f>HYPERLINK("https://www.regulations.gov/docket?D=FDA-2019-H-1103")</f>
        <v>https://www.regulations.gov/docket?D=FDA-2019-H-1103</v>
      </c>
      <c r="N356" t="s">
        <v>210</v>
      </c>
    </row>
    <row r="357" spans="1:14" x14ac:dyDescent="0.25">
      <c r="A357" t="s">
        <v>76</v>
      </c>
      <c r="B357" t="s">
        <v>2533</v>
      </c>
      <c r="C357" t="s">
        <v>833</v>
      </c>
      <c r="D357" t="s">
        <v>21</v>
      </c>
      <c r="E357">
        <v>20716</v>
      </c>
      <c r="F357" t="s">
        <v>22</v>
      </c>
      <c r="G357" t="s">
        <v>22</v>
      </c>
      <c r="H357" t="s">
        <v>101</v>
      </c>
      <c r="I357" t="s">
        <v>241</v>
      </c>
      <c r="J357" s="1">
        <v>43453</v>
      </c>
      <c r="K357" s="1">
        <v>43531</v>
      </c>
      <c r="L357" t="s">
        <v>103</v>
      </c>
      <c r="N357" t="s">
        <v>1900</v>
      </c>
    </row>
    <row r="358" spans="1:14" x14ac:dyDescent="0.25">
      <c r="A358" t="s">
        <v>2071</v>
      </c>
      <c r="B358" t="s">
        <v>2072</v>
      </c>
      <c r="C358" t="s">
        <v>29</v>
      </c>
      <c r="D358" t="s">
        <v>21</v>
      </c>
      <c r="E358">
        <v>21239</v>
      </c>
      <c r="F358" t="s">
        <v>22</v>
      </c>
      <c r="G358" t="s">
        <v>22</v>
      </c>
      <c r="H358" t="s">
        <v>101</v>
      </c>
      <c r="I358" t="s">
        <v>241</v>
      </c>
      <c r="J358" s="1">
        <v>43451</v>
      </c>
      <c r="K358" s="1">
        <v>43524</v>
      </c>
      <c r="L358" t="s">
        <v>103</v>
      </c>
      <c r="N358" t="s">
        <v>1900</v>
      </c>
    </row>
    <row r="359" spans="1:14" x14ac:dyDescent="0.25">
      <c r="A359" t="s">
        <v>1596</v>
      </c>
      <c r="B359" t="s">
        <v>2581</v>
      </c>
      <c r="C359" t="s">
        <v>487</v>
      </c>
      <c r="D359" t="s">
        <v>21</v>
      </c>
      <c r="E359">
        <v>20782</v>
      </c>
      <c r="F359" t="s">
        <v>22</v>
      </c>
      <c r="G359" t="s">
        <v>22</v>
      </c>
      <c r="H359" t="s">
        <v>101</v>
      </c>
      <c r="I359" t="s">
        <v>241</v>
      </c>
      <c r="J359" s="1">
        <v>43448</v>
      </c>
      <c r="K359" s="1">
        <v>43524</v>
      </c>
      <c r="L359" t="s">
        <v>103</v>
      </c>
      <c r="N359" t="s">
        <v>1580</v>
      </c>
    </row>
    <row r="360" spans="1:14" x14ac:dyDescent="0.25">
      <c r="A360" t="s">
        <v>76</v>
      </c>
      <c r="B360" t="s">
        <v>2584</v>
      </c>
      <c r="C360" t="s">
        <v>70</v>
      </c>
      <c r="D360" t="s">
        <v>21</v>
      </c>
      <c r="E360">
        <v>21401</v>
      </c>
      <c r="F360" t="s">
        <v>22</v>
      </c>
      <c r="G360" t="s">
        <v>22</v>
      </c>
      <c r="H360" t="s">
        <v>101</v>
      </c>
      <c r="I360" t="s">
        <v>241</v>
      </c>
      <c r="J360" s="1">
        <v>43435</v>
      </c>
      <c r="K360" s="1">
        <v>43524</v>
      </c>
      <c r="L360" t="s">
        <v>103</v>
      </c>
      <c r="N360" t="s">
        <v>1900</v>
      </c>
    </row>
    <row r="361" spans="1:14" x14ac:dyDescent="0.25">
      <c r="A361" t="s">
        <v>76</v>
      </c>
      <c r="B361" t="s">
        <v>2585</v>
      </c>
      <c r="C361" t="s">
        <v>29</v>
      </c>
      <c r="D361" t="s">
        <v>21</v>
      </c>
      <c r="E361">
        <v>21224</v>
      </c>
      <c r="F361" t="s">
        <v>22</v>
      </c>
      <c r="G361" t="s">
        <v>22</v>
      </c>
      <c r="H361" t="s">
        <v>101</v>
      </c>
      <c r="I361" t="s">
        <v>241</v>
      </c>
      <c r="J361" s="1">
        <v>43445</v>
      </c>
      <c r="K361" s="1">
        <v>43524</v>
      </c>
      <c r="L361" t="s">
        <v>103</v>
      </c>
      <c r="N361" t="s">
        <v>1900</v>
      </c>
    </row>
    <row r="362" spans="1:14" x14ac:dyDescent="0.25">
      <c r="A362" t="s">
        <v>703</v>
      </c>
      <c r="B362" t="s">
        <v>1237</v>
      </c>
      <c r="C362" t="s">
        <v>29</v>
      </c>
      <c r="D362" t="s">
        <v>21</v>
      </c>
      <c r="E362">
        <v>21234</v>
      </c>
      <c r="F362" t="s">
        <v>22</v>
      </c>
      <c r="G362" t="s">
        <v>22</v>
      </c>
      <c r="H362" t="s">
        <v>101</v>
      </c>
      <c r="I362" t="s">
        <v>241</v>
      </c>
      <c r="J362" s="1">
        <v>43447</v>
      </c>
      <c r="K362" s="1">
        <v>43524</v>
      </c>
      <c r="L362" t="s">
        <v>103</v>
      </c>
      <c r="N362" t="s">
        <v>1900</v>
      </c>
    </row>
    <row r="363" spans="1:14" x14ac:dyDescent="0.25">
      <c r="A363" t="s">
        <v>144</v>
      </c>
      <c r="B363" t="s">
        <v>145</v>
      </c>
      <c r="C363" t="s">
        <v>73</v>
      </c>
      <c r="D363" t="s">
        <v>21</v>
      </c>
      <c r="E363">
        <v>21207</v>
      </c>
      <c r="F363" t="s">
        <v>22</v>
      </c>
      <c r="G363" t="s">
        <v>22</v>
      </c>
      <c r="H363" t="s">
        <v>101</v>
      </c>
      <c r="I363" t="s">
        <v>241</v>
      </c>
      <c r="J363" s="1">
        <v>43446</v>
      </c>
      <c r="K363" s="1">
        <v>43524</v>
      </c>
      <c r="L363" t="s">
        <v>103</v>
      </c>
      <c r="N363" t="s">
        <v>1900</v>
      </c>
    </row>
    <row r="364" spans="1:14" x14ac:dyDescent="0.25">
      <c r="A364" t="s">
        <v>2633</v>
      </c>
      <c r="B364" t="s">
        <v>2634</v>
      </c>
      <c r="C364" t="s">
        <v>29</v>
      </c>
      <c r="D364" t="s">
        <v>21</v>
      </c>
      <c r="E364">
        <v>21213</v>
      </c>
      <c r="F364" t="s">
        <v>22</v>
      </c>
      <c r="G364" t="s">
        <v>22</v>
      </c>
      <c r="H364" t="s">
        <v>101</v>
      </c>
      <c r="I364" t="s">
        <v>241</v>
      </c>
      <c r="J364" t="s">
        <v>210</v>
      </c>
      <c r="K364" s="1">
        <v>43518</v>
      </c>
      <c r="L364" t="s">
        <v>211</v>
      </c>
      <c r="M364" t="str">
        <f>HYPERLINK("https://www.regulations.gov/docket?D=FDA-2019-H-0844")</f>
        <v>https://www.regulations.gov/docket?D=FDA-2019-H-0844</v>
      </c>
      <c r="N364" t="s">
        <v>210</v>
      </c>
    </row>
    <row r="365" spans="1:14" x14ac:dyDescent="0.25">
      <c r="A365" t="s">
        <v>477</v>
      </c>
      <c r="B365" t="s">
        <v>478</v>
      </c>
      <c r="C365" t="s">
        <v>173</v>
      </c>
      <c r="D365" t="s">
        <v>21</v>
      </c>
      <c r="E365">
        <v>20745</v>
      </c>
      <c r="F365" t="s">
        <v>22</v>
      </c>
      <c r="G365" t="s">
        <v>22</v>
      </c>
      <c r="H365" t="s">
        <v>101</v>
      </c>
      <c r="I365" t="s">
        <v>241</v>
      </c>
      <c r="J365" s="1">
        <v>43441</v>
      </c>
      <c r="K365" s="1">
        <v>43517</v>
      </c>
      <c r="L365" t="s">
        <v>103</v>
      </c>
      <c r="N365" t="s">
        <v>1900</v>
      </c>
    </row>
    <row r="366" spans="1:14" x14ac:dyDescent="0.25">
      <c r="A366" t="s">
        <v>2651</v>
      </c>
      <c r="B366" t="s">
        <v>2652</v>
      </c>
      <c r="C366" t="s">
        <v>29</v>
      </c>
      <c r="D366" t="s">
        <v>21</v>
      </c>
      <c r="E366">
        <v>21215</v>
      </c>
      <c r="F366" t="s">
        <v>22</v>
      </c>
      <c r="G366" t="s">
        <v>22</v>
      </c>
      <c r="H366" t="s">
        <v>101</v>
      </c>
      <c r="I366" t="s">
        <v>241</v>
      </c>
      <c r="J366" s="1">
        <v>43441</v>
      </c>
      <c r="K366" s="1">
        <v>43517</v>
      </c>
      <c r="L366" t="s">
        <v>103</v>
      </c>
      <c r="N366" t="s">
        <v>1900</v>
      </c>
    </row>
    <row r="367" spans="1:14" x14ac:dyDescent="0.25">
      <c r="A367" t="s">
        <v>1681</v>
      </c>
      <c r="B367" t="s">
        <v>1682</v>
      </c>
      <c r="C367" t="s">
        <v>249</v>
      </c>
      <c r="D367" t="s">
        <v>21</v>
      </c>
      <c r="E367">
        <v>20744</v>
      </c>
      <c r="F367" t="s">
        <v>22</v>
      </c>
      <c r="G367" t="s">
        <v>22</v>
      </c>
      <c r="H367" t="s">
        <v>101</v>
      </c>
      <c r="I367" t="s">
        <v>241</v>
      </c>
      <c r="J367" s="1">
        <v>43441</v>
      </c>
      <c r="K367" s="1">
        <v>43517</v>
      </c>
      <c r="L367" t="s">
        <v>103</v>
      </c>
      <c r="N367" t="s">
        <v>1580</v>
      </c>
    </row>
    <row r="368" spans="1:14" x14ac:dyDescent="0.25">
      <c r="A368" t="s">
        <v>1756</v>
      </c>
      <c r="B368" t="s">
        <v>1757</v>
      </c>
      <c r="C368" t="s">
        <v>173</v>
      </c>
      <c r="D368" t="s">
        <v>21</v>
      </c>
      <c r="E368">
        <v>20745</v>
      </c>
      <c r="F368" t="s">
        <v>22</v>
      </c>
      <c r="G368" t="s">
        <v>22</v>
      </c>
      <c r="H368" t="s">
        <v>101</v>
      </c>
      <c r="I368" t="s">
        <v>241</v>
      </c>
      <c r="J368" s="1">
        <v>43441</v>
      </c>
      <c r="K368" s="1">
        <v>43517</v>
      </c>
      <c r="L368" t="s">
        <v>103</v>
      </c>
      <c r="N368" t="s">
        <v>1900</v>
      </c>
    </row>
    <row r="369" spans="1:14" x14ac:dyDescent="0.25">
      <c r="A369" t="s">
        <v>76</v>
      </c>
      <c r="B369" t="s">
        <v>2693</v>
      </c>
      <c r="C369" t="s">
        <v>29</v>
      </c>
      <c r="D369" t="s">
        <v>21</v>
      </c>
      <c r="E369">
        <v>21223</v>
      </c>
      <c r="F369" t="s">
        <v>22</v>
      </c>
      <c r="G369" t="s">
        <v>22</v>
      </c>
      <c r="H369" t="s">
        <v>101</v>
      </c>
      <c r="I369" t="s">
        <v>241</v>
      </c>
      <c r="J369" s="1">
        <v>43413</v>
      </c>
      <c r="K369" s="1">
        <v>43510</v>
      </c>
      <c r="L369" t="s">
        <v>103</v>
      </c>
      <c r="N369" t="s">
        <v>1900</v>
      </c>
    </row>
    <row r="370" spans="1:14" x14ac:dyDescent="0.25">
      <c r="A370" t="s">
        <v>183</v>
      </c>
      <c r="B370" t="s">
        <v>2694</v>
      </c>
      <c r="C370" t="s">
        <v>70</v>
      </c>
      <c r="D370" t="s">
        <v>21</v>
      </c>
      <c r="E370">
        <v>21403</v>
      </c>
      <c r="F370" t="s">
        <v>22</v>
      </c>
      <c r="G370" t="s">
        <v>22</v>
      </c>
      <c r="H370" t="s">
        <v>101</v>
      </c>
      <c r="I370" t="s">
        <v>241</v>
      </c>
      <c r="J370" s="1">
        <v>43435</v>
      </c>
      <c r="K370" s="1">
        <v>43510</v>
      </c>
      <c r="L370" t="s">
        <v>103</v>
      </c>
      <c r="N370" t="s">
        <v>1900</v>
      </c>
    </row>
    <row r="371" spans="1:14" x14ac:dyDescent="0.25">
      <c r="A371" t="s">
        <v>76</v>
      </c>
      <c r="B371" t="s">
        <v>121</v>
      </c>
      <c r="C371" t="s">
        <v>29</v>
      </c>
      <c r="D371" t="s">
        <v>21</v>
      </c>
      <c r="E371">
        <v>21207</v>
      </c>
      <c r="F371" t="s">
        <v>22</v>
      </c>
      <c r="G371" t="s">
        <v>22</v>
      </c>
      <c r="H371" t="s">
        <v>101</v>
      </c>
      <c r="I371" t="s">
        <v>241</v>
      </c>
      <c r="J371" t="s">
        <v>210</v>
      </c>
      <c r="K371" s="1">
        <v>43509</v>
      </c>
      <c r="L371" t="s">
        <v>211</v>
      </c>
      <c r="M371" t="str">
        <f>HYPERLINK("https://www.regulations.gov/docket?D=FDA-2019-H-0699")</f>
        <v>https://www.regulations.gov/docket?D=FDA-2019-H-0699</v>
      </c>
      <c r="N371" t="s">
        <v>210</v>
      </c>
    </row>
    <row r="372" spans="1:14" x14ac:dyDescent="0.25">
      <c r="A372" t="s">
        <v>635</v>
      </c>
      <c r="B372" t="s">
        <v>636</v>
      </c>
      <c r="C372" t="s">
        <v>637</v>
      </c>
      <c r="D372" t="s">
        <v>21</v>
      </c>
      <c r="E372">
        <v>20743</v>
      </c>
      <c r="F372" t="s">
        <v>22</v>
      </c>
      <c r="G372" t="s">
        <v>22</v>
      </c>
      <c r="H372" t="s">
        <v>101</v>
      </c>
      <c r="I372" t="s">
        <v>241</v>
      </c>
      <c r="J372" s="1">
        <v>43431</v>
      </c>
      <c r="K372" s="1">
        <v>43503</v>
      </c>
      <c r="L372" t="s">
        <v>103</v>
      </c>
      <c r="N372" t="s">
        <v>1580</v>
      </c>
    </row>
    <row r="373" spans="1:14" x14ac:dyDescent="0.25">
      <c r="A373" t="s">
        <v>298</v>
      </c>
      <c r="B373" t="s">
        <v>299</v>
      </c>
      <c r="C373" t="s">
        <v>29</v>
      </c>
      <c r="D373" t="s">
        <v>21</v>
      </c>
      <c r="E373">
        <v>21209</v>
      </c>
      <c r="F373" t="s">
        <v>22</v>
      </c>
      <c r="G373" t="s">
        <v>22</v>
      </c>
      <c r="H373" t="s">
        <v>101</v>
      </c>
      <c r="I373" t="s">
        <v>241</v>
      </c>
      <c r="J373" s="1">
        <v>43430</v>
      </c>
      <c r="K373" s="1">
        <v>43503</v>
      </c>
      <c r="L373" t="s">
        <v>103</v>
      </c>
      <c r="N373" t="s">
        <v>1580</v>
      </c>
    </row>
    <row r="374" spans="1:14" x14ac:dyDescent="0.25">
      <c r="A374" t="s">
        <v>2756</v>
      </c>
      <c r="B374" t="s">
        <v>2757</v>
      </c>
      <c r="C374" t="s">
        <v>29</v>
      </c>
      <c r="D374" t="s">
        <v>21</v>
      </c>
      <c r="E374">
        <v>21206</v>
      </c>
      <c r="F374" t="s">
        <v>22</v>
      </c>
      <c r="G374" t="s">
        <v>22</v>
      </c>
      <c r="H374" t="s">
        <v>101</v>
      </c>
      <c r="I374" t="s">
        <v>241</v>
      </c>
      <c r="J374" s="1">
        <v>43432</v>
      </c>
      <c r="K374" s="1">
        <v>43503</v>
      </c>
      <c r="L374" t="s">
        <v>103</v>
      </c>
      <c r="N374" t="s">
        <v>1900</v>
      </c>
    </row>
    <row r="375" spans="1:14" x14ac:dyDescent="0.25">
      <c r="A375" t="s">
        <v>1665</v>
      </c>
      <c r="B375" t="s">
        <v>2758</v>
      </c>
      <c r="C375" t="s">
        <v>637</v>
      </c>
      <c r="D375" t="s">
        <v>21</v>
      </c>
      <c r="E375">
        <v>20743</v>
      </c>
      <c r="F375" t="s">
        <v>22</v>
      </c>
      <c r="G375" t="s">
        <v>22</v>
      </c>
      <c r="H375" t="s">
        <v>101</v>
      </c>
      <c r="I375" t="s">
        <v>241</v>
      </c>
      <c r="J375" s="1">
        <v>43431</v>
      </c>
      <c r="K375" s="1">
        <v>43503</v>
      </c>
      <c r="L375" t="s">
        <v>103</v>
      </c>
      <c r="N375" t="s">
        <v>1580</v>
      </c>
    </row>
    <row r="376" spans="1:14" x14ac:dyDescent="0.25">
      <c r="A376" t="s">
        <v>2761</v>
      </c>
      <c r="B376" t="s">
        <v>2762</v>
      </c>
      <c r="C376" t="s">
        <v>968</v>
      </c>
      <c r="D376" t="s">
        <v>21</v>
      </c>
      <c r="E376">
        <v>21225</v>
      </c>
      <c r="F376" t="s">
        <v>22</v>
      </c>
      <c r="G376" t="s">
        <v>22</v>
      </c>
      <c r="H376" t="s">
        <v>101</v>
      </c>
      <c r="I376" t="s">
        <v>241</v>
      </c>
      <c r="J376" s="1">
        <v>43433</v>
      </c>
      <c r="K376" s="1">
        <v>43503</v>
      </c>
      <c r="L376" t="s">
        <v>103</v>
      </c>
      <c r="N376" t="s">
        <v>1900</v>
      </c>
    </row>
    <row r="377" spans="1:14" x14ac:dyDescent="0.25">
      <c r="A377" t="s">
        <v>966</v>
      </c>
      <c r="B377" t="s">
        <v>967</v>
      </c>
      <c r="C377" t="s">
        <v>968</v>
      </c>
      <c r="D377" t="s">
        <v>21</v>
      </c>
      <c r="E377">
        <v>21225</v>
      </c>
      <c r="F377" t="s">
        <v>22</v>
      </c>
      <c r="G377" t="s">
        <v>22</v>
      </c>
      <c r="H377" t="s">
        <v>101</v>
      </c>
      <c r="I377" t="s">
        <v>241</v>
      </c>
      <c r="J377" s="1">
        <v>43433</v>
      </c>
      <c r="K377" s="1">
        <v>43503</v>
      </c>
      <c r="L377" t="s">
        <v>103</v>
      </c>
      <c r="N377" t="s">
        <v>1900</v>
      </c>
    </row>
    <row r="378" spans="1:14" x14ac:dyDescent="0.25">
      <c r="A378" t="s">
        <v>2767</v>
      </c>
      <c r="B378" t="s">
        <v>2768</v>
      </c>
      <c r="C378" t="s">
        <v>29</v>
      </c>
      <c r="D378" t="s">
        <v>21</v>
      </c>
      <c r="E378">
        <v>21215</v>
      </c>
      <c r="F378" t="s">
        <v>22</v>
      </c>
      <c r="G378" t="s">
        <v>22</v>
      </c>
      <c r="H378" t="s">
        <v>101</v>
      </c>
      <c r="I378" t="s">
        <v>241</v>
      </c>
      <c r="J378" s="1">
        <v>43424</v>
      </c>
      <c r="K378" s="1">
        <v>43503</v>
      </c>
      <c r="L378" t="s">
        <v>103</v>
      </c>
      <c r="N378" t="s">
        <v>1580</v>
      </c>
    </row>
    <row r="379" spans="1:14" x14ac:dyDescent="0.25">
      <c r="A379" t="s">
        <v>2769</v>
      </c>
      <c r="B379" t="s">
        <v>2770</v>
      </c>
      <c r="C379" t="s">
        <v>659</v>
      </c>
      <c r="D379" t="s">
        <v>21</v>
      </c>
      <c r="E379">
        <v>20747</v>
      </c>
      <c r="F379" t="s">
        <v>22</v>
      </c>
      <c r="G379" t="s">
        <v>22</v>
      </c>
      <c r="H379" t="s">
        <v>101</v>
      </c>
      <c r="I379" t="s">
        <v>241</v>
      </c>
      <c r="J379" s="1">
        <v>43428</v>
      </c>
      <c r="K379" s="1">
        <v>43503</v>
      </c>
      <c r="L379" t="s">
        <v>103</v>
      </c>
      <c r="N379" t="s">
        <v>1580</v>
      </c>
    </row>
    <row r="380" spans="1:14" x14ac:dyDescent="0.25">
      <c r="A380" t="s">
        <v>146</v>
      </c>
      <c r="B380" t="s">
        <v>311</v>
      </c>
      <c r="C380" t="s">
        <v>29</v>
      </c>
      <c r="D380" t="s">
        <v>21</v>
      </c>
      <c r="E380">
        <v>21209</v>
      </c>
      <c r="F380" t="s">
        <v>22</v>
      </c>
      <c r="G380" t="s">
        <v>22</v>
      </c>
      <c r="H380" t="s">
        <v>101</v>
      </c>
      <c r="I380" t="s">
        <v>241</v>
      </c>
      <c r="J380" s="1">
        <v>43430</v>
      </c>
      <c r="K380" s="1">
        <v>43503</v>
      </c>
      <c r="L380" t="s">
        <v>103</v>
      </c>
      <c r="N380" t="s">
        <v>1900</v>
      </c>
    </row>
    <row r="381" spans="1:14" x14ac:dyDescent="0.25">
      <c r="A381" t="s">
        <v>146</v>
      </c>
      <c r="B381" t="s">
        <v>310</v>
      </c>
      <c r="C381" t="s">
        <v>29</v>
      </c>
      <c r="D381" t="s">
        <v>21</v>
      </c>
      <c r="E381">
        <v>21206</v>
      </c>
      <c r="F381" t="s">
        <v>22</v>
      </c>
      <c r="G381" t="s">
        <v>22</v>
      </c>
      <c r="H381" t="s">
        <v>101</v>
      </c>
      <c r="I381" t="s">
        <v>241</v>
      </c>
      <c r="J381" s="1">
        <v>43432</v>
      </c>
      <c r="K381" s="1">
        <v>43503</v>
      </c>
      <c r="L381" t="s">
        <v>103</v>
      </c>
      <c r="N381" t="s">
        <v>1900</v>
      </c>
    </row>
    <row r="382" spans="1:14" x14ac:dyDescent="0.25">
      <c r="A382" t="s">
        <v>312</v>
      </c>
      <c r="B382" t="s">
        <v>313</v>
      </c>
      <c r="C382" t="s">
        <v>29</v>
      </c>
      <c r="D382" t="s">
        <v>21</v>
      </c>
      <c r="E382">
        <v>21209</v>
      </c>
      <c r="F382" t="s">
        <v>22</v>
      </c>
      <c r="G382" t="s">
        <v>22</v>
      </c>
      <c r="H382" t="s">
        <v>101</v>
      </c>
      <c r="I382" t="s">
        <v>241</v>
      </c>
      <c r="J382" s="1">
        <v>43430</v>
      </c>
      <c r="K382" s="1">
        <v>43503</v>
      </c>
      <c r="L382" t="s">
        <v>103</v>
      </c>
      <c r="N382" t="s">
        <v>1900</v>
      </c>
    </row>
    <row r="383" spans="1:14" x14ac:dyDescent="0.25">
      <c r="A383" t="s">
        <v>201</v>
      </c>
      <c r="B383" t="s">
        <v>314</v>
      </c>
      <c r="C383" t="s">
        <v>29</v>
      </c>
      <c r="D383" t="s">
        <v>21</v>
      </c>
      <c r="E383">
        <v>21209</v>
      </c>
      <c r="F383" t="s">
        <v>22</v>
      </c>
      <c r="G383" t="s">
        <v>22</v>
      </c>
      <c r="H383" t="s">
        <v>101</v>
      </c>
      <c r="I383" t="s">
        <v>241</v>
      </c>
      <c r="J383" s="1">
        <v>43430</v>
      </c>
      <c r="K383" s="1">
        <v>43503</v>
      </c>
      <c r="L383" t="s">
        <v>103</v>
      </c>
      <c r="N383" t="s">
        <v>1580</v>
      </c>
    </row>
    <row r="384" spans="1:14" x14ac:dyDescent="0.25">
      <c r="A384" t="s">
        <v>93</v>
      </c>
      <c r="B384" t="s">
        <v>686</v>
      </c>
      <c r="C384" t="s">
        <v>687</v>
      </c>
      <c r="D384" t="s">
        <v>21</v>
      </c>
      <c r="E384">
        <v>20747</v>
      </c>
      <c r="F384" t="s">
        <v>22</v>
      </c>
      <c r="G384" t="s">
        <v>22</v>
      </c>
      <c r="H384" t="s">
        <v>101</v>
      </c>
      <c r="I384" t="s">
        <v>241</v>
      </c>
      <c r="J384" s="1">
        <v>43428</v>
      </c>
      <c r="K384" s="1">
        <v>43503</v>
      </c>
      <c r="L384" t="s">
        <v>103</v>
      </c>
      <c r="N384" t="s">
        <v>1900</v>
      </c>
    </row>
    <row r="385" spans="1:14" x14ac:dyDescent="0.25">
      <c r="A385" t="s">
        <v>1219</v>
      </c>
      <c r="B385" t="s">
        <v>1220</v>
      </c>
      <c r="C385" t="s">
        <v>1221</v>
      </c>
      <c r="D385" t="s">
        <v>21</v>
      </c>
      <c r="E385">
        <v>21054</v>
      </c>
      <c r="F385" t="s">
        <v>22</v>
      </c>
      <c r="G385" t="s">
        <v>22</v>
      </c>
      <c r="H385" t="s">
        <v>101</v>
      </c>
      <c r="I385" t="s">
        <v>241</v>
      </c>
      <c r="J385" t="s">
        <v>210</v>
      </c>
      <c r="K385" s="1">
        <v>43502</v>
      </c>
      <c r="L385" t="s">
        <v>211</v>
      </c>
      <c r="M385" t="str">
        <f>HYPERLINK("https://www.regulations.gov/docket?D=FDA-2019-H-0567")</f>
        <v>https://www.regulations.gov/docket?D=FDA-2019-H-0567</v>
      </c>
      <c r="N385" t="s">
        <v>210</v>
      </c>
    </row>
    <row r="386" spans="1:14" x14ac:dyDescent="0.25">
      <c r="A386" t="s">
        <v>2372</v>
      </c>
      <c r="B386" t="s">
        <v>2373</v>
      </c>
      <c r="C386" t="s">
        <v>154</v>
      </c>
      <c r="D386" t="s">
        <v>21</v>
      </c>
      <c r="E386">
        <v>20723</v>
      </c>
      <c r="F386" t="s">
        <v>22</v>
      </c>
      <c r="G386" t="s">
        <v>22</v>
      </c>
      <c r="H386" t="s">
        <v>101</v>
      </c>
      <c r="I386" t="s">
        <v>241</v>
      </c>
      <c r="J386" t="s">
        <v>210</v>
      </c>
      <c r="K386" s="1">
        <v>43501</v>
      </c>
      <c r="L386" t="s">
        <v>211</v>
      </c>
      <c r="M386" t="str">
        <f>HYPERLINK("https://www.regulations.gov/docket?D=FDA-2019-H-0529")</f>
        <v>https://www.regulations.gov/docket?D=FDA-2019-H-0529</v>
      </c>
      <c r="N386" t="s">
        <v>210</v>
      </c>
    </row>
    <row r="387" spans="1:14" x14ac:dyDescent="0.25">
      <c r="A387" t="s">
        <v>2418</v>
      </c>
      <c r="B387" t="s">
        <v>2419</v>
      </c>
      <c r="C387" t="s">
        <v>29</v>
      </c>
      <c r="D387" t="s">
        <v>21</v>
      </c>
      <c r="E387">
        <v>21215</v>
      </c>
      <c r="F387" t="s">
        <v>22</v>
      </c>
      <c r="G387" t="s">
        <v>22</v>
      </c>
      <c r="H387" t="s">
        <v>101</v>
      </c>
      <c r="I387" t="s">
        <v>241</v>
      </c>
      <c r="J387" s="1">
        <v>43424</v>
      </c>
      <c r="K387" s="1">
        <v>43496</v>
      </c>
      <c r="L387" t="s">
        <v>103</v>
      </c>
      <c r="N387" t="s">
        <v>1900</v>
      </c>
    </row>
    <row r="388" spans="1:14" x14ac:dyDescent="0.25">
      <c r="A388" t="s">
        <v>2461</v>
      </c>
      <c r="B388" t="s">
        <v>2462</v>
      </c>
      <c r="C388" t="s">
        <v>501</v>
      </c>
      <c r="D388" t="s">
        <v>21</v>
      </c>
      <c r="E388">
        <v>20710</v>
      </c>
      <c r="F388" t="s">
        <v>22</v>
      </c>
      <c r="G388" t="s">
        <v>22</v>
      </c>
      <c r="H388" t="s">
        <v>101</v>
      </c>
      <c r="I388" t="s">
        <v>241</v>
      </c>
      <c r="J388" s="1">
        <v>43420</v>
      </c>
      <c r="K388" s="1">
        <v>43489</v>
      </c>
      <c r="L388" t="s">
        <v>103</v>
      </c>
      <c r="N388" t="s">
        <v>1900</v>
      </c>
    </row>
    <row r="389" spans="1:14" x14ac:dyDescent="0.25">
      <c r="A389" t="s">
        <v>499</v>
      </c>
      <c r="B389" t="s">
        <v>500</v>
      </c>
      <c r="C389" t="s">
        <v>501</v>
      </c>
      <c r="D389" t="s">
        <v>21</v>
      </c>
      <c r="E389">
        <v>20710</v>
      </c>
      <c r="F389" t="s">
        <v>22</v>
      </c>
      <c r="G389" t="s">
        <v>22</v>
      </c>
      <c r="H389" t="s">
        <v>101</v>
      </c>
      <c r="I389" t="s">
        <v>241</v>
      </c>
      <c r="J389" s="1">
        <v>43420</v>
      </c>
      <c r="K389" s="1">
        <v>43489</v>
      </c>
      <c r="L389" t="s">
        <v>103</v>
      </c>
      <c r="N389" t="s">
        <v>1900</v>
      </c>
    </row>
    <row r="390" spans="1:14" x14ac:dyDescent="0.25">
      <c r="A390" t="s">
        <v>2876</v>
      </c>
      <c r="B390" t="s">
        <v>2877</v>
      </c>
      <c r="C390" t="s">
        <v>198</v>
      </c>
      <c r="D390" t="s">
        <v>21</v>
      </c>
      <c r="E390">
        <v>20746</v>
      </c>
      <c r="F390" t="s">
        <v>22</v>
      </c>
      <c r="G390" t="s">
        <v>22</v>
      </c>
      <c r="H390" t="s">
        <v>101</v>
      </c>
      <c r="I390" t="s">
        <v>241</v>
      </c>
      <c r="J390" s="1">
        <v>43417</v>
      </c>
      <c r="K390" s="1">
        <v>43489</v>
      </c>
      <c r="L390" t="s">
        <v>103</v>
      </c>
      <c r="N390" t="s">
        <v>1580</v>
      </c>
    </row>
    <row r="391" spans="1:14" x14ac:dyDescent="0.25">
      <c r="A391" t="s">
        <v>509</v>
      </c>
      <c r="B391" t="s">
        <v>510</v>
      </c>
      <c r="C391" t="s">
        <v>501</v>
      </c>
      <c r="D391" t="s">
        <v>21</v>
      </c>
      <c r="E391">
        <v>20710</v>
      </c>
      <c r="F391" t="s">
        <v>22</v>
      </c>
      <c r="G391" t="s">
        <v>22</v>
      </c>
      <c r="H391" t="s">
        <v>101</v>
      </c>
      <c r="I391" t="s">
        <v>241</v>
      </c>
      <c r="J391" s="1">
        <v>43420</v>
      </c>
      <c r="K391" s="1">
        <v>43489</v>
      </c>
      <c r="L391" t="s">
        <v>103</v>
      </c>
      <c r="N391" t="s">
        <v>1580</v>
      </c>
    </row>
    <row r="392" spans="1:14" x14ac:dyDescent="0.25">
      <c r="A392" t="s">
        <v>2882</v>
      </c>
      <c r="B392" t="s">
        <v>2883</v>
      </c>
      <c r="C392" t="s">
        <v>501</v>
      </c>
      <c r="D392" t="s">
        <v>21</v>
      </c>
      <c r="E392">
        <v>20710</v>
      </c>
      <c r="F392" t="s">
        <v>22</v>
      </c>
      <c r="G392" t="s">
        <v>22</v>
      </c>
      <c r="H392" t="s">
        <v>101</v>
      </c>
      <c r="I392" t="s">
        <v>241</v>
      </c>
      <c r="J392" s="1">
        <v>43420</v>
      </c>
      <c r="K392" s="1">
        <v>43489</v>
      </c>
      <c r="L392" t="s">
        <v>103</v>
      </c>
      <c r="N392" t="s">
        <v>1580</v>
      </c>
    </row>
    <row r="393" spans="1:14" x14ac:dyDescent="0.25">
      <c r="A393" t="s">
        <v>521</v>
      </c>
      <c r="B393" t="s">
        <v>522</v>
      </c>
      <c r="C393" t="s">
        <v>523</v>
      </c>
      <c r="D393" t="s">
        <v>21</v>
      </c>
      <c r="E393">
        <v>20737</v>
      </c>
      <c r="F393" t="s">
        <v>22</v>
      </c>
      <c r="G393" t="s">
        <v>22</v>
      </c>
      <c r="H393" t="s">
        <v>101</v>
      </c>
      <c r="I393" t="s">
        <v>241</v>
      </c>
      <c r="J393" s="1">
        <v>43421</v>
      </c>
      <c r="K393" s="1">
        <v>43489</v>
      </c>
      <c r="L393" t="s">
        <v>103</v>
      </c>
      <c r="N393" t="s">
        <v>1900</v>
      </c>
    </row>
    <row r="394" spans="1:14" x14ac:dyDescent="0.25">
      <c r="A394" t="s">
        <v>76</v>
      </c>
      <c r="B394" t="s">
        <v>1993</v>
      </c>
      <c r="C394" t="s">
        <v>29</v>
      </c>
      <c r="D394" t="s">
        <v>21</v>
      </c>
      <c r="E394">
        <v>21206</v>
      </c>
      <c r="F394" t="s">
        <v>22</v>
      </c>
      <c r="G394" t="s">
        <v>22</v>
      </c>
      <c r="H394" t="s">
        <v>101</v>
      </c>
      <c r="I394" t="s">
        <v>241</v>
      </c>
      <c r="J394" t="s">
        <v>210</v>
      </c>
      <c r="K394" s="1">
        <v>43487</v>
      </c>
      <c r="L394" t="s">
        <v>211</v>
      </c>
      <c r="M394" t="str">
        <f>HYPERLINK("https://www.regulations.gov/docket?D=FDA-2019-H-0304")</f>
        <v>https://www.regulations.gov/docket?D=FDA-2019-H-0304</v>
      </c>
      <c r="N394" t="s">
        <v>210</v>
      </c>
    </row>
    <row r="395" spans="1:14" x14ac:dyDescent="0.25">
      <c r="A395" t="s">
        <v>473</v>
      </c>
      <c r="B395" t="s">
        <v>474</v>
      </c>
      <c r="C395" t="s">
        <v>29</v>
      </c>
      <c r="D395" t="s">
        <v>21</v>
      </c>
      <c r="E395">
        <v>21239</v>
      </c>
      <c r="F395" t="s">
        <v>22</v>
      </c>
      <c r="G395" t="s">
        <v>22</v>
      </c>
      <c r="H395" t="s">
        <v>101</v>
      </c>
      <c r="I395" t="s">
        <v>241</v>
      </c>
      <c r="J395" t="s">
        <v>210</v>
      </c>
      <c r="K395" s="1">
        <v>43487</v>
      </c>
      <c r="L395" t="s">
        <v>211</v>
      </c>
      <c r="M395" t="str">
        <f>HYPERLINK("https://www.regulations.gov/docket?D=FDA-2019-H-0294")</f>
        <v>https://www.regulations.gov/docket?D=FDA-2019-H-0294</v>
      </c>
      <c r="N395" t="s">
        <v>210</v>
      </c>
    </row>
    <row r="396" spans="1:14" x14ac:dyDescent="0.25">
      <c r="A396" t="s">
        <v>146</v>
      </c>
      <c r="B396" t="s">
        <v>979</v>
      </c>
      <c r="C396" t="s">
        <v>29</v>
      </c>
      <c r="D396" t="s">
        <v>21</v>
      </c>
      <c r="E396">
        <v>21229</v>
      </c>
      <c r="F396" t="s">
        <v>22</v>
      </c>
      <c r="G396" t="s">
        <v>22</v>
      </c>
      <c r="H396" t="s">
        <v>101</v>
      </c>
      <c r="I396" t="s">
        <v>241</v>
      </c>
      <c r="J396" t="s">
        <v>210</v>
      </c>
      <c r="K396" s="1">
        <v>43487</v>
      </c>
      <c r="L396" t="s">
        <v>211</v>
      </c>
      <c r="M396" t="str">
        <f>HYPERLINK("https://www.regulations.gov/docket?D=FDA-2019-H-0289")</f>
        <v>https://www.regulations.gov/docket?D=FDA-2019-H-0289</v>
      </c>
      <c r="N396" t="s">
        <v>210</v>
      </c>
    </row>
    <row r="397" spans="1:14" x14ac:dyDescent="0.25">
      <c r="A397" t="s">
        <v>2384</v>
      </c>
      <c r="B397" t="s">
        <v>2385</v>
      </c>
      <c r="C397" t="s">
        <v>29</v>
      </c>
      <c r="D397" t="s">
        <v>21</v>
      </c>
      <c r="E397">
        <v>21223</v>
      </c>
      <c r="F397" t="s">
        <v>22</v>
      </c>
      <c r="G397" t="s">
        <v>22</v>
      </c>
      <c r="H397" t="s">
        <v>101</v>
      </c>
      <c r="I397" t="s">
        <v>241</v>
      </c>
      <c r="J397" s="1">
        <v>43413</v>
      </c>
      <c r="K397" s="1">
        <v>43482</v>
      </c>
      <c r="L397" t="s">
        <v>103</v>
      </c>
      <c r="N397" t="s">
        <v>1900</v>
      </c>
    </row>
    <row r="398" spans="1:14" x14ac:dyDescent="0.25">
      <c r="A398" t="s">
        <v>2930</v>
      </c>
      <c r="B398" t="s">
        <v>2931</v>
      </c>
      <c r="C398" t="s">
        <v>29</v>
      </c>
      <c r="D398" t="s">
        <v>21</v>
      </c>
      <c r="E398">
        <v>21217</v>
      </c>
      <c r="F398" t="s">
        <v>22</v>
      </c>
      <c r="G398" t="s">
        <v>22</v>
      </c>
      <c r="H398" t="s">
        <v>101</v>
      </c>
      <c r="I398" t="s">
        <v>241</v>
      </c>
      <c r="J398" s="1">
        <v>43414</v>
      </c>
      <c r="K398" s="1">
        <v>43482</v>
      </c>
      <c r="L398" t="s">
        <v>103</v>
      </c>
      <c r="N398" t="s">
        <v>1900</v>
      </c>
    </row>
    <row r="399" spans="1:14" x14ac:dyDescent="0.25">
      <c r="A399" t="s">
        <v>1145</v>
      </c>
      <c r="B399" t="s">
        <v>1146</v>
      </c>
      <c r="C399" t="s">
        <v>73</v>
      </c>
      <c r="D399" t="s">
        <v>21</v>
      </c>
      <c r="E399">
        <v>21207</v>
      </c>
      <c r="F399" t="s">
        <v>22</v>
      </c>
      <c r="G399" t="s">
        <v>22</v>
      </c>
      <c r="H399" t="s">
        <v>101</v>
      </c>
      <c r="I399" t="s">
        <v>241</v>
      </c>
      <c r="J399" s="1">
        <v>43414</v>
      </c>
      <c r="K399" s="1">
        <v>43482</v>
      </c>
      <c r="L399" t="s">
        <v>103</v>
      </c>
      <c r="N399" t="s">
        <v>1900</v>
      </c>
    </row>
    <row r="400" spans="1:14" x14ac:dyDescent="0.25">
      <c r="A400" t="s">
        <v>1152</v>
      </c>
      <c r="B400" t="s">
        <v>1153</v>
      </c>
      <c r="C400" t="s">
        <v>29</v>
      </c>
      <c r="D400" t="s">
        <v>21</v>
      </c>
      <c r="E400">
        <v>21223</v>
      </c>
      <c r="F400" t="s">
        <v>22</v>
      </c>
      <c r="G400" t="s">
        <v>22</v>
      </c>
      <c r="H400" t="s">
        <v>101</v>
      </c>
      <c r="I400" t="s">
        <v>241</v>
      </c>
      <c r="J400" s="1">
        <v>43413</v>
      </c>
      <c r="K400" s="1">
        <v>43482</v>
      </c>
      <c r="L400" t="s">
        <v>103</v>
      </c>
      <c r="N400" t="s">
        <v>1580</v>
      </c>
    </row>
    <row r="401" spans="1:14" x14ac:dyDescent="0.25">
      <c r="A401" t="s">
        <v>112</v>
      </c>
      <c r="B401" t="s">
        <v>113</v>
      </c>
      <c r="C401" t="s">
        <v>114</v>
      </c>
      <c r="D401" t="s">
        <v>21</v>
      </c>
      <c r="E401">
        <v>21228</v>
      </c>
      <c r="F401" t="s">
        <v>22</v>
      </c>
      <c r="G401" t="s">
        <v>22</v>
      </c>
      <c r="H401" t="s">
        <v>101</v>
      </c>
      <c r="I401" t="s">
        <v>241</v>
      </c>
      <c r="J401" t="s">
        <v>210</v>
      </c>
      <c r="K401" s="1">
        <v>43480</v>
      </c>
      <c r="L401" t="s">
        <v>211</v>
      </c>
      <c r="M401" t="str">
        <f>HYPERLINK("https://www.regulations.gov/docket?D=FDA-2019-H-0200")</f>
        <v>https://www.regulations.gov/docket?D=FDA-2019-H-0200</v>
      </c>
      <c r="N401" t="s">
        <v>210</v>
      </c>
    </row>
    <row r="402" spans="1:14" x14ac:dyDescent="0.25">
      <c r="A402" t="s">
        <v>2082</v>
      </c>
      <c r="B402" t="s">
        <v>2083</v>
      </c>
      <c r="C402" t="s">
        <v>29</v>
      </c>
      <c r="D402" t="s">
        <v>21</v>
      </c>
      <c r="E402">
        <v>21212</v>
      </c>
      <c r="F402" t="s">
        <v>22</v>
      </c>
      <c r="G402" t="s">
        <v>22</v>
      </c>
      <c r="H402" t="s">
        <v>101</v>
      </c>
      <c r="I402" t="s">
        <v>241</v>
      </c>
      <c r="J402" s="1">
        <v>43410</v>
      </c>
      <c r="K402" s="1">
        <v>43475</v>
      </c>
      <c r="L402" t="s">
        <v>103</v>
      </c>
      <c r="N402" t="s">
        <v>1580</v>
      </c>
    </row>
    <row r="403" spans="1:14" x14ac:dyDescent="0.25">
      <c r="A403" t="s">
        <v>892</v>
      </c>
      <c r="B403" t="s">
        <v>893</v>
      </c>
      <c r="C403" t="s">
        <v>519</v>
      </c>
      <c r="D403" t="s">
        <v>21</v>
      </c>
      <c r="E403">
        <v>21122</v>
      </c>
      <c r="F403" t="s">
        <v>22</v>
      </c>
      <c r="G403" t="s">
        <v>22</v>
      </c>
      <c r="H403" t="s">
        <v>101</v>
      </c>
      <c r="I403" t="s">
        <v>241</v>
      </c>
      <c r="J403" s="1">
        <v>43402</v>
      </c>
      <c r="K403" s="1">
        <v>43475</v>
      </c>
      <c r="L403" t="s">
        <v>103</v>
      </c>
      <c r="N403" t="s">
        <v>1900</v>
      </c>
    </row>
    <row r="404" spans="1:14" x14ac:dyDescent="0.25">
      <c r="A404" t="s">
        <v>294</v>
      </c>
      <c r="B404" t="s">
        <v>756</v>
      </c>
      <c r="C404" t="s">
        <v>757</v>
      </c>
      <c r="D404" t="s">
        <v>21</v>
      </c>
      <c r="E404">
        <v>20740</v>
      </c>
      <c r="F404" t="s">
        <v>22</v>
      </c>
      <c r="G404" t="s">
        <v>22</v>
      </c>
      <c r="H404" t="s">
        <v>101</v>
      </c>
      <c r="I404" t="s">
        <v>241</v>
      </c>
      <c r="J404" s="1">
        <v>43409</v>
      </c>
      <c r="K404" s="1">
        <v>43475</v>
      </c>
      <c r="L404" t="s">
        <v>103</v>
      </c>
      <c r="N404" t="s">
        <v>1580</v>
      </c>
    </row>
    <row r="405" spans="1:14" x14ac:dyDescent="0.25">
      <c r="A405" t="s">
        <v>2298</v>
      </c>
      <c r="B405" t="s">
        <v>2991</v>
      </c>
      <c r="C405" t="s">
        <v>1764</v>
      </c>
      <c r="D405" t="s">
        <v>21</v>
      </c>
      <c r="E405">
        <v>21047</v>
      </c>
      <c r="F405" t="s">
        <v>22</v>
      </c>
      <c r="G405" t="s">
        <v>22</v>
      </c>
      <c r="H405" t="s">
        <v>101</v>
      </c>
      <c r="I405" t="s">
        <v>241</v>
      </c>
      <c r="J405" t="s">
        <v>210</v>
      </c>
      <c r="K405" s="1">
        <v>43473</v>
      </c>
      <c r="L405" t="s">
        <v>211</v>
      </c>
      <c r="M405" t="str">
        <f>HYPERLINK("https://www.regulations.gov/docket?D=FDA-2019-H-0097")</f>
        <v>https://www.regulations.gov/docket?D=FDA-2019-H-0097</v>
      </c>
      <c r="N405" t="s">
        <v>210</v>
      </c>
    </row>
    <row r="406" spans="1:14" x14ac:dyDescent="0.25">
      <c r="A406" t="s">
        <v>93</v>
      </c>
      <c r="B406" t="s">
        <v>355</v>
      </c>
      <c r="C406" t="s">
        <v>356</v>
      </c>
      <c r="D406" t="s">
        <v>21</v>
      </c>
      <c r="E406">
        <v>21114</v>
      </c>
      <c r="F406" t="s">
        <v>22</v>
      </c>
      <c r="G406" t="s">
        <v>22</v>
      </c>
      <c r="H406" t="s">
        <v>101</v>
      </c>
      <c r="I406" t="s">
        <v>241</v>
      </c>
      <c r="J406" t="s">
        <v>210</v>
      </c>
      <c r="K406" s="1">
        <v>43473</v>
      </c>
      <c r="L406" t="s">
        <v>211</v>
      </c>
      <c r="M406" t="str">
        <f>HYPERLINK("https://www.regulations.gov/docket?D=FDA-2019-H-0093")</f>
        <v>https://www.regulations.gov/docket?D=FDA-2019-H-0093</v>
      </c>
      <c r="N406" t="s">
        <v>210</v>
      </c>
    </row>
    <row r="407" spans="1:14" x14ac:dyDescent="0.25">
      <c r="A407" t="s">
        <v>199</v>
      </c>
      <c r="B407" t="s">
        <v>200</v>
      </c>
      <c r="C407" t="s">
        <v>193</v>
      </c>
      <c r="D407" t="s">
        <v>21</v>
      </c>
      <c r="E407">
        <v>20748</v>
      </c>
      <c r="F407" t="s">
        <v>22</v>
      </c>
      <c r="G407" t="s">
        <v>22</v>
      </c>
      <c r="H407" t="s">
        <v>101</v>
      </c>
      <c r="I407" t="s">
        <v>241</v>
      </c>
      <c r="J407" t="s">
        <v>210</v>
      </c>
      <c r="K407" s="1">
        <v>43472</v>
      </c>
      <c r="L407" t="s">
        <v>211</v>
      </c>
      <c r="M407" t="str">
        <f>HYPERLINK("https://www.regulations.gov/docket?D=FDA-2019-H-0052")</f>
        <v>https://www.regulations.gov/docket?D=FDA-2019-H-0052</v>
      </c>
      <c r="N407" t="s">
        <v>210</v>
      </c>
    </row>
    <row r="408" spans="1:14" x14ac:dyDescent="0.25">
      <c r="A408" t="s">
        <v>1483</v>
      </c>
      <c r="B408" t="s">
        <v>1484</v>
      </c>
      <c r="C408" t="s">
        <v>173</v>
      </c>
      <c r="D408" t="s">
        <v>21</v>
      </c>
      <c r="E408">
        <v>20745</v>
      </c>
      <c r="F408" t="s">
        <v>22</v>
      </c>
      <c r="G408" t="s">
        <v>22</v>
      </c>
      <c r="H408" t="s">
        <v>101</v>
      </c>
      <c r="I408" t="s">
        <v>241</v>
      </c>
      <c r="J408" t="s">
        <v>210</v>
      </c>
      <c r="K408" s="1">
        <v>43472</v>
      </c>
      <c r="L408" t="s">
        <v>211</v>
      </c>
      <c r="M408" t="str">
        <f>HYPERLINK("https://www.regulations.gov/docket?D=FDA-2019-H-0074")</f>
        <v>https://www.regulations.gov/docket?D=FDA-2019-H-0074</v>
      </c>
      <c r="N408" t="s">
        <v>210</v>
      </c>
    </row>
    <row r="409" spans="1:14" x14ac:dyDescent="0.25">
      <c r="A409" t="s">
        <v>296</v>
      </c>
      <c r="B409" t="s">
        <v>297</v>
      </c>
      <c r="C409" t="s">
        <v>173</v>
      </c>
      <c r="D409" t="s">
        <v>21</v>
      </c>
      <c r="E409">
        <v>20745</v>
      </c>
      <c r="F409" t="s">
        <v>22</v>
      </c>
      <c r="G409" t="s">
        <v>22</v>
      </c>
      <c r="H409" t="s">
        <v>101</v>
      </c>
      <c r="I409" t="s">
        <v>241</v>
      </c>
      <c r="J409" t="s">
        <v>210</v>
      </c>
      <c r="K409" s="1">
        <v>43469</v>
      </c>
      <c r="L409" t="s">
        <v>211</v>
      </c>
      <c r="M409" t="str">
        <f>HYPERLINK("https://www.regulations.gov/docket?D=FDA-2019-H-0049")</f>
        <v>https://www.regulations.gov/docket?D=FDA-2019-H-0049</v>
      </c>
      <c r="N409" t="s">
        <v>210</v>
      </c>
    </row>
    <row r="410" spans="1:14" x14ac:dyDescent="0.25">
      <c r="A410" t="s">
        <v>511</v>
      </c>
      <c r="B410" t="s">
        <v>1244</v>
      </c>
      <c r="C410" t="s">
        <v>958</v>
      </c>
      <c r="D410" t="s">
        <v>21</v>
      </c>
      <c r="E410">
        <v>21113</v>
      </c>
      <c r="F410" t="s">
        <v>22</v>
      </c>
      <c r="G410" t="s">
        <v>22</v>
      </c>
      <c r="H410" t="s">
        <v>101</v>
      </c>
      <c r="I410" t="s">
        <v>241</v>
      </c>
      <c r="J410" t="s">
        <v>210</v>
      </c>
      <c r="K410" s="1">
        <v>43469</v>
      </c>
      <c r="L410" t="s">
        <v>211</v>
      </c>
      <c r="M410" t="str">
        <f>HYPERLINK("https://www.regulations.gov/docket?D=FDA-2019-H-0042")</f>
        <v>https://www.regulations.gov/docket?D=FDA-2019-H-0042</v>
      </c>
      <c r="N410" t="s">
        <v>210</v>
      </c>
    </row>
    <row r="411" spans="1:14" x14ac:dyDescent="0.25">
      <c r="A411" t="s">
        <v>496</v>
      </c>
      <c r="B411" t="s">
        <v>497</v>
      </c>
      <c r="C411" t="s">
        <v>29</v>
      </c>
      <c r="D411" t="s">
        <v>21</v>
      </c>
      <c r="E411">
        <v>21214</v>
      </c>
      <c r="F411" t="s">
        <v>22</v>
      </c>
      <c r="G411" t="s">
        <v>22</v>
      </c>
      <c r="H411" t="s">
        <v>101</v>
      </c>
      <c r="I411" t="s">
        <v>241</v>
      </c>
      <c r="J411" s="1">
        <v>43406</v>
      </c>
      <c r="K411" s="1">
        <v>43468</v>
      </c>
      <c r="L411" t="s">
        <v>103</v>
      </c>
      <c r="N411" t="s">
        <v>1580</v>
      </c>
    </row>
    <row r="412" spans="1:14" x14ac:dyDescent="0.25">
      <c r="A412" t="s">
        <v>196</v>
      </c>
      <c r="B412" t="s">
        <v>3032</v>
      </c>
      <c r="C412" t="s">
        <v>854</v>
      </c>
      <c r="D412" t="s">
        <v>21</v>
      </c>
      <c r="E412">
        <v>20706</v>
      </c>
      <c r="F412" t="s">
        <v>22</v>
      </c>
      <c r="G412" t="s">
        <v>22</v>
      </c>
      <c r="H412" t="s">
        <v>101</v>
      </c>
      <c r="I412" t="s">
        <v>241</v>
      </c>
      <c r="J412" s="1">
        <v>43405</v>
      </c>
      <c r="K412" s="1">
        <v>43468</v>
      </c>
      <c r="L412" t="s">
        <v>103</v>
      </c>
      <c r="N412" t="s">
        <v>1900</v>
      </c>
    </row>
    <row r="413" spans="1:14" x14ac:dyDescent="0.25">
      <c r="A413" t="s">
        <v>3033</v>
      </c>
      <c r="B413" t="s">
        <v>3034</v>
      </c>
      <c r="C413" t="s">
        <v>29</v>
      </c>
      <c r="D413" t="s">
        <v>21</v>
      </c>
      <c r="E413">
        <v>21229</v>
      </c>
      <c r="F413" t="s">
        <v>22</v>
      </c>
      <c r="G413" t="s">
        <v>22</v>
      </c>
      <c r="H413" t="s">
        <v>101</v>
      </c>
      <c r="I413" t="s">
        <v>241</v>
      </c>
      <c r="J413" s="1">
        <v>43425</v>
      </c>
      <c r="K413" s="1">
        <v>43461</v>
      </c>
      <c r="L413" t="s">
        <v>103</v>
      </c>
      <c r="N413" t="s">
        <v>1900</v>
      </c>
    </row>
    <row r="414" spans="1:14" x14ac:dyDescent="0.25">
      <c r="A414" t="s">
        <v>530</v>
      </c>
      <c r="B414" t="s">
        <v>531</v>
      </c>
      <c r="C414" t="s">
        <v>532</v>
      </c>
      <c r="D414" t="s">
        <v>21</v>
      </c>
      <c r="E414">
        <v>21234</v>
      </c>
      <c r="F414" t="s">
        <v>22</v>
      </c>
      <c r="G414" t="s">
        <v>22</v>
      </c>
      <c r="H414" t="s">
        <v>101</v>
      </c>
      <c r="I414" t="s">
        <v>241</v>
      </c>
      <c r="J414" s="1">
        <v>43376</v>
      </c>
      <c r="K414" s="1">
        <v>43454</v>
      </c>
      <c r="L414" t="s">
        <v>103</v>
      </c>
      <c r="N414" t="s">
        <v>1580</v>
      </c>
    </row>
    <row r="415" spans="1:14" x14ac:dyDescent="0.25">
      <c r="A415" t="s">
        <v>3043</v>
      </c>
      <c r="B415" t="s">
        <v>2026</v>
      </c>
      <c r="C415" t="s">
        <v>765</v>
      </c>
      <c r="D415" t="s">
        <v>21</v>
      </c>
      <c r="E415">
        <v>20639</v>
      </c>
      <c r="F415" t="s">
        <v>22</v>
      </c>
      <c r="G415" t="s">
        <v>22</v>
      </c>
      <c r="H415" t="s">
        <v>101</v>
      </c>
      <c r="I415" t="s">
        <v>241</v>
      </c>
      <c r="J415" s="1">
        <v>43385</v>
      </c>
      <c r="K415" s="1">
        <v>43454</v>
      </c>
      <c r="L415" t="s">
        <v>103</v>
      </c>
      <c r="N415" t="s">
        <v>1580</v>
      </c>
    </row>
    <row r="416" spans="1:14" x14ac:dyDescent="0.25">
      <c r="A416" t="s">
        <v>188</v>
      </c>
      <c r="B416" t="s">
        <v>189</v>
      </c>
      <c r="C416" t="s">
        <v>190</v>
      </c>
      <c r="D416" t="s">
        <v>21</v>
      </c>
      <c r="E416">
        <v>20852</v>
      </c>
      <c r="F416" t="s">
        <v>22</v>
      </c>
      <c r="G416" t="s">
        <v>22</v>
      </c>
      <c r="H416" t="s">
        <v>101</v>
      </c>
      <c r="I416" t="s">
        <v>241</v>
      </c>
      <c r="J416" s="1">
        <v>43397</v>
      </c>
      <c r="K416" s="1">
        <v>43454</v>
      </c>
      <c r="L416" t="s">
        <v>103</v>
      </c>
      <c r="N416" t="s">
        <v>1580</v>
      </c>
    </row>
    <row r="417" spans="1:14" x14ac:dyDescent="0.25">
      <c r="A417" t="s">
        <v>1922</v>
      </c>
      <c r="B417" t="s">
        <v>1923</v>
      </c>
      <c r="C417" t="s">
        <v>1924</v>
      </c>
      <c r="D417" t="s">
        <v>21</v>
      </c>
      <c r="E417">
        <v>21643</v>
      </c>
      <c r="F417" t="s">
        <v>22</v>
      </c>
      <c r="G417" t="s">
        <v>22</v>
      </c>
      <c r="H417" t="s">
        <v>101</v>
      </c>
      <c r="I417" t="s">
        <v>241</v>
      </c>
      <c r="J417" t="s">
        <v>210</v>
      </c>
      <c r="K417" s="1">
        <v>43448</v>
      </c>
      <c r="L417" t="s">
        <v>211</v>
      </c>
      <c r="M417" t="str">
        <f>HYPERLINK("https://www.regulations.gov/docket?D=FDA-2018-H-4740")</f>
        <v>https://www.regulations.gov/docket?D=FDA-2018-H-4740</v>
      </c>
      <c r="N417" t="s">
        <v>210</v>
      </c>
    </row>
    <row r="418" spans="1:14" x14ac:dyDescent="0.25">
      <c r="A418" t="s">
        <v>541</v>
      </c>
      <c r="B418" t="s">
        <v>542</v>
      </c>
      <c r="C418" t="s">
        <v>226</v>
      </c>
      <c r="D418" t="s">
        <v>21</v>
      </c>
      <c r="E418">
        <v>20754</v>
      </c>
      <c r="F418" t="s">
        <v>22</v>
      </c>
      <c r="G418" t="s">
        <v>22</v>
      </c>
      <c r="H418" t="s">
        <v>101</v>
      </c>
      <c r="I418" t="s">
        <v>241</v>
      </c>
      <c r="J418" s="1">
        <v>43391</v>
      </c>
      <c r="K418" s="1">
        <v>43447</v>
      </c>
      <c r="L418" t="s">
        <v>103</v>
      </c>
      <c r="N418" t="s">
        <v>1900</v>
      </c>
    </row>
    <row r="419" spans="1:14" x14ac:dyDescent="0.25">
      <c r="A419" t="s">
        <v>1529</v>
      </c>
      <c r="B419" t="s">
        <v>1530</v>
      </c>
      <c r="C419" t="s">
        <v>1413</v>
      </c>
      <c r="D419" t="s">
        <v>21</v>
      </c>
      <c r="E419">
        <v>21146</v>
      </c>
      <c r="F419" t="s">
        <v>22</v>
      </c>
      <c r="G419" t="s">
        <v>22</v>
      </c>
      <c r="H419" t="s">
        <v>101</v>
      </c>
      <c r="I419" t="s">
        <v>241</v>
      </c>
      <c r="J419" s="1">
        <v>43395</v>
      </c>
      <c r="K419" s="1">
        <v>43447</v>
      </c>
      <c r="L419" t="s">
        <v>103</v>
      </c>
      <c r="N419" t="s">
        <v>1580</v>
      </c>
    </row>
    <row r="420" spans="1:14" x14ac:dyDescent="0.25">
      <c r="A420" t="s">
        <v>1501</v>
      </c>
      <c r="B420" t="s">
        <v>1502</v>
      </c>
      <c r="C420" t="s">
        <v>356</v>
      </c>
      <c r="D420" t="s">
        <v>21</v>
      </c>
      <c r="E420">
        <v>21114</v>
      </c>
      <c r="F420" t="s">
        <v>22</v>
      </c>
      <c r="G420" t="s">
        <v>22</v>
      </c>
      <c r="H420" t="s">
        <v>101</v>
      </c>
      <c r="I420" t="s">
        <v>241</v>
      </c>
      <c r="J420" s="1">
        <v>43390</v>
      </c>
      <c r="K420" s="1">
        <v>43447</v>
      </c>
      <c r="L420" t="s">
        <v>103</v>
      </c>
      <c r="N420" t="s">
        <v>1900</v>
      </c>
    </row>
    <row r="421" spans="1:14" x14ac:dyDescent="0.25">
      <c r="A421" t="s">
        <v>615</v>
      </c>
      <c r="B421" t="s">
        <v>616</v>
      </c>
      <c r="C421" t="s">
        <v>617</v>
      </c>
      <c r="D421" t="s">
        <v>21</v>
      </c>
      <c r="E421">
        <v>21012</v>
      </c>
      <c r="F421" t="s">
        <v>22</v>
      </c>
      <c r="G421" t="s">
        <v>22</v>
      </c>
      <c r="H421" t="s">
        <v>101</v>
      </c>
      <c r="I421" t="s">
        <v>241</v>
      </c>
      <c r="J421" s="1">
        <v>43390</v>
      </c>
      <c r="K421" s="1">
        <v>43447</v>
      </c>
      <c r="L421" t="s">
        <v>103</v>
      </c>
      <c r="N421" t="s">
        <v>1580</v>
      </c>
    </row>
    <row r="422" spans="1:14" x14ac:dyDescent="0.25">
      <c r="A422" t="s">
        <v>2513</v>
      </c>
      <c r="B422" t="s">
        <v>2514</v>
      </c>
      <c r="C422" t="s">
        <v>390</v>
      </c>
      <c r="D422" t="s">
        <v>21</v>
      </c>
      <c r="E422">
        <v>21613</v>
      </c>
      <c r="F422" t="s">
        <v>22</v>
      </c>
      <c r="G422" t="s">
        <v>22</v>
      </c>
      <c r="H422" t="s">
        <v>101</v>
      </c>
      <c r="I422" t="s">
        <v>241</v>
      </c>
      <c r="J422" t="s">
        <v>210</v>
      </c>
      <c r="K422" s="1">
        <v>43447</v>
      </c>
      <c r="L422" t="s">
        <v>211</v>
      </c>
      <c r="M422" t="str">
        <f>HYPERLINK("https://www.regulations.gov/docket?D=FDA-2018-H-4733")</f>
        <v>https://www.regulations.gov/docket?D=FDA-2018-H-4733</v>
      </c>
      <c r="N422" t="s">
        <v>210</v>
      </c>
    </row>
    <row r="423" spans="1:14" x14ac:dyDescent="0.25">
      <c r="A423" t="s">
        <v>2426</v>
      </c>
      <c r="B423" t="s">
        <v>2427</v>
      </c>
      <c r="C423" t="s">
        <v>29</v>
      </c>
      <c r="D423" t="s">
        <v>21</v>
      </c>
      <c r="E423">
        <v>21224</v>
      </c>
      <c r="F423" t="s">
        <v>22</v>
      </c>
      <c r="G423" t="s">
        <v>22</v>
      </c>
      <c r="H423" t="s">
        <v>101</v>
      </c>
      <c r="I423" t="s">
        <v>241</v>
      </c>
      <c r="J423" t="s">
        <v>210</v>
      </c>
      <c r="K423" s="1">
        <v>43445</v>
      </c>
      <c r="L423" t="s">
        <v>211</v>
      </c>
      <c r="M423" t="str">
        <f>HYPERLINK("https://www.regulations.gov/docket?D=FDA-2018-H-4680")</f>
        <v>https://www.regulations.gov/docket?D=FDA-2018-H-4680</v>
      </c>
      <c r="N423" t="s">
        <v>210</v>
      </c>
    </row>
    <row r="424" spans="1:14" x14ac:dyDescent="0.25">
      <c r="A424" t="s">
        <v>1304</v>
      </c>
      <c r="B424" t="s">
        <v>1305</v>
      </c>
      <c r="C424" t="s">
        <v>29</v>
      </c>
      <c r="D424" t="s">
        <v>21</v>
      </c>
      <c r="E424">
        <v>21225</v>
      </c>
      <c r="F424" t="s">
        <v>22</v>
      </c>
      <c r="G424" t="s">
        <v>22</v>
      </c>
      <c r="H424" t="s">
        <v>101</v>
      </c>
      <c r="I424" t="s">
        <v>241</v>
      </c>
      <c r="J424" t="s">
        <v>210</v>
      </c>
      <c r="K424" s="1">
        <v>43445</v>
      </c>
      <c r="L424" t="s">
        <v>211</v>
      </c>
      <c r="M424" t="str">
        <f>HYPERLINK("https://www.regulations.gov/docket?D=FDA-2018-H-4683")</f>
        <v>https://www.regulations.gov/docket?D=FDA-2018-H-4683</v>
      </c>
      <c r="N424" t="s">
        <v>210</v>
      </c>
    </row>
    <row r="425" spans="1:14" x14ac:dyDescent="0.25">
      <c r="A425" t="s">
        <v>3242</v>
      </c>
      <c r="B425" t="s">
        <v>3243</v>
      </c>
      <c r="C425" t="s">
        <v>642</v>
      </c>
      <c r="D425" t="s">
        <v>21</v>
      </c>
      <c r="E425">
        <v>20785</v>
      </c>
      <c r="F425" t="s">
        <v>22</v>
      </c>
      <c r="G425" t="s">
        <v>22</v>
      </c>
      <c r="H425" t="s">
        <v>101</v>
      </c>
      <c r="I425" t="s">
        <v>241</v>
      </c>
      <c r="J425" s="1">
        <v>43320</v>
      </c>
      <c r="K425" s="1">
        <v>43433</v>
      </c>
      <c r="L425" t="s">
        <v>103</v>
      </c>
      <c r="N425" t="s">
        <v>1900</v>
      </c>
    </row>
    <row r="426" spans="1:14" x14ac:dyDescent="0.25">
      <c r="A426" t="s">
        <v>3252</v>
      </c>
      <c r="B426" t="s">
        <v>3253</v>
      </c>
      <c r="C426" t="s">
        <v>154</v>
      </c>
      <c r="D426" t="s">
        <v>21</v>
      </c>
      <c r="E426">
        <v>20723</v>
      </c>
      <c r="F426" t="s">
        <v>22</v>
      </c>
      <c r="G426" t="s">
        <v>22</v>
      </c>
      <c r="H426" t="s">
        <v>101</v>
      </c>
      <c r="I426" t="s">
        <v>241</v>
      </c>
      <c r="J426" s="1">
        <v>43376</v>
      </c>
      <c r="K426" s="1">
        <v>43433</v>
      </c>
      <c r="L426" t="s">
        <v>103</v>
      </c>
      <c r="N426" t="s">
        <v>1900</v>
      </c>
    </row>
    <row r="427" spans="1:14" x14ac:dyDescent="0.25">
      <c r="A427" t="s">
        <v>30</v>
      </c>
      <c r="B427" t="s">
        <v>1204</v>
      </c>
      <c r="C427" t="s">
        <v>59</v>
      </c>
      <c r="D427" t="s">
        <v>21</v>
      </c>
      <c r="E427">
        <v>21133</v>
      </c>
      <c r="F427" t="s">
        <v>22</v>
      </c>
      <c r="G427" t="s">
        <v>22</v>
      </c>
      <c r="H427" t="s">
        <v>101</v>
      </c>
      <c r="I427" t="s">
        <v>241</v>
      </c>
      <c r="J427" s="1">
        <v>43376</v>
      </c>
      <c r="K427" s="1">
        <v>43433</v>
      </c>
      <c r="L427" t="s">
        <v>103</v>
      </c>
      <c r="N427" t="s">
        <v>1900</v>
      </c>
    </row>
    <row r="428" spans="1:14" x14ac:dyDescent="0.25">
      <c r="A428" t="s">
        <v>1149</v>
      </c>
      <c r="B428" t="s">
        <v>1150</v>
      </c>
      <c r="C428" t="s">
        <v>29</v>
      </c>
      <c r="D428" t="s">
        <v>21</v>
      </c>
      <c r="E428">
        <v>21206</v>
      </c>
      <c r="F428" t="s">
        <v>22</v>
      </c>
      <c r="G428" t="s">
        <v>22</v>
      </c>
      <c r="H428" t="s">
        <v>101</v>
      </c>
      <c r="I428" t="s">
        <v>241</v>
      </c>
      <c r="J428" s="1">
        <v>43377</v>
      </c>
      <c r="K428" s="1">
        <v>43433</v>
      </c>
      <c r="L428" t="s">
        <v>103</v>
      </c>
      <c r="N428" t="s">
        <v>1900</v>
      </c>
    </row>
    <row r="429" spans="1:14" x14ac:dyDescent="0.25">
      <c r="A429" t="s">
        <v>201</v>
      </c>
      <c r="B429" t="s">
        <v>2443</v>
      </c>
      <c r="C429" t="s">
        <v>154</v>
      </c>
      <c r="D429" t="s">
        <v>21</v>
      </c>
      <c r="E429">
        <v>20708</v>
      </c>
      <c r="F429" t="s">
        <v>22</v>
      </c>
      <c r="G429" t="s">
        <v>22</v>
      </c>
      <c r="H429" t="s">
        <v>101</v>
      </c>
      <c r="I429" t="s">
        <v>241</v>
      </c>
      <c r="J429" t="s">
        <v>210</v>
      </c>
      <c r="K429" s="1">
        <v>43432</v>
      </c>
      <c r="L429" t="s">
        <v>211</v>
      </c>
      <c r="M429" t="str">
        <f>HYPERLINK("https://www.regulations.gov/docket?D=FDA-2018-H-4514")</f>
        <v>https://www.regulations.gov/docket?D=FDA-2018-H-4514</v>
      </c>
      <c r="N429" t="s">
        <v>210</v>
      </c>
    </row>
    <row r="430" spans="1:14" x14ac:dyDescent="0.25">
      <c r="A430" t="s">
        <v>1527</v>
      </c>
      <c r="B430" t="s">
        <v>1528</v>
      </c>
      <c r="C430" t="s">
        <v>1413</v>
      </c>
      <c r="D430" t="s">
        <v>21</v>
      </c>
      <c r="E430">
        <v>21146</v>
      </c>
      <c r="F430" t="s">
        <v>22</v>
      </c>
      <c r="G430" t="s">
        <v>22</v>
      </c>
      <c r="H430" t="s">
        <v>101</v>
      </c>
      <c r="I430" t="s">
        <v>241</v>
      </c>
      <c r="J430" t="s">
        <v>210</v>
      </c>
      <c r="K430" s="1">
        <v>43430</v>
      </c>
      <c r="L430" t="s">
        <v>211</v>
      </c>
      <c r="M430" t="str">
        <f>HYPERLINK("https://www.regulations.gov/docket?D=FDA-2018-H-4461")</f>
        <v>https://www.regulations.gov/docket?D=FDA-2018-H-4461</v>
      </c>
      <c r="N430" t="s">
        <v>210</v>
      </c>
    </row>
    <row r="431" spans="1:14" x14ac:dyDescent="0.25">
      <c r="A431" t="s">
        <v>1533</v>
      </c>
      <c r="B431" t="s">
        <v>1534</v>
      </c>
      <c r="C431" t="s">
        <v>1413</v>
      </c>
      <c r="D431" t="s">
        <v>21</v>
      </c>
      <c r="E431">
        <v>21146</v>
      </c>
      <c r="F431" t="s">
        <v>22</v>
      </c>
      <c r="G431" t="s">
        <v>22</v>
      </c>
      <c r="H431" t="s">
        <v>101</v>
      </c>
      <c r="I431" t="s">
        <v>241</v>
      </c>
      <c r="J431" t="s">
        <v>210</v>
      </c>
      <c r="K431" s="1">
        <v>43430</v>
      </c>
      <c r="L431" t="s">
        <v>211</v>
      </c>
      <c r="M431" t="str">
        <f>HYPERLINK("https://www.regulations.gov/docket?D=FDA-2018-H-4469")</f>
        <v>https://www.regulations.gov/docket?D=FDA-2018-H-4469</v>
      </c>
      <c r="N431" t="s">
        <v>210</v>
      </c>
    </row>
    <row r="432" spans="1:14" x14ac:dyDescent="0.25">
      <c r="A432" t="s">
        <v>3289</v>
      </c>
      <c r="B432" t="s">
        <v>248</v>
      </c>
      <c r="C432" t="s">
        <v>249</v>
      </c>
      <c r="D432" t="s">
        <v>21</v>
      </c>
      <c r="E432">
        <v>20744</v>
      </c>
      <c r="F432" t="s">
        <v>22</v>
      </c>
      <c r="G432" t="s">
        <v>22</v>
      </c>
      <c r="H432" t="s">
        <v>101</v>
      </c>
      <c r="I432" t="s">
        <v>241</v>
      </c>
      <c r="J432" t="s">
        <v>210</v>
      </c>
      <c r="K432" s="1">
        <v>43430</v>
      </c>
      <c r="L432" t="s">
        <v>211</v>
      </c>
      <c r="M432" t="str">
        <f>HYPERLINK("https://www.regulations.gov/docket?D=FDA-2018-H-4466")</f>
        <v>https://www.regulations.gov/docket?D=FDA-2018-H-4466</v>
      </c>
      <c r="N432" t="s">
        <v>210</v>
      </c>
    </row>
    <row r="433" spans="1:14" x14ac:dyDescent="0.25">
      <c r="A433" t="s">
        <v>1120</v>
      </c>
      <c r="B433" t="s">
        <v>3297</v>
      </c>
      <c r="C433" t="s">
        <v>1122</v>
      </c>
      <c r="D433" t="s">
        <v>21</v>
      </c>
      <c r="E433">
        <v>20815</v>
      </c>
      <c r="F433" t="s">
        <v>22</v>
      </c>
      <c r="G433" t="s">
        <v>22</v>
      </c>
      <c r="H433" t="s">
        <v>101</v>
      </c>
      <c r="I433" t="s">
        <v>241</v>
      </c>
      <c r="J433" s="1">
        <v>43376</v>
      </c>
      <c r="K433" s="1">
        <v>43425</v>
      </c>
      <c r="L433" t="s">
        <v>103</v>
      </c>
      <c r="N433" t="s">
        <v>1900</v>
      </c>
    </row>
    <row r="434" spans="1:14" x14ac:dyDescent="0.25">
      <c r="A434" t="s">
        <v>1663</v>
      </c>
      <c r="B434" t="s">
        <v>3298</v>
      </c>
      <c r="C434" t="s">
        <v>652</v>
      </c>
      <c r="D434" t="s">
        <v>21</v>
      </c>
      <c r="E434">
        <v>20743</v>
      </c>
      <c r="F434" t="s">
        <v>22</v>
      </c>
      <c r="G434" t="s">
        <v>22</v>
      </c>
      <c r="H434" t="s">
        <v>101</v>
      </c>
      <c r="I434" t="s">
        <v>241</v>
      </c>
      <c r="J434" s="1">
        <v>43355</v>
      </c>
      <c r="K434" s="1">
        <v>43425</v>
      </c>
      <c r="L434" t="s">
        <v>103</v>
      </c>
      <c r="N434" t="s">
        <v>1900</v>
      </c>
    </row>
    <row r="435" spans="1:14" x14ac:dyDescent="0.25">
      <c r="A435" t="s">
        <v>627</v>
      </c>
      <c r="B435" t="s">
        <v>628</v>
      </c>
      <c r="C435" t="s">
        <v>629</v>
      </c>
      <c r="D435" t="s">
        <v>21</v>
      </c>
      <c r="E435">
        <v>20622</v>
      </c>
      <c r="F435" t="s">
        <v>22</v>
      </c>
      <c r="G435" t="s">
        <v>22</v>
      </c>
      <c r="H435" t="s">
        <v>101</v>
      </c>
      <c r="I435" t="s">
        <v>241</v>
      </c>
      <c r="J435" s="1">
        <v>43370</v>
      </c>
      <c r="K435" s="1">
        <v>43425</v>
      </c>
      <c r="L435" t="s">
        <v>103</v>
      </c>
      <c r="N435" t="s">
        <v>1580</v>
      </c>
    </row>
    <row r="436" spans="1:14" x14ac:dyDescent="0.25">
      <c r="A436" t="s">
        <v>1507</v>
      </c>
      <c r="B436" t="s">
        <v>1508</v>
      </c>
      <c r="C436" t="s">
        <v>1509</v>
      </c>
      <c r="D436" t="s">
        <v>21</v>
      </c>
      <c r="E436">
        <v>21032</v>
      </c>
      <c r="F436" t="s">
        <v>22</v>
      </c>
      <c r="G436" t="s">
        <v>22</v>
      </c>
      <c r="H436" t="s">
        <v>101</v>
      </c>
      <c r="I436" t="s">
        <v>241</v>
      </c>
      <c r="J436" t="s">
        <v>210</v>
      </c>
      <c r="K436" s="1">
        <v>43423</v>
      </c>
      <c r="L436" t="s">
        <v>211</v>
      </c>
      <c r="M436" t="str">
        <f>HYPERLINK("https://www.regulations.gov/docket?D=FDA-2018-H-4379")</f>
        <v>https://www.regulations.gov/docket?D=FDA-2018-H-4379</v>
      </c>
      <c r="N436" t="s">
        <v>210</v>
      </c>
    </row>
    <row r="437" spans="1:14" x14ac:dyDescent="0.25">
      <c r="A437" t="s">
        <v>155</v>
      </c>
      <c r="B437" t="s">
        <v>3348</v>
      </c>
      <c r="C437" t="s">
        <v>29</v>
      </c>
      <c r="D437" t="s">
        <v>21</v>
      </c>
      <c r="E437">
        <v>21204</v>
      </c>
      <c r="F437" t="s">
        <v>22</v>
      </c>
      <c r="G437" t="s">
        <v>22</v>
      </c>
      <c r="H437" t="s">
        <v>101</v>
      </c>
      <c r="I437" t="s">
        <v>241</v>
      </c>
      <c r="J437" s="1">
        <v>43365</v>
      </c>
      <c r="K437" s="1">
        <v>43419</v>
      </c>
      <c r="L437" t="s">
        <v>103</v>
      </c>
      <c r="N437" t="s">
        <v>1900</v>
      </c>
    </row>
    <row r="438" spans="1:14" x14ac:dyDescent="0.25">
      <c r="A438" t="s">
        <v>2209</v>
      </c>
      <c r="B438" t="s">
        <v>3350</v>
      </c>
      <c r="C438" t="s">
        <v>190</v>
      </c>
      <c r="D438" t="s">
        <v>21</v>
      </c>
      <c r="E438">
        <v>20855</v>
      </c>
      <c r="F438" t="s">
        <v>22</v>
      </c>
      <c r="G438" t="s">
        <v>22</v>
      </c>
      <c r="H438" t="s">
        <v>101</v>
      </c>
      <c r="I438" t="s">
        <v>241</v>
      </c>
      <c r="J438" s="1">
        <v>43367</v>
      </c>
      <c r="K438" s="1">
        <v>43419</v>
      </c>
      <c r="L438" t="s">
        <v>103</v>
      </c>
      <c r="N438" t="s">
        <v>1580</v>
      </c>
    </row>
    <row r="439" spans="1:14" x14ac:dyDescent="0.25">
      <c r="A439" t="s">
        <v>2903</v>
      </c>
      <c r="B439" t="s">
        <v>2904</v>
      </c>
      <c r="C439" t="s">
        <v>29</v>
      </c>
      <c r="D439" t="s">
        <v>21</v>
      </c>
      <c r="E439">
        <v>21223</v>
      </c>
      <c r="F439" t="s">
        <v>22</v>
      </c>
      <c r="G439" t="s">
        <v>22</v>
      </c>
      <c r="H439" t="s">
        <v>101</v>
      </c>
      <c r="I439" t="s">
        <v>241</v>
      </c>
      <c r="J439" s="1">
        <v>43369</v>
      </c>
      <c r="K439" s="1">
        <v>43419</v>
      </c>
      <c r="L439" t="s">
        <v>103</v>
      </c>
      <c r="N439" t="s">
        <v>1580</v>
      </c>
    </row>
    <row r="440" spans="1:14" x14ac:dyDescent="0.25">
      <c r="A440" t="s">
        <v>405</v>
      </c>
      <c r="B440" t="s">
        <v>1206</v>
      </c>
      <c r="C440" t="s">
        <v>51</v>
      </c>
      <c r="D440" t="s">
        <v>21</v>
      </c>
      <c r="E440">
        <v>21136</v>
      </c>
      <c r="F440" t="s">
        <v>22</v>
      </c>
      <c r="G440" t="s">
        <v>22</v>
      </c>
      <c r="H440" t="s">
        <v>101</v>
      </c>
      <c r="I440" t="s">
        <v>241</v>
      </c>
      <c r="J440" s="1">
        <v>43362</v>
      </c>
      <c r="K440" s="1">
        <v>43419</v>
      </c>
      <c r="L440" t="s">
        <v>103</v>
      </c>
      <c r="N440" t="s">
        <v>1580</v>
      </c>
    </row>
    <row r="441" spans="1:14" x14ac:dyDescent="0.25">
      <c r="A441" t="s">
        <v>1207</v>
      </c>
      <c r="B441" t="s">
        <v>1208</v>
      </c>
      <c r="C441" t="s">
        <v>1209</v>
      </c>
      <c r="D441" t="s">
        <v>21</v>
      </c>
      <c r="E441">
        <v>21244</v>
      </c>
      <c r="F441" t="s">
        <v>22</v>
      </c>
      <c r="G441" t="s">
        <v>22</v>
      </c>
      <c r="H441" t="s">
        <v>101</v>
      </c>
      <c r="I441" t="s">
        <v>241</v>
      </c>
      <c r="J441" s="1">
        <v>43362</v>
      </c>
      <c r="K441" s="1">
        <v>43419</v>
      </c>
      <c r="L441" t="s">
        <v>103</v>
      </c>
      <c r="N441" t="s">
        <v>1900</v>
      </c>
    </row>
    <row r="442" spans="1:14" x14ac:dyDescent="0.25">
      <c r="A442" t="s">
        <v>2016</v>
      </c>
      <c r="B442" t="s">
        <v>3379</v>
      </c>
      <c r="C442" t="s">
        <v>70</v>
      </c>
      <c r="D442" t="s">
        <v>21</v>
      </c>
      <c r="E442">
        <v>21403</v>
      </c>
      <c r="F442" t="s">
        <v>22</v>
      </c>
      <c r="G442" t="s">
        <v>22</v>
      </c>
      <c r="H442" t="s">
        <v>101</v>
      </c>
      <c r="I442" t="s">
        <v>241</v>
      </c>
      <c r="J442" s="1">
        <v>43353</v>
      </c>
      <c r="K442" s="1">
        <v>43412</v>
      </c>
      <c r="L442" t="s">
        <v>103</v>
      </c>
      <c r="N442" t="s">
        <v>1900</v>
      </c>
    </row>
    <row r="443" spans="1:14" x14ac:dyDescent="0.25">
      <c r="A443" t="s">
        <v>3387</v>
      </c>
      <c r="B443" t="s">
        <v>2921</v>
      </c>
      <c r="C443" t="s">
        <v>833</v>
      </c>
      <c r="D443" t="s">
        <v>21</v>
      </c>
      <c r="E443">
        <v>20715</v>
      </c>
      <c r="F443" t="s">
        <v>22</v>
      </c>
      <c r="G443" t="s">
        <v>22</v>
      </c>
      <c r="H443" t="s">
        <v>101</v>
      </c>
      <c r="I443" t="s">
        <v>241</v>
      </c>
      <c r="J443" s="1">
        <v>43354</v>
      </c>
      <c r="K443" s="1">
        <v>43412</v>
      </c>
      <c r="L443" t="s">
        <v>103</v>
      </c>
      <c r="N443" t="s">
        <v>1580</v>
      </c>
    </row>
    <row r="444" spans="1:14" x14ac:dyDescent="0.25">
      <c r="A444" t="s">
        <v>93</v>
      </c>
      <c r="B444" t="s">
        <v>3396</v>
      </c>
      <c r="C444" t="s">
        <v>487</v>
      </c>
      <c r="D444" t="s">
        <v>21</v>
      </c>
      <c r="E444">
        <v>20782</v>
      </c>
      <c r="F444" t="s">
        <v>22</v>
      </c>
      <c r="G444" t="s">
        <v>22</v>
      </c>
      <c r="H444" t="s">
        <v>101</v>
      </c>
      <c r="I444" t="s">
        <v>241</v>
      </c>
      <c r="J444" s="1">
        <v>43353</v>
      </c>
      <c r="K444" s="1">
        <v>43412</v>
      </c>
      <c r="L444" t="s">
        <v>103</v>
      </c>
      <c r="N444" t="s">
        <v>1900</v>
      </c>
    </row>
    <row r="445" spans="1:14" x14ac:dyDescent="0.25">
      <c r="A445" t="s">
        <v>1780</v>
      </c>
      <c r="B445" t="s">
        <v>1781</v>
      </c>
      <c r="C445" t="s">
        <v>39</v>
      </c>
      <c r="D445" t="s">
        <v>21</v>
      </c>
      <c r="E445">
        <v>21044</v>
      </c>
      <c r="F445" t="s">
        <v>22</v>
      </c>
      <c r="G445" t="s">
        <v>22</v>
      </c>
      <c r="H445" t="s">
        <v>101</v>
      </c>
      <c r="I445" t="s">
        <v>241</v>
      </c>
      <c r="J445" t="s">
        <v>210</v>
      </c>
      <c r="K445" s="1">
        <v>43411</v>
      </c>
      <c r="L445" t="s">
        <v>211</v>
      </c>
      <c r="M445" t="str">
        <f>HYPERLINK("https://www.regulations.gov/docket?D=FDA-2018-H-4241")</f>
        <v>https://www.regulations.gov/docket?D=FDA-2018-H-4241</v>
      </c>
      <c r="N445" t="s">
        <v>210</v>
      </c>
    </row>
    <row r="446" spans="1:14" x14ac:dyDescent="0.25">
      <c r="A446" t="s">
        <v>1634</v>
      </c>
      <c r="B446" t="s">
        <v>3516</v>
      </c>
      <c r="C446" t="s">
        <v>1171</v>
      </c>
      <c r="D446" t="s">
        <v>21</v>
      </c>
      <c r="E446">
        <v>20705</v>
      </c>
      <c r="F446" t="s">
        <v>22</v>
      </c>
      <c r="G446" t="s">
        <v>22</v>
      </c>
      <c r="H446" t="s">
        <v>101</v>
      </c>
      <c r="I446" t="s">
        <v>241</v>
      </c>
      <c r="J446" s="1">
        <v>43339</v>
      </c>
      <c r="K446" s="1">
        <v>43398</v>
      </c>
      <c r="L446" t="s">
        <v>103</v>
      </c>
      <c r="N446" t="s">
        <v>1580</v>
      </c>
    </row>
    <row r="447" spans="1:14" x14ac:dyDescent="0.25">
      <c r="A447" t="s">
        <v>3197</v>
      </c>
      <c r="B447" t="s">
        <v>3198</v>
      </c>
      <c r="C447" t="s">
        <v>67</v>
      </c>
      <c r="D447" t="s">
        <v>21</v>
      </c>
      <c r="E447">
        <v>20904</v>
      </c>
      <c r="F447" t="s">
        <v>22</v>
      </c>
      <c r="G447" t="s">
        <v>22</v>
      </c>
      <c r="H447" t="s">
        <v>101</v>
      </c>
      <c r="I447" t="s">
        <v>102</v>
      </c>
      <c r="J447" s="1">
        <v>43339</v>
      </c>
      <c r="K447" s="1">
        <v>43391</v>
      </c>
      <c r="L447" t="s">
        <v>103</v>
      </c>
      <c r="N447" t="s">
        <v>1580</v>
      </c>
    </row>
    <row r="448" spans="1:14" x14ac:dyDescent="0.25">
      <c r="A448" t="s">
        <v>3090</v>
      </c>
      <c r="B448" t="s">
        <v>3091</v>
      </c>
      <c r="C448" t="s">
        <v>67</v>
      </c>
      <c r="D448" t="s">
        <v>21</v>
      </c>
      <c r="E448">
        <v>20904</v>
      </c>
      <c r="F448" t="s">
        <v>22</v>
      </c>
      <c r="G448" t="s">
        <v>22</v>
      </c>
      <c r="H448" t="s">
        <v>101</v>
      </c>
      <c r="I448" t="s">
        <v>241</v>
      </c>
      <c r="J448" s="1">
        <v>43340</v>
      </c>
      <c r="K448" s="1">
        <v>43391</v>
      </c>
      <c r="L448" t="s">
        <v>103</v>
      </c>
      <c r="N448" t="s">
        <v>1580</v>
      </c>
    </row>
    <row r="449" spans="1:14" x14ac:dyDescent="0.25">
      <c r="A449" t="s">
        <v>2055</v>
      </c>
      <c r="B449" t="s">
        <v>2056</v>
      </c>
      <c r="C449" t="s">
        <v>29</v>
      </c>
      <c r="D449" t="s">
        <v>21</v>
      </c>
      <c r="E449">
        <v>21206</v>
      </c>
      <c r="F449" t="s">
        <v>22</v>
      </c>
      <c r="G449" t="s">
        <v>22</v>
      </c>
      <c r="H449" t="s">
        <v>101</v>
      </c>
      <c r="I449" t="s">
        <v>241</v>
      </c>
      <c r="J449" t="s">
        <v>210</v>
      </c>
      <c r="K449" s="1">
        <v>43385</v>
      </c>
      <c r="L449" t="s">
        <v>211</v>
      </c>
      <c r="M449" t="str">
        <f>HYPERLINK("https://www.regulations.gov/docket?D=FDA-2018-H-3866")</f>
        <v>https://www.regulations.gov/docket?D=FDA-2018-H-3866</v>
      </c>
      <c r="N449" t="s">
        <v>210</v>
      </c>
    </row>
    <row r="450" spans="1:14" x14ac:dyDescent="0.25">
      <c r="A450" t="s">
        <v>201</v>
      </c>
      <c r="B450" t="s">
        <v>2377</v>
      </c>
      <c r="C450" t="s">
        <v>39</v>
      </c>
      <c r="D450" t="s">
        <v>21</v>
      </c>
      <c r="E450">
        <v>21046</v>
      </c>
      <c r="F450" t="s">
        <v>22</v>
      </c>
      <c r="G450" t="s">
        <v>22</v>
      </c>
      <c r="H450" t="s">
        <v>101</v>
      </c>
      <c r="I450" t="s">
        <v>241</v>
      </c>
      <c r="J450" t="s">
        <v>210</v>
      </c>
      <c r="K450" s="1">
        <v>43385</v>
      </c>
      <c r="L450" t="s">
        <v>211</v>
      </c>
      <c r="M450" t="str">
        <f>HYPERLINK("https://www.regulations.gov/docket?D=FDA-2018-H-3856")</f>
        <v>https://www.regulations.gov/docket?D=FDA-2018-H-3856</v>
      </c>
      <c r="N450" t="s">
        <v>210</v>
      </c>
    </row>
    <row r="451" spans="1:14" x14ac:dyDescent="0.25">
      <c r="A451" t="s">
        <v>1177</v>
      </c>
      <c r="B451" t="s">
        <v>1765</v>
      </c>
      <c r="C451" t="s">
        <v>775</v>
      </c>
      <c r="D451" t="s">
        <v>21</v>
      </c>
      <c r="E451">
        <v>21014</v>
      </c>
      <c r="F451" t="s">
        <v>22</v>
      </c>
      <c r="G451" t="s">
        <v>22</v>
      </c>
      <c r="H451" t="s">
        <v>101</v>
      </c>
      <c r="I451" t="s">
        <v>241</v>
      </c>
      <c r="J451" s="1">
        <v>43335</v>
      </c>
      <c r="K451" s="1">
        <v>43384</v>
      </c>
      <c r="L451" t="s">
        <v>103</v>
      </c>
      <c r="N451" t="s">
        <v>1580</v>
      </c>
    </row>
    <row r="452" spans="1:14" x14ac:dyDescent="0.25">
      <c r="A452" t="s">
        <v>672</v>
      </c>
      <c r="B452" t="s">
        <v>673</v>
      </c>
      <c r="C452" t="s">
        <v>487</v>
      </c>
      <c r="D452" t="s">
        <v>21</v>
      </c>
      <c r="E452">
        <v>20784</v>
      </c>
      <c r="F452" t="s">
        <v>22</v>
      </c>
      <c r="G452" t="s">
        <v>22</v>
      </c>
      <c r="H452" t="s">
        <v>101</v>
      </c>
      <c r="I452" t="s">
        <v>241</v>
      </c>
      <c r="J452" s="1">
        <v>43329</v>
      </c>
      <c r="K452" s="1">
        <v>43384</v>
      </c>
      <c r="L452" t="s">
        <v>103</v>
      </c>
      <c r="N452" t="s">
        <v>1580</v>
      </c>
    </row>
    <row r="453" spans="1:14" x14ac:dyDescent="0.25">
      <c r="A453" t="s">
        <v>2018</v>
      </c>
      <c r="B453" t="s">
        <v>2019</v>
      </c>
      <c r="C453" t="s">
        <v>29</v>
      </c>
      <c r="D453" t="s">
        <v>21</v>
      </c>
      <c r="E453">
        <v>21227</v>
      </c>
      <c r="F453" t="s">
        <v>22</v>
      </c>
      <c r="G453" t="s">
        <v>22</v>
      </c>
      <c r="H453" t="s">
        <v>101</v>
      </c>
      <c r="I453" t="s">
        <v>241</v>
      </c>
      <c r="J453" t="s">
        <v>210</v>
      </c>
      <c r="K453" s="1">
        <v>43378</v>
      </c>
      <c r="L453" t="s">
        <v>211</v>
      </c>
      <c r="M453" t="str">
        <f>HYPERLINK("https://www.regulations.gov/docket?D=FDA-2018-H-3782")</f>
        <v>https://www.regulations.gov/docket?D=FDA-2018-H-3782</v>
      </c>
      <c r="N453" t="s">
        <v>210</v>
      </c>
    </row>
    <row r="454" spans="1:14" x14ac:dyDescent="0.25">
      <c r="A454" t="s">
        <v>3706</v>
      </c>
      <c r="B454" t="s">
        <v>3707</v>
      </c>
      <c r="C454" t="s">
        <v>29</v>
      </c>
      <c r="D454" t="s">
        <v>21</v>
      </c>
      <c r="E454">
        <v>21208</v>
      </c>
      <c r="F454" t="s">
        <v>22</v>
      </c>
      <c r="G454" t="s">
        <v>22</v>
      </c>
      <c r="H454" t="s">
        <v>101</v>
      </c>
      <c r="I454" t="s">
        <v>241</v>
      </c>
      <c r="J454" s="1">
        <v>43322</v>
      </c>
      <c r="K454" s="1">
        <v>43377</v>
      </c>
      <c r="L454" t="s">
        <v>103</v>
      </c>
      <c r="N454" t="s">
        <v>1900</v>
      </c>
    </row>
    <row r="455" spans="1:14" x14ac:dyDescent="0.25">
      <c r="A455" t="s">
        <v>3710</v>
      </c>
      <c r="B455" t="s">
        <v>3711</v>
      </c>
      <c r="C455" t="s">
        <v>29</v>
      </c>
      <c r="D455" t="s">
        <v>21</v>
      </c>
      <c r="E455">
        <v>21205</v>
      </c>
      <c r="F455" t="s">
        <v>22</v>
      </c>
      <c r="G455" t="s">
        <v>22</v>
      </c>
      <c r="H455" t="s">
        <v>101</v>
      </c>
      <c r="I455" t="s">
        <v>241</v>
      </c>
      <c r="J455" s="1">
        <v>43327</v>
      </c>
      <c r="K455" s="1">
        <v>43377</v>
      </c>
      <c r="L455" t="s">
        <v>103</v>
      </c>
      <c r="N455" t="s">
        <v>1580</v>
      </c>
    </row>
    <row r="456" spans="1:14" x14ac:dyDescent="0.25">
      <c r="A456" t="s">
        <v>343</v>
      </c>
      <c r="B456" t="s">
        <v>344</v>
      </c>
      <c r="C456" t="s">
        <v>54</v>
      </c>
      <c r="D456" t="s">
        <v>21</v>
      </c>
      <c r="E456">
        <v>21061</v>
      </c>
      <c r="F456" t="s">
        <v>22</v>
      </c>
      <c r="G456" t="s">
        <v>22</v>
      </c>
      <c r="H456" t="s">
        <v>101</v>
      </c>
      <c r="I456" t="s">
        <v>241</v>
      </c>
      <c r="J456" s="1">
        <v>43318</v>
      </c>
      <c r="K456" s="1">
        <v>43370</v>
      </c>
      <c r="L456" t="s">
        <v>103</v>
      </c>
      <c r="N456" t="s">
        <v>1900</v>
      </c>
    </row>
    <row r="457" spans="1:14" x14ac:dyDescent="0.25">
      <c r="A457" t="s">
        <v>177</v>
      </c>
      <c r="B457" t="s">
        <v>1521</v>
      </c>
      <c r="C457" t="s">
        <v>1522</v>
      </c>
      <c r="D457" t="s">
        <v>21</v>
      </c>
      <c r="E457">
        <v>21757</v>
      </c>
      <c r="F457" t="s">
        <v>22</v>
      </c>
      <c r="G457" t="s">
        <v>22</v>
      </c>
      <c r="H457" t="s">
        <v>101</v>
      </c>
      <c r="I457" t="s">
        <v>241</v>
      </c>
      <c r="J457" s="1">
        <v>43315</v>
      </c>
      <c r="K457" s="1">
        <v>43370</v>
      </c>
      <c r="L457" t="s">
        <v>103</v>
      </c>
      <c r="N457" t="s">
        <v>1900</v>
      </c>
    </row>
    <row r="458" spans="1:14" x14ac:dyDescent="0.25">
      <c r="A458" t="s">
        <v>1669</v>
      </c>
      <c r="B458" t="s">
        <v>1670</v>
      </c>
      <c r="C458" t="s">
        <v>652</v>
      </c>
      <c r="D458" t="s">
        <v>21</v>
      </c>
      <c r="E458">
        <v>20743</v>
      </c>
      <c r="F458" t="s">
        <v>22</v>
      </c>
      <c r="G458" t="s">
        <v>22</v>
      </c>
      <c r="H458" t="s">
        <v>101</v>
      </c>
      <c r="I458" t="s">
        <v>241</v>
      </c>
      <c r="J458" s="1">
        <v>43320</v>
      </c>
      <c r="K458" s="1">
        <v>43370</v>
      </c>
      <c r="L458" t="s">
        <v>103</v>
      </c>
      <c r="N458" t="s">
        <v>1900</v>
      </c>
    </row>
    <row r="459" spans="1:14" x14ac:dyDescent="0.25">
      <c r="A459" t="s">
        <v>3766</v>
      </c>
      <c r="B459" t="s">
        <v>3767</v>
      </c>
      <c r="C459" t="s">
        <v>3768</v>
      </c>
      <c r="D459" t="s">
        <v>21</v>
      </c>
      <c r="E459">
        <v>20608</v>
      </c>
      <c r="F459" t="s">
        <v>22</v>
      </c>
      <c r="G459" t="s">
        <v>22</v>
      </c>
      <c r="H459" t="s">
        <v>101</v>
      </c>
      <c r="I459" t="s">
        <v>102</v>
      </c>
      <c r="J459" s="1">
        <v>43320</v>
      </c>
      <c r="K459" s="1">
        <v>43370</v>
      </c>
      <c r="L459" t="s">
        <v>103</v>
      </c>
      <c r="N459" t="s">
        <v>1580</v>
      </c>
    </row>
    <row r="460" spans="1:14" x14ac:dyDescent="0.25">
      <c r="A460" t="s">
        <v>341</v>
      </c>
      <c r="B460" t="s">
        <v>3862</v>
      </c>
      <c r="C460" t="s">
        <v>54</v>
      </c>
      <c r="D460" t="s">
        <v>21</v>
      </c>
      <c r="E460">
        <v>21061</v>
      </c>
      <c r="F460" t="s">
        <v>22</v>
      </c>
      <c r="G460" t="s">
        <v>22</v>
      </c>
      <c r="H460" t="s">
        <v>101</v>
      </c>
      <c r="I460" t="s">
        <v>241</v>
      </c>
      <c r="J460" s="1">
        <v>43306</v>
      </c>
      <c r="K460" s="1">
        <v>43363</v>
      </c>
      <c r="L460" t="s">
        <v>103</v>
      </c>
      <c r="N460" t="s">
        <v>1580</v>
      </c>
    </row>
    <row r="461" spans="1:14" x14ac:dyDescent="0.25">
      <c r="A461" t="s">
        <v>1833</v>
      </c>
      <c r="B461" t="s">
        <v>1834</v>
      </c>
      <c r="C461" t="s">
        <v>455</v>
      </c>
      <c r="D461" t="s">
        <v>21</v>
      </c>
      <c r="E461">
        <v>20646</v>
      </c>
      <c r="F461" t="s">
        <v>22</v>
      </c>
      <c r="G461" t="s">
        <v>22</v>
      </c>
      <c r="H461" t="s">
        <v>101</v>
      </c>
      <c r="I461" t="s">
        <v>241</v>
      </c>
      <c r="J461" s="1">
        <v>43308</v>
      </c>
      <c r="K461" s="1">
        <v>43363</v>
      </c>
      <c r="L461" t="s">
        <v>103</v>
      </c>
      <c r="N461" t="s">
        <v>1580</v>
      </c>
    </row>
    <row r="462" spans="1:14" x14ac:dyDescent="0.25">
      <c r="A462" t="s">
        <v>3865</v>
      </c>
      <c r="B462" t="s">
        <v>3866</v>
      </c>
      <c r="C462" t="s">
        <v>2244</v>
      </c>
      <c r="D462" t="s">
        <v>21</v>
      </c>
      <c r="E462">
        <v>21061</v>
      </c>
      <c r="F462" t="s">
        <v>22</v>
      </c>
      <c r="G462" t="s">
        <v>22</v>
      </c>
      <c r="H462" t="s">
        <v>101</v>
      </c>
      <c r="I462" t="s">
        <v>241</v>
      </c>
      <c r="J462" s="1">
        <v>43306</v>
      </c>
      <c r="K462" s="1">
        <v>43363</v>
      </c>
      <c r="L462" t="s">
        <v>103</v>
      </c>
      <c r="N462" t="s">
        <v>1580</v>
      </c>
    </row>
    <row r="463" spans="1:14" x14ac:dyDescent="0.25">
      <c r="A463" t="s">
        <v>1159</v>
      </c>
      <c r="B463" t="s">
        <v>3870</v>
      </c>
      <c r="C463" t="s">
        <v>29</v>
      </c>
      <c r="D463" t="s">
        <v>21</v>
      </c>
      <c r="E463">
        <v>21229</v>
      </c>
      <c r="F463" t="s">
        <v>22</v>
      </c>
      <c r="G463" t="s">
        <v>22</v>
      </c>
      <c r="H463" t="s">
        <v>101</v>
      </c>
      <c r="I463" t="s">
        <v>241</v>
      </c>
      <c r="J463" s="1">
        <v>43314</v>
      </c>
      <c r="K463" s="1">
        <v>43363</v>
      </c>
      <c r="L463" t="s">
        <v>103</v>
      </c>
      <c r="N463" t="s">
        <v>1900</v>
      </c>
    </row>
    <row r="464" spans="1:14" x14ac:dyDescent="0.25">
      <c r="A464" t="s">
        <v>2066</v>
      </c>
      <c r="B464" t="s">
        <v>3871</v>
      </c>
      <c r="C464" t="s">
        <v>276</v>
      </c>
      <c r="D464" t="s">
        <v>21</v>
      </c>
      <c r="E464">
        <v>21093</v>
      </c>
      <c r="F464" t="s">
        <v>22</v>
      </c>
      <c r="G464" t="s">
        <v>22</v>
      </c>
      <c r="H464" t="s">
        <v>101</v>
      </c>
      <c r="I464" t="s">
        <v>241</v>
      </c>
      <c r="J464" s="1">
        <v>43304</v>
      </c>
      <c r="K464" s="1">
        <v>43363</v>
      </c>
      <c r="L464" t="s">
        <v>103</v>
      </c>
      <c r="N464" t="s">
        <v>1580</v>
      </c>
    </row>
    <row r="465" spans="1:14" x14ac:dyDescent="0.25">
      <c r="A465" t="s">
        <v>1677</v>
      </c>
      <c r="B465" t="s">
        <v>1678</v>
      </c>
      <c r="C465" t="s">
        <v>735</v>
      </c>
      <c r="D465" t="s">
        <v>21</v>
      </c>
      <c r="E465">
        <v>20770</v>
      </c>
      <c r="F465" t="s">
        <v>22</v>
      </c>
      <c r="G465" t="s">
        <v>22</v>
      </c>
      <c r="H465" t="s">
        <v>101</v>
      </c>
      <c r="I465" t="s">
        <v>241</v>
      </c>
      <c r="J465" s="1">
        <v>43300</v>
      </c>
      <c r="K465" s="1">
        <v>43363</v>
      </c>
      <c r="L465" t="s">
        <v>103</v>
      </c>
      <c r="N465" t="s">
        <v>1580</v>
      </c>
    </row>
    <row r="466" spans="1:14" x14ac:dyDescent="0.25">
      <c r="A466" t="s">
        <v>733</v>
      </c>
      <c r="B466" t="s">
        <v>734</v>
      </c>
      <c r="C466" t="s">
        <v>735</v>
      </c>
      <c r="D466" t="s">
        <v>21</v>
      </c>
      <c r="E466">
        <v>20770</v>
      </c>
      <c r="F466" t="s">
        <v>22</v>
      </c>
      <c r="G466" t="s">
        <v>22</v>
      </c>
      <c r="H466" t="s">
        <v>101</v>
      </c>
      <c r="I466" t="s">
        <v>241</v>
      </c>
      <c r="J466" s="1">
        <v>43300</v>
      </c>
      <c r="K466" s="1">
        <v>43363</v>
      </c>
      <c r="L466" t="s">
        <v>103</v>
      </c>
      <c r="N466" t="s">
        <v>1900</v>
      </c>
    </row>
    <row r="467" spans="1:14" x14ac:dyDescent="0.25">
      <c r="A467" t="s">
        <v>2205</v>
      </c>
      <c r="B467" t="s">
        <v>2206</v>
      </c>
      <c r="C467" t="s">
        <v>745</v>
      </c>
      <c r="D467" t="s">
        <v>21</v>
      </c>
      <c r="E467">
        <v>21001</v>
      </c>
      <c r="F467" t="s">
        <v>22</v>
      </c>
      <c r="G467" t="s">
        <v>22</v>
      </c>
      <c r="H467" t="s">
        <v>101</v>
      </c>
      <c r="I467" t="s">
        <v>241</v>
      </c>
      <c r="J467" s="1">
        <v>43307</v>
      </c>
      <c r="K467" s="1">
        <v>43363</v>
      </c>
      <c r="L467" t="s">
        <v>103</v>
      </c>
      <c r="N467" t="s">
        <v>1900</v>
      </c>
    </row>
    <row r="468" spans="1:14" x14ac:dyDescent="0.25">
      <c r="A468" t="s">
        <v>196</v>
      </c>
      <c r="B468" t="s">
        <v>2070</v>
      </c>
      <c r="C468" t="s">
        <v>326</v>
      </c>
      <c r="D468" t="s">
        <v>21</v>
      </c>
      <c r="E468">
        <v>21093</v>
      </c>
      <c r="F468" t="s">
        <v>22</v>
      </c>
      <c r="G468" t="s">
        <v>22</v>
      </c>
      <c r="H468" t="s">
        <v>101</v>
      </c>
      <c r="I468" t="s">
        <v>129</v>
      </c>
      <c r="J468" s="1">
        <v>43304</v>
      </c>
      <c r="K468" s="1">
        <v>43363</v>
      </c>
      <c r="L468" t="s">
        <v>103</v>
      </c>
      <c r="N468" t="s">
        <v>1900</v>
      </c>
    </row>
    <row r="469" spans="1:14" x14ac:dyDescent="0.25">
      <c r="A469" t="s">
        <v>30</v>
      </c>
      <c r="B469" t="s">
        <v>2373</v>
      </c>
      <c r="C469" t="s">
        <v>154</v>
      </c>
      <c r="D469" t="s">
        <v>21</v>
      </c>
      <c r="E469">
        <v>20723</v>
      </c>
      <c r="F469" t="s">
        <v>22</v>
      </c>
      <c r="G469" t="s">
        <v>22</v>
      </c>
      <c r="H469" t="s">
        <v>101</v>
      </c>
      <c r="I469" t="s">
        <v>241</v>
      </c>
      <c r="J469" s="1">
        <v>43307</v>
      </c>
      <c r="K469" s="1">
        <v>43363</v>
      </c>
      <c r="L469" t="s">
        <v>103</v>
      </c>
      <c r="N469" t="s">
        <v>1900</v>
      </c>
    </row>
    <row r="470" spans="1:14" x14ac:dyDescent="0.25">
      <c r="A470" t="s">
        <v>484</v>
      </c>
      <c r="B470" t="s">
        <v>3878</v>
      </c>
      <c r="C470" t="s">
        <v>54</v>
      </c>
      <c r="D470" t="s">
        <v>21</v>
      </c>
      <c r="E470">
        <v>21060</v>
      </c>
      <c r="F470" t="s">
        <v>22</v>
      </c>
      <c r="G470" t="s">
        <v>22</v>
      </c>
      <c r="H470" t="s">
        <v>101</v>
      </c>
      <c r="I470" t="s">
        <v>241</v>
      </c>
      <c r="J470" s="1">
        <v>43311</v>
      </c>
      <c r="K470" s="1">
        <v>43363</v>
      </c>
      <c r="L470" t="s">
        <v>103</v>
      </c>
      <c r="N470" t="s">
        <v>1580</v>
      </c>
    </row>
    <row r="471" spans="1:14" x14ac:dyDescent="0.25">
      <c r="A471" t="s">
        <v>743</v>
      </c>
      <c r="B471" t="s">
        <v>3879</v>
      </c>
      <c r="C471" t="s">
        <v>745</v>
      </c>
      <c r="D471" t="s">
        <v>21</v>
      </c>
      <c r="E471">
        <v>21001</v>
      </c>
      <c r="F471" t="s">
        <v>22</v>
      </c>
      <c r="G471" t="s">
        <v>22</v>
      </c>
      <c r="H471" t="s">
        <v>101</v>
      </c>
      <c r="I471" t="s">
        <v>241</v>
      </c>
      <c r="J471" s="1">
        <v>43307</v>
      </c>
      <c r="K471" s="1">
        <v>43363</v>
      </c>
      <c r="L471" t="s">
        <v>103</v>
      </c>
      <c r="N471" t="s">
        <v>1900</v>
      </c>
    </row>
    <row r="472" spans="1:14" x14ac:dyDescent="0.25">
      <c r="A472" t="s">
        <v>1816</v>
      </c>
      <c r="B472" t="s">
        <v>1817</v>
      </c>
      <c r="C472" t="s">
        <v>735</v>
      </c>
      <c r="D472" t="s">
        <v>21</v>
      </c>
      <c r="E472">
        <v>20770</v>
      </c>
      <c r="F472" t="s">
        <v>22</v>
      </c>
      <c r="G472" t="s">
        <v>22</v>
      </c>
      <c r="H472" t="s">
        <v>101</v>
      </c>
      <c r="I472" t="s">
        <v>241</v>
      </c>
      <c r="J472" s="1">
        <v>43300</v>
      </c>
      <c r="K472" s="1">
        <v>43363</v>
      </c>
      <c r="L472" t="s">
        <v>103</v>
      </c>
      <c r="N472" t="s">
        <v>1900</v>
      </c>
    </row>
    <row r="473" spans="1:14" x14ac:dyDescent="0.25">
      <c r="A473" t="s">
        <v>34</v>
      </c>
      <c r="B473" t="s">
        <v>3882</v>
      </c>
      <c r="C473" t="s">
        <v>36</v>
      </c>
      <c r="D473" t="s">
        <v>21</v>
      </c>
      <c r="E473">
        <v>21009</v>
      </c>
      <c r="F473" t="s">
        <v>22</v>
      </c>
      <c r="G473" t="s">
        <v>22</v>
      </c>
      <c r="H473" t="s">
        <v>101</v>
      </c>
      <c r="I473" t="s">
        <v>241</v>
      </c>
      <c r="J473" s="1">
        <v>43307</v>
      </c>
      <c r="K473" s="1">
        <v>43363</v>
      </c>
      <c r="L473" t="s">
        <v>103</v>
      </c>
      <c r="N473" t="s">
        <v>1900</v>
      </c>
    </row>
    <row r="474" spans="1:14" x14ac:dyDescent="0.25">
      <c r="A474" t="s">
        <v>296</v>
      </c>
      <c r="B474" t="s">
        <v>297</v>
      </c>
      <c r="C474" t="s">
        <v>173</v>
      </c>
      <c r="D474" t="s">
        <v>21</v>
      </c>
      <c r="E474">
        <v>20745</v>
      </c>
      <c r="F474" t="s">
        <v>22</v>
      </c>
      <c r="G474" t="s">
        <v>22</v>
      </c>
      <c r="H474" t="s">
        <v>101</v>
      </c>
      <c r="I474" t="s">
        <v>129</v>
      </c>
      <c r="J474" t="s">
        <v>210</v>
      </c>
      <c r="K474" s="1">
        <v>43353</v>
      </c>
      <c r="L474" t="s">
        <v>211</v>
      </c>
      <c r="M474" t="str">
        <f>HYPERLINK("https://www.regulations.gov/docket?D=FDA-2018-H-3396")</f>
        <v>https://www.regulations.gov/docket?D=FDA-2018-H-3396</v>
      </c>
      <c r="N474" t="s">
        <v>210</v>
      </c>
    </row>
    <row r="475" spans="1:14" x14ac:dyDescent="0.25">
      <c r="A475" t="s">
        <v>1725</v>
      </c>
      <c r="B475" t="s">
        <v>4030</v>
      </c>
      <c r="C475" t="s">
        <v>29</v>
      </c>
      <c r="D475" t="s">
        <v>21</v>
      </c>
      <c r="E475">
        <v>21214</v>
      </c>
      <c r="F475" t="s">
        <v>22</v>
      </c>
      <c r="G475" t="s">
        <v>22</v>
      </c>
      <c r="H475" t="s">
        <v>101</v>
      </c>
      <c r="I475" t="s">
        <v>241</v>
      </c>
      <c r="J475" s="1">
        <v>43221</v>
      </c>
      <c r="K475" s="1">
        <v>43349</v>
      </c>
      <c r="L475" t="s">
        <v>103</v>
      </c>
      <c r="N475" t="s">
        <v>1900</v>
      </c>
    </row>
    <row r="476" spans="1:14" x14ac:dyDescent="0.25">
      <c r="A476" t="s">
        <v>2459</v>
      </c>
      <c r="B476" t="s">
        <v>4031</v>
      </c>
      <c r="C476" t="s">
        <v>761</v>
      </c>
      <c r="D476" t="s">
        <v>21</v>
      </c>
      <c r="E476">
        <v>20912</v>
      </c>
      <c r="F476" t="s">
        <v>22</v>
      </c>
      <c r="G476" t="s">
        <v>22</v>
      </c>
      <c r="H476" t="s">
        <v>101</v>
      </c>
      <c r="I476" t="s">
        <v>241</v>
      </c>
      <c r="J476" s="1">
        <v>43294</v>
      </c>
      <c r="K476" s="1">
        <v>43349</v>
      </c>
      <c r="L476" t="s">
        <v>103</v>
      </c>
      <c r="N476" t="s">
        <v>1580</v>
      </c>
    </row>
    <row r="477" spans="1:14" x14ac:dyDescent="0.25">
      <c r="A477" t="s">
        <v>93</v>
      </c>
      <c r="B477" t="s">
        <v>1819</v>
      </c>
      <c r="C477" t="s">
        <v>1171</v>
      </c>
      <c r="D477" t="s">
        <v>21</v>
      </c>
      <c r="E477">
        <v>20705</v>
      </c>
      <c r="F477" t="s">
        <v>22</v>
      </c>
      <c r="G477" t="s">
        <v>22</v>
      </c>
      <c r="H477" t="s">
        <v>101</v>
      </c>
      <c r="I477" t="s">
        <v>102</v>
      </c>
      <c r="J477" s="1">
        <v>43294</v>
      </c>
      <c r="K477" s="1">
        <v>43349</v>
      </c>
      <c r="L477" t="s">
        <v>103</v>
      </c>
      <c r="N477" t="s">
        <v>1580</v>
      </c>
    </row>
    <row r="478" spans="1:14" x14ac:dyDescent="0.25">
      <c r="A478" t="s">
        <v>484</v>
      </c>
      <c r="B478" t="s">
        <v>485</v>
      </c>
      <c r="C478" t="s">
        <v>29</v>
      </c>
      <c r="D478" t="s">
        <v>21</v>
      </c>
      <c r="E478">
        <v>21220</v>
      </c>
      <c r="F478" t="s">
        <v>22</v>
      </c>
      <c r="G478" t="s">
        <v>22</v>
      </c>
      <c r="H478" t="s">
        <v>101</v>
      </c>
      <c r="I478" t="s">
        <v>241</v>
      </c>
      <c r="J478" t="s">
        <v>210</v>
      </c>
      <c r="K478" s="1">
        <v>43348</v>
      </c>
      <c r="L478" t="s">
        <v>211</v>
      </c>
      <c r="M478" t="str">
        <f>HYPERLINK("https://www.regulations.gov/docket?D=FDA-2018-H-3340")</f>
        <v>https://www.regulations.gov/docket?D=FDA-2018-H-3340</v>
      </c>
      <c r="N478" t="s">
        <v>210</v>
      </c>
    </row>
    <row r="479" spans="1:14" x14ac:dyDescent="0.25">
      <c r="A479" t="s">
        <v>194</v>
      </c>
      <c r="B479" t="s">
        <v>1686</v>
      </c>
      <c r="C479" t="s">
        <v>39</v>
      </c>
      <c r="D479" t="s">
        <v>21</v>
      </c>
      <c r="E479">
        <v>21044</v>
      </c>
      <c r="F479" t="s">
        <v>22</v>
      </c>
      <c r="G479" t="s">
        <v>22</v>
      </c>
      <c r="H479" t="s">
        <v>101</v>
      </c>
      <c r="I479" t="s">
        <v>241</v>
      </c>
      <c r="J479" s="1">
        <v>43283</v>
      </c>
      <c r="K479" s="1">
        <v>43342</v>
      </c>
      <c r="L479" t="s">
        <v>103</v>
      </c>
      <c r="N479" t="s">
        <v>1900</v>
      </c>
    </row>
    <row r="480" spans="1:14" x14ac:dyDescent="0.25">
      <c r="A480" t="s">
        <v>4064</v>
      </c>
      <c r="B480" t="s">
        <v>4065</v>
      </c>
      <c r="C480" t="s">
        <v>1764</v>
      </c>
      <c r="D480" t="s">
        <v>21</v>
      </c>
      <c r="E480">
        <v>21047</v>
      </c>
      <c r="F480" t="s">
        <v>22</v>
      </c>
      <c r="G480" t="s">
        <v>22</v>
      </c>
      <c r="H480" t="s">
        <v>101</v>
      </c>
      <c r="I480" t="s">
        <v>241</v>
      </c>
      <c r="J480" s="1">
        <v>43287</v>
      </c>
      <c r="K480" s="1">
        <v>43342</v>
      </c>
      <c r="L480" t="s">
        <v>103</v>
      </c>
      <c r="N480" t="s">
        <v>1900</v>
      </c>
    </row>
    <row r="481" spans="1:14" x14ac:dyDescent="0.25">
      <c r="A481" t="s">
        <v>2099</v>
      </c>
      <c r="B481" t="s">
        <v>4066</v>
      </c>
      <c r="C481" t="s">
        <v>114</v>
      </c>
      <c r="D481" t="s">
        <v>21</v>
      </c>
      <c r="E481">
        <v>21228</v>
      </c>
      <c r="F481" t="s">
        <v>22</v>
      </c>
      <c r="G481" t="s">
        <v>22</v>
      </c>
      <c r="H481" t="s">
        <v>101</v>
      </c>
      <c r="I481" t="s">
        <v>241</v>
      </c>
      <c r="J481" s="1">
        <v>43278</v>
      </c>
      <c r="K481" s="1">
        <v>43342</v>
      </c>
      <c r="L481" t="s">
        <v>103</v>
      </c>
      <c r="N481" t="s">
        <v>1580</v>
      </c>
    </row>
    <row r="482" spans="1:14" x14ac:dyDescent="0.25">
      <c r="A482" t="s">
        <v>1424</v>
      </c>
      <c r="B482" t="s">
        <v>4069</v>
      </c>
      <c r="C482" t="s">
        <v>1426</v>
      </c>
      <c r="D482" t="s">
        <v>21</v>
      </c>
      <c r="E482">
        <v>21084</v>
      </c>
      <c r="F482" t="s">
        <v>22</v>
      </c>
      <c r="G482" t="s">
        <v>22</v>
      </c>
      <c r="H482" t="s">
        <v>101</v>
      </c>
      <c r="I482" t="s">
        <v>241</v>
      </c>
      <c r="J482" s="1">
        <v>43287</v>
      </c>
      <c r="K482" s="1">
        <v>43342</v>
      </c>
      <c r="L482" t="s">
        <v>103</v>
      </c>
      <c r="N482" t="s">
        <v>1900</v>
      </c>
    </row>
    <row r="483" spans="1:14" x14ac:dyDescent="0.25">
      <c r="A483" t="s">
        <v>201</v>
      </c>
      <c r="B483" t="s">
        <v>4074</v>
      </c>
      <c r="C483" t="s">
        <v>114</v>
      </c>
      <c r="D483" t="s">
        <v>21</v>
      </c>
      <c r="E483">
        <v>21228</v>
      </c>
      <c r="F483" t="s">
        <v>22</v>
      </c>
      <c r="G483" t="s">
        <v>22</v>
      </c>
      <c r="H483" t="s">
        <v>101</v>
      </c>
      <c r="I483" t="s">
        <v>241</v>
      </c>
      <c r="J483" s="1">
        <v>43278</v>
      </c>
      <c r="K483" s="1">
        <v>43342</v>
      </c>
      <c r="L483" t="s">
        <v>103</v>
      </c>
      <c r="N483" t="s">
        <v>1900</v>
      </c>
    </row>
    <row r="484" spans="1:14" x14ac:dyDescent="0.25">
      <c r="A484" t="s">
        <v>76</v>
      </c>
      <c r="B484" t="s">
        <v>1993</v>
      </c>
      <c r="C484" t="s">
        <v>29</v>
      </c>
      <c r="D484" t="s">
        <v>21</v>
      </c>
      <c r="E484">
        <v>21206</v>
      </c>
      <c r="F484" t="s">
        <v>22</v>
      </c>
      <c r="G484" t="s">
        <v>22</v>
      </c>
      <c r="H484" t="s">
        <v>101</v>
      </c>
      <c r="I484" t="s">
        <v>241</v>
      </c>
      <c r="J484" s="1">
        <v>43214</v>
      </c>
      <c r="K484" s="1">
        <v>43335</v>
      </c>
      <c r="L484" t="s">
        <v>103</v>
      </c>
      <c r="N484" t="s">
        <v>1900</v>
      </c>
    </row>
    <row r="485" spans="1:14" x14ac:dyDescent="0.25">
      <c r="A485" t="s">
        <v>2311</v>
      </c>
      <c r="B485" t="s">
        <v>2312</v>
      </c>
      <c r="C485" t="s">
        <v>369</v>
      </c>
      <c r="D485" t="s">
        <v>21</v>
      </c>
      <c r="E485">
        <v>21040</v>
      </c>
      <c r="F485" t="s">
        <v>22</v>
      </c>
      <c r="G485" t="s">
        <v>22</v>
      </c>
      <c r="H485" t="s">
        <v>101</v>
      </c>
      <c r="I485" t="s">
        <v>241</v>
      </c>
      <c r="J485" s="1">
        <v>43277</v>
      </c>
      <c r="K485" s="1">
        <v>43335</v>
      </c>
      <c r="L485" t="s">
        <v>103</v>
      </c>
      <c r="N485" t="s">
        <v>1580</v>
      </c>
    </row>
    <row r="486" spans="1:14" x14ac:dyDescent="0.25">
      <c r="A486" t="s">
        <v>494</v>
      </c>
      <c r="B486" t="s">
        <v>495</v>
      </c>
      <c r="C486" t="s">
        <v>29</v>
      </c>
      <c r="D486" t="s">
        <v>21</v>
      </c>
      <c r="E486">
        <v>21225</v>
      </c>
      <c r="F486" t="s">
        <v>22</v>
      </c>
      <c r="G486" t="s">
        <v>22</v>
      </c>
      <c r="H486" t="s">
        <v>101</v>
      </c>
      <c r="I486" t="s">
        <v>241</v>
      </c>
      <c r="J486" s="1">
        <v>43263</v>
      </c>
      <c r="K486" s="1">
        <v>43321</v>
      </c>
      <c r="L486" t="s">
        <v>103</v>
      </c>
      <c r="N486" t="s">
        <v>1900</v>
      </c>
    </row>
    <row r="487" spans="1:14" x14ac:dyDescent="0.25">
      <c r="A487" t="s">
        <v>4491</v>
      </c>
      <c r="B487" t="s">
        <v>4492</v>
      </c>
      <c r="C487" t="s">
        <v>958</v>
      </c>
      <c r="D487" t="s">
        <v>21</v>
      </c>
      <c r="E487">
        <v>21113</v>
      </c>
      <c r="F487" t="s">
        <v>22</v>
      </c>
      <c r="G487" t="s">
        <v>22</v>
      </c>
      <c r="H487" t="s">
        <v>101</v>
      </c>
      <c r="I487" t="s">
        <v>241</v>
      </c>
      <c r="J487" s="1">
        <v>43258</v>
      </c>
      <c r="K487" s="1">
        <v>43314</v>
      </c>
      <c r="L487" t="s">
        <v>103</v>
      </c>
      <c r="N487" t="s">
        <v>1900</v>
      </c>
    </row>
    <row r="488" spans="1:14" x14ac:dyDescent="0.25">
      <c r="A488" t="s">
        <v>4493</v>
      </c>
      <c r="B488" t="s">
        <v>4494</v>
      </c>
      <c r="C488" t="s">
        <v>154</v>
      </c>
      <c r="D488" t="s">
        <v>21</v>
      </c>
      <c r="E488">
        <v>20724</v>
      </c>
      <c r="F488" t="s">
        <v>22</v>
      </c>
      <c r="G488" t="s">
        <v>22</v>
      </c>
      <c r="H488" t="s">
        <v>101</v>
      </c>
      <c r="I488" t="s">
        <v>241</v>
      </c>
      <c r="J488" s="1">
        <v>43258</v>
      </c>
      <c r="K488" s="1">
        <v>43314</v>
      </c>
      <c r="L488" t="s">
        <v>103</v>
      </c>
      <c r="N488" t="s">
        <v>1900</v>
      </c>
    </row>
    <row r="489" spans="1:14" x14ac:dyDescent="0.25">
      <c r="A489" t="s">
        <v>2011</v>
      </c>
      <c r="B489" t="s">
        <v>2012</v>
      </c>
      <c r="C489" t="s">
        <v>683</v>
      </c>
      <c r="D489" t="s">
        <v>21</v>
      </c>
      <c r="E489">
        <v>21716</v>
      </c>
      <c r="F489" t="s">
        <v>22</v>
      </c>
      <c r="G489" t="s">
        <v>22</v>
      </c>
      <c r="H489" t="s">
        <v>101</v>
      </c>
      <c r="I489" t="s">
        <v>241</v>
      </c>
      <c r="J489" t="s">
        <v>210</v>
      </c>
      <c r="K489" s="1">
        <v>43311</v>
      </c>
      <c r="L489" t="s">
        <v>211</v>
      </c>
      <c r="M489" t="str">
        <f>HYPERLINK("https://www.regulations.gov/docket?D=FDA-2018-H-2922")</f>
        <v>https://www.regulations.gov/docket?D=FDA-2018-H-2922</v>
      </c>
      <c r="N489" t="s">
        <v>210</v>
      </c>
    </row>
    <row r="490" spans="1:14" x14ac:dyDescent="0.25">
      <c r="A490" t="s">
        <v>726</v>
      </c>
      <c r="B490" t="s">
        <v>727</v>
      </c>
      <c r="C490" t="s">
        <v>29</v>
      </c>
      <c r="D490" t="s">
        <v>21</v>
      </c>
      <c r="E490">
        <v>21229</v>
      </c>
      <c r="F490" t="s">
        <v>22</v>
      </c>
      <c r="G490" t="s">
        <v>22</v>
      </c>
      <c r="H490" t="s">
        <v>101</v>
      </c>
      <c r="I490" t="s">
        <v>241</v>
      </c>
      <c r="J490" s="1">
        <v>43255</v>
      </c>
      <c r="K490" s="1">
        <v>43307</v>
      </c>
      <c r="L490" t="s">
        <v>103</v>
      </c>
      <c r="N490" t="s">
        <v>1900</v>
      </c>
    </row>
    <row r="491" spans="1:14" x14ac:dyDescent="0.25">
      <c r="A491" t="s">
        <v>367</v>
      </c>
      <c r="B491" t="s">
        <v>1134</v>
      </c>
      <c r="C491" t="s">
        <v>29</v>
      </c>
      <c r="D491" t="s">
        <v>21</v>
      </c>
      <c r="E491">
        <v>21207</v>
      </c>
      <c r="F491" t="s">
        <v>22</v>
      </c>
      <c r="G491" t="s">
        <v>22</v>
      </c>
      <c r="H491" t="s">
        <v>101</v>
      </c>
      <c r="I491" t="s">
        <v>241</v>
      </c>
      <c r="J491" s="1">
        <v>43256</v>
      </c>
      <c r="K491" s="1">
        <v>43307</v>
      </c>
      <c r="L491" t="s">
        <v>103</v>
      </c>
      <c r="N491" t="s">
        <v>1900</v>
      </c>
    </row>
    <row r="492" spans="1:14" x14ac:dyDescent="0.25">
      <c r="A492" t="s">
        <v>93</v>
      </c>
      <c r="B492" t="s">
        <v>979</v>
      </c>
      <c r="C492" t="s">
        <v>29</v>
      </c>
      <c r="D492" t="s">
        <v>21</v>
      </c>
      <c r="E492">
        <v>21229</v>
      </c>
      <c r="F492" t="s">
        <v>22</v>
      </c>
      <c r="G492" t="s">
        <v>22</v>
      </c>
      <c r="H492" t="s">
        <v>101</v>
      </c>
      <c r="I492" t="s">
        <v>241</v>
      </c>
      <c r="J492" s="1">
        <v>43255</v>
      </c>
      <c r="K492" s="1">
        <v>43307</v>
      </c>
      <c r="L492" t="s">
        <v>103</v>
      </c>
      <c r="N492" t="s">
        <v>1900</v>
      </c>
    </row>
    <row r="493" spans="1:14" x14ac:dyDescent="0.25">
      <c r="A493" t="s">
        <v>2212</v>
      </c>
      <c r="B493" t="s">
        <v>2213</v>
      </c>
      <c r="C493" t="s">
        <v>2214</v>
      </c>
      <c r="D493" t="s">
        <v>21</v>
      </c>
      <c r="E493">
        <v>21532</v>
      </c>
      <c r="F493" t="s">
        <v>22</v>
      </c>
      <c r="G493" t="s">
        <v>22</v>
      </c>
      <c r="H493" t="s">
        <v>101</v>
      </c>
      <c r="I493" t="s">
        <v>241</v>
      </c>
      <c r="J493" t="s">
        <v>210</v>
      </c>
      <c r="K493" s="1">
        <v>43306</v>
      </c>
      <c r="L493" t="s">
        <v>211</v>
      </c>
      <c r="M493" t="str">
        <f>HYPERLINK("https://www.regulations.gov/docket?D=FDA-2018-H-2857")</f>
        <v>https://www.regulations.gov/docket?D=FDA-2018-H-2857</v>
      </c>
      <c r="N493" t="s">
        <v>210</v>
      </c>
    </row>
    <row r="494" spans="1:14" x14ac:dyDescent="0.25">
      <c r="A494" t="s">
        <v>2355</v>
      </c>
      <c r="B494" t="s">
        <v>2356</v>
      </c>
      <c r="C494" t="s">
        <v>176</v>
      </c>
      <c r="D494" t="s">
        <v>21</v>
      </c>
      <c r="E494">
        <v>21740</v>
      </c>
      <c r="F494" t="s">
        <v>22</v>
      </c>
      <c r="G494" t="s">
        <v>22</v>
      </c>
      <c r="H494" t="s">
        <v>101</v>
      </c>
      <c r="I494" t="s">
        <v>241</v>
      </c>
      <c r="J494" t="s">
        <v>210</v>
      </c>
      <c r="K494" s="1">
        <v>43306</v>
      </c>
      <c r="L494" t="s">
        <v>211</v>
      </c>
      <c r="M494" t="str">
        <f>HYPERLINK("https://www.regulations.gov/docket?D=FDA-2018-H-2849")</f>
        <v>https://www.regulations.gov/docket?D=FDA-2018-H-2849</v>
      </c>
      <c r="N494" t="s">
        <v>210</v>
      </c>
    </row>
    <row r="495" spans="1:14" x14ac:dyDescent="0.25">
      <c r="A495" t="s">
        <v>696</v>
      </c>
      <c r="B495" t="s">
        <v>697</v>
      </c>
      <c r="C495" t="s">
        <v>487</v>
      </c>
      <c r="D495" t="s">
        <v>21</v>
      </c>
      <c r="E495">
        <v>20781</v>
      </c>
      <c r="F495" t="s">
        <v>22</v>
      </c>
      <c r="G495" t="s">
        <v>22</v>
      </c>
      <c r="H495" t="s">
        <v>101</v>
      </c>
      <c r="I495" t="s">
        <v>241</v>
      </c>
      <c r="J495" t="s">
        <v>210</v>
      </c>
      <c r="K495" s="1">
        <v>43305</v>
      </c>
      <c r="L495" t="s">
        <v>211</v>
      </c>
      <c r="M495" t="str">
        <f>HYPERLINK("https://www.regulations.gov/docket?D=FDA-2018-H-2811")</f>
        <v>https://www.regulations.gov/docket?D=FDA-2018-H-2811</v>
      </c>
      <c r="N495" t="s">
        <v>210</v>
      </c>
    </row>
    <row r="496" spans="1:14" x14ac:dyDescent="0.25">
      <c r="A496" t="s">
        <v>3033</v>
      </c>
      <c r="B496" t="s">
        <v>4588</v>
      </c>
      <c r="C496" t="s">
        <v>29</v>
      </c>
      <c r="D496" t="s">
        <v>21</v>
      </c>
      <c r="E496">
        <v>21229</v>
      </c>
      <c r="F496" t="s">
        <v>22</v>
      </c>
      <c r="G496" t="s">
        <v>22</v>
      </c>
      <c r="H496" t="s">
        <v>101</v>
      </c>
      <c r="I496" t="s">
        <v>241</v>
      </c>
      <c r="J496" t="s">
        <v>210</v>
      </c>
      <c r="K496" s="1">
        <v>43305</v>
      </c>
      <c r="L496" t="s">
        <v>211</v>
      </c>
      <c r="M496" t="str">
        <f>HYPERLINK("https://www.regulations.gov/docket?D=FDA-2018-H-2818")</f>
        <v>https://www.regulations.gov/docket?D=FDA-2018-H-2818</v>
      </c>
      <c r="N496" t="s">
        <v>210</v>
      </c>
    </row>
    <row r="497" spans="1:14" x14ac:dyDescent="0.25">
      <c r="A497" t="s">
        <v>146</v>
      </c>
      <c r="B497" t="s">
        <v>1186</v>
      </c>
      <c r="C497" t="s">
        <v>29</v>
      </c>
      <c r="D497" t="s">
        <v>21</v>
      </c>
      <c r="E497">
        <v>21212</v>
      </c>
      <c r="F497" t="s">
        <v>22</v>
      </c>
      <c r="G497" t="s">
        <v>22</v>
      </c>
      <c r="H497" t="s">
        <v>101</v>
      </c>
      <c r="I497" t="s">
        <v>241</v>
      </c>
      <c r="J497" s="1">
        <v>43244</v>
      </c>
      <c r="K497" s="1">
        <v>43293</v>
      </c>
      <c r="L497" t="s">
        <v>103</v>
      </c>
      <c r="N497" t="s">
        <v>1900</v>
      </c>
    </row>
    <row r="498" spans="1:14" x14ac:dyDescent="0.25">
      <c r="A498" t="s">
        <v>93</v>
      </c>
      <c r="B498" t="s">
        <v>355</v>
      </c>
      <c r="C498" t="s">
        <v>356</v>
      </c>
      <c r="D498" t="s">
        <v>21</v>
      </c>
      <c r="E498">
        <v>21114</v>
      </c>
      <c r="F498" t="s">
        <v>22</v>
      </c>
      <c r="G498" t="s">
        <v>22</v>
      </c>
      <c r="H498" t="s">
        <v>101</v>
      </c>
      <c r="I498" t="s">
        <v>241</v>
      </c>
      <c r="J498" t="s">
        <v>210</v>
      </c>
      <c r="K498" s="1">
        <v>43293</v>
      </c>
      <c r="L498" t="s">
        <v>211</v>
      </c>
      <c r="M498" t="str">
        <f>HYPERLINK("https://www.regulations.gov/docket?D=FDA-2018-H-2674")</f>
        <v>https://www.regulations.gov/docket?D=FDA-2018-H-2674</v>
      </c>
      <c r="N498" t="s">
        <v>210</v>
      </c>
    </row>
    <row r="499" spans="1:14" x14ac:dyDescent="0.25">
      <c r="A499" t="s">
        <v>1390</v>
      </c>
      <c r="B499" t="s">
        <v>2021</v>
      </c>
      <c r="C499" t="s">
        <v>154</v>
      </c>
      <c r="D499" t="s">
        <v>21</v>
      </c>
      <c r="E499">
        <v>20708</v>
      </c>
      <c r="F499" t="s">
        <v>22</v>
      </c>
      <c r="G499" t="s">
        <v>22</v>
      </c>
      <c r="H499" t="s">
        <v>101</v>
      </c>
      <c r="I499" t="s">
        <v>241</v>
      </c>
      <c r="J499" s="1">
        <v>43242</v>
      </c>
      <c r="K499" s="1">
        <v>43293</v>
      </c>
      <c r="L499" t="s">
        <v>103</v>
      </c>
      <c r="N499" t="s">
        <v>1900</v>
      </c>
    </row>
    <row r="500" spans="1:14" x14ac:dyDescent="0.25">
      <c r="A500" t="s">
        <v>76</v>
      </c>
      <c r="B500" t="s">
        <v>121</v>
      </c>
      <c r="C500" t="s">
        <v>29</v>
      </c>
      <c r="D500" t="s">
        <v>21</v>
      </c>
      <c r="E500">
        <v>21207</v>
      </c>
      <c r="F500" t="s">
        <v>22</v>
      </c>
      <c r="G500" t="s">
        <v>22</v>
      </c>
      <c r="H500" t="s">
        <v>101</v>
      </c>
      <c r="I500" t="s">
        <v>241</v>
      </c>
      <c r="J500" t="s">
        <v>210</v>
      </c>
      <c r="K500" s="1">
        <v>43290</v>
      </c>
      <c r="L500" t="s">
        <v>211</v>
      </c>
      <c r="M500" t="str">
        <f>HYPERLINK("https://www.regulations.gov/docket?D=FDA-2018-H-2623")</f>
        <v>https://www.regulations.gov/docket?D=FDA-2018-H-2623</v>
      </c>
      <c r="N500" t="s">
        <v>210</v>
      </c>
    </row>
    <row r="501" spans="1:14" x14ac:dyDescent="0.25">
      <c r="A501" t="s">
        <v>1304</v>
      </c>
      <c r="B501" t="s">
        <v>1305</v>
      </c>
      <c r="C501" t="s">
        <v>29</v>
      </c>
      <c r="D501" t="s">
        <v>21</v>
      </c>
      <c r="E501">
        <v>21225</v>
      </c>
      <c r="F501" t="s">
        <v>22</v>
      </c>
      <c r="G501" t="s">
        <v>22</v>
      </c>
      <c r="H501" t="s">
        <v>101</v>
      </c>
      <c r="I501" t="s">
        <v>241</v>
      </c>
      <c r="J501" s="1">
        <v>43235</v>
      </c>
      <c r="K501" s="1">
        <v>43286</v>
      </c>
      <c r="L501" t="s">
        <v>103</v>
      </c>
      <c r="N501" t="s">
        <v>1900</v>
      </c>
    </row>
    <row r="502" spans="1:14" x14ac:dyDescent="0.25">
      <c r="A502" t="s">
        <v>1107</v>
      </c>
      <c r="B502" t="s">
        <v>1108</v>
      </c>
      <c r="C502" t="s">
        <v>154</v>
      </c>
      <c r="D502" t="s">
        <v>21</v>
      </c>
      <c r="E502">
        <v>20707</v>
      </c>
      <c r="F502" t="s">
        <v>22</v>
      </c>
      <c r="G502" t="s">
        <v>22</v>
      </c>
      <c r="H502" t="s">
        <v>101</v>
      </c>
      <c r="I502" t="s">
        <v>241</v>
      </c>
      <c r="J502" s="1">
        <v>43237</v>
      </c>
      <c r="K502" s="1">
        <v>43286</v>
      </c>
      <c r="L502" t="s">
        <v>103</v>
      </c>
      <c r="N502" t="s">
        <v>1580</v>
      </c>
    </row>
    <row r="503" spans="1:14" x14ac:dyDescent="0.25">
      <c r="A503" t="s">
        <v>201</v>
      </c>
      <c r="B503" t="s">
        <v>2443</v>
      </c>
      <c r="C503" t="s">
        <v>154</v>
      </c>
      <c r="D503" t="s">
        <v>21</v>
      </c>
      <c r="E503">
        <v>20708</v>
      </c>
      <c r="F503" t="s">
        <v>22</v>
      </c>
      <c r="G503" t="s">
        <v>22</v>
      </c>
      <c r="H503" t="s">
        <v>101</v>
      </c>
      <c r="I503" t="s">
        <v>241</v>
      </c>
      <c r="J503" s="1">
        <v>43237</v>
      </c>
      <c r="K503" s="1">
        <v>43286</v>
      </c>
      <c r="L503" t="s">
        <v>103</v>
      </c>
      <c r="N503" t="s">
        <v>1580</v>
      </c>
    </row>
    <row r="504" spans="1:14" x14ac:dyDescent="0.25">
      <c r="A504" t="s">
        <v>1971</v>
      </c>
      <c r="B504" t="s">
        <v>1972</v>
      </c>
      <c r="C504" t="s">
        <v>29</v>
      </c>
      <c r="D504" t="s">
        <v>21</v>
      </c>
      <c r="E504">
        <v>21218</v>
      </c>
      <c r="F504" t="s">
        <v>22</v>
      </c>
      <c r="G504" t="s">
        <v>22</v>
      </c>
      <c r="H504" t="s">
        <v>101</v>
      </c>
      <c r="I504" t="s">
        <v>241</v>
      </c>
      <c r="J504" s="1">
        <v>43230</v>
      </c>
      <c r="K504" s="1">
        <v>43279</v>
      </c>
      <c r="L504" t="s">
        <v>103</v>
      </c>
      <c r="N504" t="s">
        <v>1900</v>
      </c>
    </row>
    <row r="505" spans="1:14" x14ac:dyDescent="0.25">
      <c r="A505" t="s">
        <v>2708</v>
      </c>
      <c r="B505" t="s">
        <v>2709</v>
      </c>
      <c r="C505" t="s">
        <v>432</v>
      </c>
      <c r="D505" t="s">
        <v>21</v>
      </c>
      <c r="E505">
        <v>21502</v>
      </c>
      <c r="F505" t="s">
        <v>22</v>
      </c>
      <c r="G505" t="s">
        <v>22</v>
      </c>
      <c r="H505" t="s">
        <v>101</v>
      </c>
      <c r="I505" t="s">
        <v>241</v>
      </c>
      <c r="J505" s="1">
        <v>43230</v>
      </c>
      <c r="K505" s="1">
        <v>43279</v>
      </c>
      <c r="L505" t="s">
        <v>103</v>
      </c>
      <c r="N505" t="s">
        <v>1580</v>
      </c>
    </row>
    <row r="506" spans="1:14" x14ac:dyDescent="0.25">
      <c r="A506" t="s">
        <v>1996</v>
      </c>
      <c r="B506" t="s">
        <v>2217</v>
      </c>
      <c r="C506" t="s">
        <v>29</v>
      </c>
      <c r="D506" t="s">
        <v>21</v>
      </c>
      <c r="E506">
        <v>21229</v>
      </c>
      <c r="F506" t="s">
        <v>22</v>
      </c>
      <c r="G506" t="s">
        <v>22</v>
      </c>
      <c r="H506" t="s">
        <v>101</v>
      </c>
      <c r="I506" t="s">
        <v>241</v>
      </c>
      <c r="J506" s="1">
        <v>43227</v>
      </c>
      <c r="K506" s="1">
        <v>43279</v>
      </c>
      <c r="L506" t="s">
        <v>103</v>
      </c>
      <c r="N506" t="s">
        <v>104</v>
      </c>
    </row>
    <row r="507" spans="1:14" x14ac:dyDescent="0.25">
      <c r="A507" t="s">
        <v>1172</v>
      </c>
      <c r="B507" t="s">
        <v>2091</v>
      </c>
      <c r="C507" t="s">
        <v>29</v>
      </c>
      <c r="D507" t="s">
        <v>21</v>
      </c>
      <c r="E507">
        <v>21225</v>
      </c>
      <c r="F507" t="s">
        <v>22</v>
      </c>
      <c r="G507" t="s">
        <v>22</v>
      </c>
      <c r="H507" t="s">
        <v>101</v>
      </c>
      <c r="I507" t="s">
        <v>241</v>
      </c>
      <c r="J507" s="1">
        <v>43222</v>
      </c>
      <c r="K507" s="1">
        <v>43272</v>
      </c>
      <c r="L507" t="s">
        <v>103</v>
      </c>
      <c r="N507" t="s">
        <v>1900</v>
      </c>
    </row>
    <row r="508" spans="1:14" x14ac:dyDescent="0.25">
      <c r="A508" t="s">
        <v>2440</v>
      </c>
      <c r="B508" t="s">
        <v>4811</v>
      </c>
      <c r="C508" t="s">
        <v>29</v>
      </c>
      <c r="D508" t="s">
        <v>21</v>
      </c>
      <c r="E508">
        <v>21211</v>
      </c>
      <c r="F508" t="s">
        <v>22</v>
      </c>
      <c r="G508" t="s">
        <v>22</v>
      </c>
      <c r="H508" t="s">
        <v>101</v>
      </c>
      <c r="I508" t="s">
        <v>241</v>
      </c>
      <c r="J508" s="1">
        <v>43223</v>
      </c>
      <c r="K508" s="1">
        <v>43272</v>
      </c>
      <c r="L508" t="s">
        <v>103</v>
      </c>
      <c r="N508" t="s">
        <v>1580</v>
      </c>
    </row>
    <row r="509" spans="1:14" x14ac:dyDescent="0.25">
      <c r="A509" t="s">
        <v>1762</v>
      </c>
      <c r="B509" t="s">
        <v>4817</v>
      </c>
      <c r="C509" t="s">
        <v>1764</v>
      </c>
      <c r="D509" t="s">
        <v>21</v>
      </c>
      <c r="E509">
        <v>21047</v>
      </c>
      <c r="F509" t="s">
        <v>22</v>
      </c>
      <c r="G509" t="s">
        <v>22</v>
      </c>
      <c r="H509" t="s">
        <v>101</v>
      </c>
      <c r="I509" t="s">
        <v>241</v>
      </c>
      <c r="J509" s="1">
        <v>43220</v>
      </c>
      <c r="K509" s="1">
        <v>43272</v>
      </c>
      <c r="L509" t="s">
        <v>103</v>
      </c>
      <c r="N509" t="s">
        <v>1900</v>
      </c>
    </row>
    <row r="510" spans="1:14" x14ac:dyDescent="0.25">
      <c r="A510" t="s">
        <v>1245</v>
      </c>
      <c r="B510" t="s">
        <v>4820</v>
      </c>
      <c r="C510" t="s">
        <v>29</v>
      </c>
      <c r="D510" t="s">
        <v>21</v>
      </c>
      <c r="E510">
        <v>21230</v>
      </c>
      <c r="F510" t="s">
        <v>22</v>
      </c>
      <c r="G510" t="s">
        <v>22</v>
      </c>
      <c r="H510" t="s">
        <v>101</v>
      </c>
      <c r="I510" t="s">
        <v>241</v>
      </c>
      <c r="J510" s="1">
        <v>43216</v>
      </c>
      <c r="K510" s="1">
        <v>43272</v>
      </c>
      <c r="L510" t="s">
        <v>103</v>
      </c>
      <c r="N510" t="s">
        <v>1900</v>
      </c>
    </row>
    <row r="511" spans="1:14" x14ac:dyDescent="0.25">
      <c r="A511" t="s">
        <v>473</v>
      </c>
      <c r="B511" t="s">
        <v>474</v>
      </c>
      <c r="C511" t="s">
        <v>29</v>
      </c>
      <c r="D511" t="s">
        <v>21</v>
      </c>
      <c r="E511">
        <v>21239</v>
      </c>
      <c r="F511" t="s">
        <v>22</v>
      </c>
      <c r="G511" t="s">
        <v>22</v>
      </c>
      <c r="H511" t="s">
        <v>101</v>
      </c>
      <c r="I511" t="s">
        <v>241</v>
      </c>
      <c r="J511" s="1">
        <v>43221</v>
      </c>
      <c r="K511" s="1">
        <v>43272</v>
      </c>
      <c r="L511" t="s">
        <v>103</v>
      </c>
      <c r="N511" t="s">
        <v>1900</v>
      </c>
    </row>
    <row r="512" spans="1:14" x14ac:dyDescent="0.25">
      <c r="A512" t="s">
        <v>3738</v>
      </c>
      <c r="B512" t="s">
        <v>4823</v>
      </c>
      <c r="C512" t="s">
        <v>29</v>
      </c>
      <c r="D512" t="s">
        <v>21</v>
      </c>
      <c r="E512">
        <v>21211</v>
      </c>
      <c r="F512" t="s">
        <v>22</v>
      </c>
      <c r="G512" t="s">
        <v>22</v>
      </c>
      <c r="H512" t="s">
        <v>101</v>
      </c>
      <c r="I512" t="s">
        <v>241</v>
      </c>
      <c r="J512" s="1">
        <v>43223</v>
      </c>
      <c r="K512" s="1">
        <v>43272</v>
      </c>
      <c r="L512" t="s">
        <v>103</v>
      </c>
      <c r="N512" t="s">
        <v>1580</v>
      </c>
    </row>
    <row r="513" spans="1:14" x14ac:dyDescent="0.25">
      <c r="A513" t="s">
        <v>4833</v>
      </c>
      <c r="B513" t="s">
        <v>4834</v>
      </c>
      <c r="C513" t="s">
        <v>29</v>
      </c>
      <c r="D513" t="s">
        <v>21</v>
      </c>
      <c r="E513">
        <v>21206</v>
      </c>
      <c r="F513" t="s">
        <v>22</v>
      </c>
      <c r="G513" t="s">
        <v>22</v>
      </c>
      <c r="H513" t="s">
        <v>101</v>
      </c>
      <c r="I513" t="s">
        <v>241</v>
      </c>
      <c r="J513" t="s">
        <v>210</v>
      </c>
      <c r="K513" s="1">
        <v>43270</v>
      </c>
      <c r="L513" t="s">
        <v>211</v>
      </c>
      <c r="M513" t="str">
        <f>HYPERLINK("https://www.regulations.gov/docket?D=FDA-2018-H-2351")</f>
        <v>https://www.regulations.gov/docket?D=FDA-2018-H-2351</v>
      </c>
      <c r="N513" t="s">
        <v>210</v>
      </c>
    </row>
    <row r="514" spans="1:14" x14ac:dyDescent="0.25">
      <c r="A514" t="s">
        <v>1302</v>
      </c>
      <c r="B514" t="s">
        <v>1303</v>
      </c>
      <c r="C514" t="s">
        <v>968</v>
      </c>
      <c r="D514" t="s">
        <v>21</v>
      </c>
      <c r="E514">
        <v>21225</v>
      </c>
      <c r="F514" t="s">
        <v>22</v>
      </c>
      <c r="G514" t="s">
        <v>22</v>
      </c>
      <c r="H514" t="s">
        <v>101</v>
      </c>
      <c r="I514" t="s">
        <v>241</v>
      </c>
      <c r="J514" s="1">
        <v>43208</v>
      </c>
      <c r="K514" s="1">
        <v>43265</v>
      </c>
      <c r="L514" t="s">
        <v>103</v>
      </c>
      <c r="N514" t="s">
        <v>1900</v>
      </c>
    </row>
    <row r="515" spans="1:14" x14ac:dyDescent="0.25">
      <c r="A515" t="s">
        <v>30</v>
      </c>
      <c r="B515" t="s">
        <v>1506</v>
      </c>
      <c r="C515" t="s">
        <v>70</v>
      </c>
      <c r="D515" t="s">
        <v>21</v>
      </c>
      <c r="E515">
        <v>21401</v>
      </c>
      <c r="F515" t="s">
        <v>22</v>
      </c>
      <c r="G515" t="s">
        <v>22</v>
      </c>
      <c r="H515" t="s">
        <v>101</v>
      </c>
      <c r="I515" t="s">
        <v>241</v>
      </c>
      <c r="J515" s="1">
        <v>43202</v>
      </c>
      <c r="K515" s="1">
        <v>43265</v>
      </c>
      <c r="L515" t="s">
        <v>103</v>
      </c>
      <c r="N515" t="s">
        <v>1580</v>
      </c>
    </row>
    <row r="516" spans="1:14" x14ac:dyDescent="0.25">
      <c r="A516" t="s">
        <v>492</v>
      </c>
      <c r="B516" t="s">
        <v>493</v>
      </c>
      <c r="C516" t="s">
        <v>29</v>
      </c>
      <c r="D516" t="s">
        <v>21</v>
      </c>
      <c r="E516">
        <v>21225</v>
      </c>
      <c r="F516" t="s">
        <v>22</v>
      </c>
      <c r="G516" t="s">
        <v>22</v>
      </c>
      <c r="H516" t="s">
        <v>101</v>
      </c>
      <c r="I516" t="s">
        <v>241</v>
      </c>
      <c r="J516" s="1">
        <v>43208</v>
      </c>
      <c r="K516" s="1">
        <v>43265</v>
      </c>
      <c r="L516" t="s">
        <v>103</v>
      </c>
      <c r="N516" t="s">
        <v>1900</v>
      </c>
    </row>
    <row r="517" spans="1:14" x14ac:dyDescent="0.25">
      <c r="A517" t="s">
        <v>1648</v>
      </c>
      <c r="B517" t="s">
        <v>1649</v>
      </c>
      <c r="C517" t="s">
        <v>154</v>
      </c>
      <c r="D517" t="s">
        <v>21</v>
      </c>
      <c r="E517">
        <v>20707</v>
      </c>
      <c r="F517" t="s">
        <v>22</v>
      </c>
      <c r="G517" t="s">
        <v>22</v>
      </c>
      <c r="H517" t="s">
        <v>101</v>
      </c>
      <c r="I517" t="s">
        <v>241</v>
      </c>
      <c r="J517" s="1">
        <v>43209</v>
      </c>
      <c r="K517" s="1">
        <v>43265</v>
      </c>
      <c r="L517" t="s">
        <v>103</v>
      </c>
      <c r="N517" t="s">
        <v>1900</v>
      </c>
    </row>
    <row r="518" spans="1:14" x14ac:dyDescent="0.25">
      <c r="A518" t="s">
        <v>4864</v>
      </c>
      <c r="B518" t="s">
        <v>4865</v>
      </c>
      <c r="C518" t="s">
        <v>1020</v>
      </c>
      <c r="D518" t="s">
        <v>21</v>
      </c>
      <c r="E518">
        <v>21157</v>
      </c>
      <c r="F518" t="s">
        <v>22</v>
      </c>
      <c r="G518" t="s">
        <v>22</v>
      </c>
      <c r="H518" t="s">
        <v>101</v>
      </c>
      <c r="I518" t="s">
        <v>241</v>
      </c>
      <c r="J518" s="1">
        <v>43207</v>
      </c>
      <c r="K518" s="1">
        <v>43265</v>
      </c>
      <c r="L518" t="s">
        <v>103</v>
      </c>
      <c r="N518" t="s">
        <v>1900</v>
      </c>
    </row>
    <row r="519" spans="1:14" x14ac:dyDescent="0.25">
      <c r="A519" t="s">
        <v>2526</v>
      </c>
      <c r="B519" t="s">
        <v>2527</v>
      </c>
      <c r="C519" t="s">
        <v>424</v>
      </c>
      <c r="D519" t="s">
        <v>21</v>
      </c>
      <c r="E519">
        <v>21043</v>
      </c>
      <c r="F519" t="s">
        <v>22</v>
      </c>
      <c r="G519" t="s">
        <v>22</v>
      </c>
      <c r="H519" t="s">
        <v>101</v>
      </c>
      <c r="I519" t="s">
        <v>241</v>
      </c>
      <c r="J519" s="1">
        <v>43195</v>
      </c>
      <c r="K519" s="1">
        <v>43258</v>
      </c>
      <c r="L519" t="s">
        <v>103</v>
      </c>
      <c r="N519" t="s">
        <v>1900</v>
      </c>
    </row>
    <row r="520" spans="1:14" x14ac:dyDescent="0.25">
      <c r="A520" t="s">
        <v>4898</v>
      </c>
      <c r="B520" t="s">
        <v>1504</v>
      </c>
      <c r="C520" t="s">
        <v>70</v>
      </c>
      <c r="D520" t="s">
        <v>21</v>
      </c>
      <c r="E520">
        <v>21401</v>
      </c>
      <c r="F520" t="s">
        <v>22</v>
      </c>
      <c r="G520" t="s">
        <v>22</v>
      </c>
      <c r="H520" t="s">
        <v>101</v>
      </c>
      <c r="I520" t="s">
        <v>241</v>
      </c>
      <c r="J520" s="1">
        <v>43202</v>
      </c>
      <c r="K520" s="1">
        <v>43258</v>
      </c>
      <c r="L520" t="s">
        <v>103</v>
      </c>
      <c r="N520" t="s">
        <v>1900</v>
      </c>
    </row>
    <row r="521" spans="1:14" x14ac:dyDescent="0.25">
      <c r="A521" t="s">
        <v>2307</v>
      </c>
      <c r="B521" t="s">
        <v>2308</v>
      </c>
      <c r="C521" t="s">
        <v>755</v>
      </c>
      <c r="D521" t="s">
        <v>21</v>
      </c>
      <c r="E521">
        <v>21901</v>
      </c>
      <c r="F521" t="s">
        <v>22</v>
      </c>
      <c r="G521" t="s">
        <v>22</v>
      </c>
      <c r="H521" t="s">
        <v>101</v>
      </c>
      <c r="I521" t="s">
        <v>241</v>
      </c>
      <c r="J521" t="s">
        <v>210</v>
      </c>
      <c r="K521" s="1">
        <v>43256</v>
      </c>
      <c r="L521" t="s">
        <v>211</v>
      </c>
      <c r="M521" t="str">
        <f>HYPERLINK("https://www.regulations.gov/docket?D=FDA-2018-H-2130")</f>
        <v>https://www.regulations.gov/docket?D=FDA-2018-H-2130</v>
      </c>
      <c r="N521" t="s">
        <v>210</v>
      </c>
    </row>
    <row r="522" spans="1:14" x14ac:dyDescent="0.25">
      <c r="A522" t="s">
        <v>4922</v>
      </c>
      <c r="B522" t="s">
        <v>1781</v>
      </c>
      <c r="C522" t="s">
        <v>39</v>
      </c>
      <c r="D522" t="s">
        <v>21</v>
      </c>
      <c r="E522">
        <v>21044</v>
      </c>
      <c r="F522" t="s">
        <v>22</v>
      </c>
      <c r="G522" t="s">
        <v>22</v>
      </c>
      <c r="H522" t="s">
        <v>101</v>
      </c>
      <c r="I522" t="s">
        <v>241</v>
      </c>
      <c r="J522" s="1">
        <v>43195</v>
      </c>
      <c r="K522" s="1">
        <v>43251</v>
      </c>
      <c r="L522" t="s">
        <v>103</v>
      </c>
      <c r="N522" t="s">
        <v>1900</v>
      </c>
    </row>
    <row r="523" spans="1:14" x14ac:dyDescent="0.25">
      <c r="A523" t="s">
        <v>1631</v>
      </c>
      <c r="B523" t="s">
        <v>1632</v>
      </c>
      <c r="C523" t="s">
        <v>1633</v>
      </c>
      <c r="D523" t="s">
        <v>21</v>
      </c>
      <c r="E523">
        <v>21078</v>
      </c>
      <c r="F523" t="s">
        <v>22</v>
      </c>
      <c r="G523" t="s">
        <v>22</v>
      </c>
      <c r="H523" t="s">
        <v>101</v>
      </c>
      <c r="I523" t="s">
        <v>241</v>
      </c>
      <c r="J523" s="1">
        <v>43193</v>
      </c>
      <c r="K523" s="1">
        <v>43251</v>
      </c>
      <c r="L523" t="s">
        <v>103</v>
      </c>
      <c r="N523" t="s">
        <v>1900</v>
      </c>
    </row>
    <row r="524" spans="1:14" x14ac:dyDescent="0.25">
      <c r="A524" t="s">
        <v>76</v>
      </c>
      <c r="B524" t="s">
        <v>1229</v>
      </c>
      <c r="C524" t="s">
        <v>987</v>
      </c>
      <c r="D524" t="s">
        <v>21</v>
      </c>
      <c r="E524">
        <v>21090</v>
      </c>
      <c r="F524" t="s">
        <v>22</v>
      </c>
      <c r="G524" t="s">
        <v>22</v>
      </c>
      <c r="H524" t="s">
        <v>101</v>
      </c>
      <c r="I524" t="s">
        <v>241</v>
      </c>
      <c r="J524" s="1">
        <v>43195</v>
      </c>
      <c r="K524" s="1">
        <v>43251</v>
      </c>
      <c r="L524" t="s">
        <v>103</v>
      </c>
      <c r="N524" t="s">
        <v>1900</v>
      </c>
    </row>
    <row r="525" spans="1:14" x14ac:dyDescent="0.25">
      <c r="A525" t="s">
        <v>76</v>
      </c>
      <c r="B525" t="s">
        <v>1823</v>
      </c>
      <c r="C525" t="s">
        <v>39</v>
      </c>
      <c r="D525" t="s">
        <v>21</v>
      </c>
      <c r="E525">
        <v>21044</v>
      </c>
      <c r="F525" t="s">
        <v>22</v>
      </c>
      <c r="G525" t="s">
        <v>22</v>
      </c>
      <c r="H525" t="s">
        <v>101</v>
      </c>
      <c r="I525" t="s">
        <v>241</v>
      </c>
      <c r="J525" s="1">
        <v>43195</v>
      </c>
      <c r="K525" s="1">
        <v>43251</v>
      </c>
      <c r="L525" t="s">
        <v>103</v>
      </c>
      <c r="N525" t="s">
        <v>1900</v>
      </c>
    </row>
    <row r="526" spans="1:14" x14ac:dyDescent="0.25">
      <c r="A526" t="s">
        <v>221</v>
      </c>
      <c r="B526" t="s">
        <v>1823</v>
      </c>
      <c r="C526" t="s">
        <v>39</v>
      </c>
      <c r="D526" t="s">
        <v>21</v>
      </c>
      <c r="E526">
        <v>21044</v>
      </c>
      <c r="F526" t="s">
        <v>22</v>
      </c>
      <c r="G526" t="s">
        <v>22</v>
      </c>
      <c r="H526" t="s">
        <v>101</v>
      </c>
      <c r="I526" t="s">
        <v>241</v>
      </c>
      <c r="J526" s="1">
        <v>43195</v>
      </c>
      <c r="K526" s="1">
        <v>43251</v>
      </c>
      <c r="L526" t="s">
        <v>103</v>
      </c>
      <c r="N526" t="s">
        <v>1580</v>
      </c>
    </row>
    <row r="527" spans="1:14" x14ac:dyDescent="0.25">
      <c r="A527" t="s">
        <v>2082</v>
      </c>
      <c r="B527" t="s">
        <v>4925</v>
      </c>
      <c r="C527" t="s">
        <v>29</v>
      </c>
      <c r="D527" t="s">
        <v>21</v>
      </c>
      <c r="E527">
        <v>21212</v>
      </c>
      <c r="F527" t="s">
        <v>22</v>
      </c>
      <c r="G527" t="s">
        <v>22</v>
      </c>
      <c r="H527" t="s">
        <v>101</v>
      </c>
      <c r="I527" t="s">
        <v>241</v>
      </c>
      <c r="J527" t="s">
        <v>210</v>
      </c>
      <c r="K527" s="1">
        <v>43250</v>
      </c>
      <c r="L527" t="s">
        <v>211</v>
      </c>
      <c r="M527" t="str">
        <f>HYPERLINK("https://www.regulations.gov/docket?D=FDA-2018-H-2045")</f>
        <v>https://www.regulations.gov/docket?D=FDA-2018-H-2045</v>
      </c>
      <c r="N527" t="s">
        <v>210</v>
      </c>
    </row>
    <row r="528" spans="1:14" x14ac:dyDescent="0.25">
      <c r="A528" t="s">
        <v>1219</v>
      </c>
      <c r="B528" t="s">
        <v>4965</v>
      </c>
      <c r="C528" t="s">
        <v>1221</v>
      </c>
      <c r="D528" t="s">
        <v>21</v>
      </c>
      <c r="E528">
        <v>21054</v>
      </c>
      <c r="F528" t="s">
        <v>22</v>
      </c>
      <c r="G528" t="s">
        <v>22</v>
      </c>
      <c r="H528" t="s">
        <v>101</v>
      </c>
      <c r="I528" t="s">
        <v>241</v>
      </c>
      <c r="J528" s="1">
        <v>43181</v>
      </c>
      <c r="K528" s="1">
        <v>43237</v>
      </c>
      <c r="L528" t="s">
        <v>103</v>
      </c>
      <c r="N528" t="s">
        <v>1580</v>
      </c>
    </row>
    <row r="529" spans="1:14" x14ac:dyDescent="0.25">
      <c r="A529" t="s">
        <v>4971</v>
      </c>
      <c r="B529" t="s">
        <v>4972</v>
      </c>
      <c r="C529" t="s">
        <v>1509</v>
      </c>
      <c r="D529" t="s">
        <v>21</v>
      </c>
      <c r="E529">
        <v>21032</v>
      </c>
      <c r="F529" t="s">
        <v>22</v>
      </c>
      <c r="G529" t="s">
        <v>22</v>
      </c>
      <c r="H529" t="s">
        <v>101</v>
      </c>
      <c r="I529" t="s">
        <v>241</v>
      </c>
      <c r="J529" s="1">
        <v>43182</v>
      </c>
      <c r="K529" s="1">
        <v>43237</v>
      </c>
      <c r="L529" t="s">
        <v>103</v>
      </c>
      <c r="N529" t="s">
        <v>1900</v>
      </c>
    </row>
    <row r="530" spans="1:14" x14ac:dyDescent="0.25">
      <c r="A530" t="s">
        <v>2790</v>
      </c>
      <c r="B530" t="s">
        <v>2791</v>
      </c>
      <c r="C530" t="s">
        <v>29</v>
      </c>
      <c r="D530" t="s">
        <v>21</v>
      </c>
      <c r="E530">
        <v>21225</v>
      </c>
      <c r="F530" t="s">
        <v>22</v>
      </c>
      <c r="G530" t="s">
        <v>22</v>
      </c>
      <c r="H530" t="s">
        <v>101</v>
      </c>
      <c r="I530" t="s">
        <v>241</v>
      </c>
      <c r="J530" s="1">
        <v>43178</v>
      </c>
      <c r="K530" s="1">
        <v>43237</v>
      </c>
      <c r="L530" t="s">
        <v>103</v>
      </c>
      <c r="N530" t="s">
        <v>1580</v>
      </c>
    </row>
    <row r="531" spans="1:14" x14ac:dyDescent="0.25">
      <c r="A531" t="s">
        <v>1483</v>
      </c>
      <c r="B531" t="s">
        <v>1484</v>
      </c>
      <c r="C531" t="s">
        <v>173</v>
      </c>
      <c r="D531" t="s">
        <v>21</v>
      </c>
      <c r="E531">
        <v>20745</v>
      </c>
      <c r="F531" t="s">
        <v>22</v>
      </c>
      <c r="G531" t="s">
        <v>22</v>
      </c>
      <c r="H531" t="s">
        <v>101</v>
      </c>
      <c r="I531" t="s">
        <v>241</v>
      </c>
      <c r="J531" t="s">
        <v>210</v>
      </c>
      <c r="K531" s="1">
        <v>43236</v>
      </c>
      <c r="L531" t="s">
        <v>211</v>
      </c>
      <c r="M531" t="str">
        <f>HYPERLINK("https://www.regulations.gov/docket?D=FDA-2018-H-1897")</f>
        <v>https://www.regulations.gov/docket?D=FDA-2018-H-1897</v>
      </c>
      <c r="N531" t="s">
        <v>210</v>
      </c>
    </row>
    <row r="532" spans="1:14" x14ac:dyDescent="0.25">
      <c r="A532" t="s">
        <v>2055</v>
      </c>
      <c r="B532" t="s">
        <v>2944</v>
      </c>
      <c r="C532" t="s">
        <v>249</v>
      </c>
      <c r="D532" t="s">
        <v>21</v>
      </c>
      <c r="E532">
        <v>20744</v>
      </c>
      <c r="F532" t="s">
        <v>22</v>
      </c>
      <c r="G532" t="s">
        <v>22</v>
      </c>
      <c r="H532" t="s">
        <v>101</v>
      </c>
      <c r="I532" t="s">
        <v>241</v>
      </c>
      <c r="J532" t="s">
        <v>210</v>
      </c>
      <c r="K532" s="1">
        <v>43231</v>
      </c>
      <c r="L532" t="s">
        <v>211</v>
      </c>
      <c r="M532" t="str">
        <f>HYPERLINK("https://www.regulations.gov/docket?D=FDA-2018-H-1832")</f>
        <v>https://www.regulations.gov/docket?D=FDA-2018-H-1832</v>
      </c>
      <c r="N532" t="s">
        <v>210</v>
      </c>
    </row>
    <row r="533" spans="1:14" x14ac:dyDescent="0.25">
      <c r="A533" t="s">
        <v>2635</v>
      </c>
      <c r="B533" t="s">
        <v>2636</v>
      </c>
      <c r="C533" t="s">
        <v>546</v>
      </c>
      <c r="D533" t="s">
        <v>21</v>
      </c>
      <c r="E533">
        <v>20774</v>
      </c>
      <c r="F533" t="s">
        <v>22</v>
      </c>
      <c r="G533" t="s">
        <v>22</v>
      </c>
      <c r="H533" t="s">
        <v>101</v>
      </c>
      <c r="I533" t="s">
        <v>241</v>
      </c>
      <c r="J533" t="s">
        <v>210</v>
      </c>
      <c r="K533" s="1">
        <v>43231</v>
      </c>
      <c r="L533" t="s">
        <v>211</v>
      </c>
      <c r="M533" t="str">
        <f>HYPERLINK("https://www.regulations.gov/docket?D=FDA-2018-H-1841")</f>
        <v>https://www.regulations.gov/docket?D=FDA-2018-H-1841</v>
      </c>
      <c r="N533" t="s">
        <v>210</v>
      </c>
    </row>
    <row r="534" spans="1:14" x14ac:dyDescent="0.25">
      <c r="A534" t="s">
        <v>5026</v>
      </c>
      <c r="B534" t="s">
        <v>3087</v>
      </c>
      <c r="C534" t="s">
        <v>29</v>
      </c>
      <c r="D534" t="s">
        <v>21</v>
      </c>
      <c r="E534">
        <v>21225</v>
      </c>
      <c r="F534" t="s">
        <v>22</v>
      </c>
      <c r="G534" t="s">
        <v>22</v>
      </c>
      <c r="H534" t="s">
        <v>101</v>
      </c>
      <c r="I534" t="s">
        <v>241</v>
      </c>
      <c r="J534" s="1">
        <v>43174</v>
      </c>
      <c r="K534" s="1">
        <v>43230</v>
      </c>
      <c r="L534" t="s">
        <v>103</v>
      </c>
      <c r="N534" t="s">
        <v>1900</v>
      </c>
    </row>
    <row r="535" spans="1:14" x14ac:dyDescent="0.25">
      <c r="A535" t="s">
        <v>76</v>
      </c>
      <c r="B535" t="s">
        <v>2508</v>
      </c>
      <c r="C535" t="s">
        <v>54</v>
      </c>
      <c r="D535" t="s">
        <v>21</v>
      </c>
      <c r="E535">
        <v>21061</v>
      </c>
      <c r="F535" t="s">
        <v>22</v>
      </c>
      <c r="G535" t="s">
        <v>22</v>
      </c>
      <c r="H535" t="s">
        <v>101</v>
      </c>
      <c r="I535" t="s">
        <v>241</v>
      </c>
      <c r="J535" s="1">
        <v>43173</v>
      </c>
      <c r="K535" s="1">
        <v>43230</v>
      </c>
      <c r="L535" t="s">
        <v>103</v>
      </c>
      <c r="N535" t="s">
        <v>104</v>
      </c>
    </row>
    <row r="536" spans="1:14" x14ac:dyDescent="0.25">
      <c r="A536" t="s">
        <v>2511</v>
      </c>
      <c r="B536" t="s">
        <v>2512</v>
      </c>
      <c r="C536" t="s">
        <v>898</v>
      </c>
      <c r="D536" t="s">
        <v>21</v>
      </c>
      <c r="E536">
        <v>21601</v>
      </c>
      <c r="F536" t="s">
        <v>22</v>
      </c>
      <c r="G536" t="s">
        <v>22</v>
      </c>
      <c r="H536" t="s">
        <v>101</v>
      </c>
      <c r="I536" t="s">
        <v>241</v>
      </c>
      <c r="J536" s="1">
        <v>43179</v>
      </c>
      <c r="K536" s="1">
        <v>43230</v>
      </c>
      <c r="L536" t="s">
        <v>103</v>
      </c>
      <c r="N536" t="s">
        <v>1900</v>
      </c>
    </row>
    <row r="537" spans="1:14" x14ac:dyDescent="0.25">
      <c r="A537" t="s">
        <v>1196</v>
      </c>
      <c r="B537" t="s">
        <v>1197</v>
      </c>
      <c r="C537" t="s">
        <v>29</v>
      </c>
      <c r="D537" t="s">
        <v>21</v>
      </c>
      <c r="E537">
        <v>21226</v>
      </c>
      <c r="F537" t="s">
        <v>22</v>
      </c>
      <c r="G537" t="s">
        <v>22</v>
      </c>
      <c r="H537" t="s">
        <v>101</v>
      </c>
      <c r="I537" t="s">
        <v>241</v>
      </c>
      <c r="J537" s="1">
        <v>43172</v>
      </c>
      <c r="K537" s="1">
        <v>43223</v>
      </c>
      <c r="L537" t="s">
        <v>103</v>
      </c>
      <c r="N537" t="s">
        <v>1900</v>
      </c>
    </row>
    <row r="538" spans="1:14" x14ac:dyDescent="0.25">
      <c r="A538" t="s">
        <v>2550</v>
      </c>
      <c r="B538" t="s">
        <v>5092</v>
      </c>
      <c r="C538" t="s">
        <v>39</v>
      </c>
      <c r="D538" t="s">
        <v>21</v>
      </c>
      <c r="E538">
        <v>21046</v>
      </c>
      <c r="F538" t="s">
        <v>22</v>
      </c>
      <c r="G538" t="s">
        <v>22</v>
      </c>
      <c r="H538" t="s">
        <v>101</v>
      </c>
      <c r="I538" t="s">
        <v>241</v>
      </c>
      <c r="J538" s="1">
        <v>43168</v>
      </c>
      <c r="K538" s="1">
        <v>43223</v>
      </c>
      <c r="L538" t="s">
        <v>103</v>
      </c>
      <c r="N538" t="s">
        <v>1900</v>
      </c>
    </row>
    <row r="539" spans="1:14" x14ac:dyDescent="0.25">
      <c r="A539" t="s">
        <v>30</v>
      </c>
      <c r="B539" t="s">
        <v>3223</v>
      </c>
      <c r="C539" t="s">
        <v>154</v>
      </c>
      <c r="D539" t="s">
        <v>21</v>
      </c>
      <c r="E539">
        <v>20707</v>
      </c>
      <c r="F539" t="s">
        <v>22</v>
      </c>
      <c r="G539" t="s">
        <v>22</v>
      </c>
      <c r="H539" t="s">
        <v>101</v>
      </c>
      <c r="I539" t="s">
        <v>241</v>
      </c>
      <c r="J539" s="1">
        <v>43158</v>
      </c>
      <c r="K539" s="1">
        <v>43223</v>
      </c>
      <c r="L539" t="s">
        <v>103</v>
      </c>
      <c r="N539" t="s">
        <v>1900</v>
      </c>
    </row>
    <row r="540" spans="1:14" x14ac:dyDescent="0.25">
      <c r="A540" t="s">
        <v>139</v>
      </c>
      <c r="B540" t="s">
        <v>1457</v>
      </c>
      <c r="C540" t="s">
        <v>173</v>
      </c>
      <c r="D540" t="s">
        <v>21</v>
      </c>
      <c r="E540">
        <v>20745</v>
      </c>
      <c r="F540" t="s">
        <v>22</v>
      </c>
      <c r="G540" t="s">
        <v>22</v>
      </c>
      <c r="H540" t="s">
        <v>101</v>
      </c>
      <c r="I540" t="s">
        <v>241</v>
      </c>
      <c r="J540" s="1">
        <v>43171</v>
      </c>
      <c r="K540" s="1">
        <v>43223</v>
      </c>
      <c r="L540" t="s">
        <v>103</v>
      </c>
      <c r="N540" t="s">
        <v>1900</v>
      </c>
    </row>
    <row r="541" spans="1:14" x14ac:dyDescent="0.25">
      <c r="A541" t="s">
        <v>5098</v>
      </c>
      <c r="B541" t="s">
        <v>1459</v>
      </c>
      <c r="C541" t="s">
        <v>173</v>
      </c>
      <c r="D541" t="s">
        <v>21</v>
      </c>
      <c r="E541">
        <v>20745</v>
      </c>
      <c r="F541" t="s">
        <v>22</v>
      </c>
      <c r="G541" t="s">
        <v>22</v>
      </c>
      <c r="H541" t="s">
        <v>101</v>
      </c>
      <c r="I541" t="s">
        <v>241</v>
      </c>
      <c r="J541" s="1">
        <v>43171</v>
      </c>
      <c r="K541" s="1">
        <v>43223</v>
      </c>
      <c r="L541" t="s">
        <v>103</v>
      </c>
      <c r="N541" t="s">
        <v>1900</v>
      </c>
    </row>
    <row r="542" spans="1:14" x14ac:dyDescent="0.25">
      <c r="A542" t="s">
        <v>2788</v>
      </c>
      <c r="B542" t="s">
        <v>5099</v>
      </c>
      <c r="C542" t="s">
        <v>29</v>
      </c>
      <c r="D542" t="s">
        <v>21</v>
      </c>
      <c r="E542">
        <v>21226</v>
      </c>
      <c r="F542" t="s">
        <v>22</v>
      </c>
      <c r="G542" t="s">
        <v>22</v>
      </c>
      <c r="H542" t="s">
        <v>101</v>
      </c>
      <c r="I542" t="s">
        <v>241</v>
      </c>
      <c r="J542" s="1">
        <v>43172</v>
      </c>
      <c r="K542" s="1">
        <v>43223</v>
      </c>
      <c r="L542" t="s">
        <v>103</v>
      </c>
      <c r="N542" t="s">
        <v>1580</v>
      </c>
    </row>
    <row r="543" spans="1:14" x14ac:dyDescent="0.25">
      <c r="A543" t="s">
        <v>201</v>
      </c>
      <c r="B543" t="s">
        <v>2377</v>
      </c>
      <c r="C543" t="s">
        <v>39</v>
      </c>
      <c r="D543" t="s">
        <v>21</v>
      </c>
      <c r="E543">
        <v>21046</v>
      </c>
      <c r="F543" t="s">
        <v>22</v>
      </c>
      <c r="G543" t="s">
        <v>22</v>
      </c>
      <c r="H543" t="s">
        <v>101</v>
      </c>
      <c r="I543" t="s">
        <v>241</v>
      </c>
      <c r="J543" s="1">
        <v>43168</v>
      </c>
      <c r="K543" s="1">
        <v>43223</v>
      </c>
      <c r="L543" t="s">
        <v>103</v>
      </c>
      <c r="N543" t="s">
        <v>1580</v>
      </c>
    </row>
    <row r="544" spans="1:14" x14ac:dyDescent="0.25">
      <c r="A544" t="s">
        <v>3080</v>
      </c>
      <c r="B544" t="s">
        <v>3081</v>
      </c>
      <c r="C544" t="s">
        <v>29</v>
      </c>
      <c r="D544" t="s">
        <v>21</v>
      </c>
      <c r="E544">
        <v>21205</v>
      </c>
      <c r="F544" t="s">
        <v>22</v>
      </c>
      <c r="G544" t="s">
        <v>22</v>
      </c>
      <c r="H544" t="s">
        <v>101</v>
      </c>
      <c r="I544" t="s">
        <v>241</v>
      </c>
      <c r="J544" s="1">
        <v>43165</v>
      </c>
      <c r="K544" s="1">
        <v>43216</v>
      </c>
      <c r="L544" t="s">
        <v>103</v>
      </c>
      <c r="N544" t="s">
        <v>1900</v>
      </c>
    </row>
    <row r="545" spans="1:14" x14ac:dyDescent="0.25">
      <c r="A545" t="s">
        <v>2901</v>
      </c>
      <c r="B545" t="s">
        <v>2902</v>
      </c>
      <c r="C545" t="s">
        <v>1020</v>
      </c>
      <c r="D545" t="s">
        <v>21</v>
      </c>
      <c r="E545">
        <v>21157</v>
      </c>
      <c r="F545" t="s">
        <v>22</v>
      </c>
      <c r="G545" t="s">
        <v>22</v>
      </c>
      <c r="H545" t="s">
        <v>101</v>
      </c>
      <c r="I545" t="s">
        <v>102</v>
      </c>
      <c r="J545" s="1">
        <v>43167</v>
      </c>
      <c r="K545" s="1">
        <v>43216</v>
      </c>
      <c r="L545" t="s">
        <v>103</v>
      </c>
      <c r="N545" t="s">
        <v>1580</v>
      </c>
    </row>
    <row r="546" spans="1:14" x14ac:dyDescent="0.25">
      <c r="A546" t="s">
        <v>1422</v>
      </c>
      <c r="B546" t="s">
        <v>1423</v>
      </c>
      <c r="C546" t="s">
        <v>29</v>
      </c>
      <c r="D546" t="s">
        <v>21</v>
      </c>
      <c r="E546">
        <v>21206</v>
      </c>
      <c r="F546" t="s">
        <v>22</v>
      </c>
      <c r="G546" t="s">
        <v>22</v>
      </c>
      <c r="H546" t="s">
        <v>101</v>
      </c>
      <c r="I546" t="s">
        <v>241</v>
      </c>
      <c r="J546" s="1">
        <v>43165</v>
      </c>
      <c r="K546" s="1">
        <v>43216</v>
      </c>
      <c r="L546" t="s">
        <v>103</v>
      </c>
      <c r="N546" t="s">
        <v>1900</v>
      </c>
    </row>
    <row r="547" spans="1:14" x14ac:dyDescent="0.25">
      <c r="A547" t="s">
        <v>2940</v>
      </c>
      <c r="B547" t="s">
        <v>2941</v>
      </c>
      <c r="C547" t="s">
        <v>173</v>
      </c>
      <c r="D547" t="s">
        <v>21</v>
      </c>
      <c r="E547">
        <v>20745</v>
      </c>
      <c r="F547" t="s">
        <v>22</v>
      </c>
      <c r="G547" t="s">
        <v>22</v>
      </c>
      <c r="H547" t="s">
        <v>101</v>
      </c>
      <c r="I547" t="s">
        <v>241</v>
      </c>
      <c r="J547" s="1">
        <v>43166</v>
      </c>
      <c r="K547" s="1">
        <v>43216</v>
      </c>
      <c r="L547" t="s">
        <v>103</v>
      </c>
      <c r="N547" t="s">
        <v>1900</v>
      </c>
    </row>
    <row r="548" spans="1:14" x14ac:dyDescent="0.25">
      <c r="A548" t="s">
        <v>2633</v>
      </c>
      <c r="B548" t="s">
        <v>2634</v>
      </c>
      <c r="C548" t="s">
        <v>29</v>
      </c>
      <c r="D548" t="s">
        <v>21</v>
      </c>
      <c r="E548">
        <v>21213</v>
      </c>
      <c r="F548" t="s">
        <v>22</v>
      </c>
      <c r="G548" t="s">
        <v>22</v>
      </c>
      <c r="H548" t="s">
        <v>101</v>
      </c>
      <c r="I548" t="s">
        <v>241</v>
      </c>
      <c r="J548" s="1">
        <v>43164</v>
      </c>
      <c r="K548" s="1">
        <v>43209</v>
      </c>
      <c r="L548" t="s">
        <v>103</v>
      </c>
      <c r="N548" t="s">
        <v>1900</v>
      </c>
    </row>
    <row r="549" spans="1:14" x14ac:dyDescent="0.25">
      <c r="A549" t="s">
        <v>126</v>
      </c>
      <c r="B549" t="s">
        <v>2138</v>
      </c>
      <c r="C549" t="s">
        <v>29</v>
      </c>
      <c r="D549" t="s">
        <v>21</v>
      </c>
      <c r="E549">
        <v>21212</v>
      </c>
      <c r="F549" t="s">
        <v>22</v>
      </c>
      <c r="G549" t="s">
        <v>22</v>
      </c>
      <c r="H549" t="s">
        <v>101</v>
      </c>
      <c r="I549" t="s">
        <v>241</v>
      </c>
      <c r="J549" t="s">
        <v>210</v>
      </c>
      <c r="K549" s="1">
        <v>43208</v>
      </c>
      <c r="L549" t="s">
        <v>211</v>
      </c>
      <c r="M549" t="str">
        <f>HYPERLINK("https://www.regulations.gov/docket?D=FDA-2018-H-1530")</f>
        <v>https://www.regulations.gov/docket?D=FDA-2018-H-1530</v>
      </c>
      <c r="N549" t="s">
        <v>210</v>
      </c>
    </row>
    <row r="550" spans="1:14" x14ac:dyDescent="0.25">
      <c r="A550" t="s">
        <v>3220</v>
      </c>
      <c r="B550" t="s">
        <v>3221</v>
      </c>
      <c r="C550" t="s">
        <v>154</v>
      </c>
      <c r="D550" t="s">
        <v>21</v>
      </c>
      <c r="E550">
        <v>20707</v>
      </c>
      <c r="F550" t="s">
        <v>22</v>
      </c>
      <c r="G550" t="s">
        <v>22</v>
      </c>
      <c r="H550" t="s">
        <v>101</v>
      </c>
      <c r="I550" t="s">
        <v>241</v>
      </c>
      <c r="J550" s="1">
        <v>43158</v>
      </c>
      <c r="K550" s="1">
        <v>43202</v>
      </c>
      <c r="L550" t="s">
        <v>103</v>
      </c>
      <c r="N550" t="s">
        <v>1900</v>
      </c>
    </row>
    <row r="551" spans="1:14" x14ac:dyDescent="0.25">
      <c r="A551" t="s">
        <v>5246</v>
      </c>
      <c r="B551" t="s">
        <v>5247</v>
      </c>
      <c r="C551" t="s">
        <v>546</v>
      </c>
      <c r="D551" t="s">
        <v>21</v>
      </c>
      <c r="E551">
        <v>20774</v>
      </c>
      <c r="F551" t="s">
        <v>22</v>
      </c>
      <c r="G551" t="s">
        <v>22</v>
      </c>
      <c r="H551" t="s">
        <v>101</v>
      </c>
      <c r="I551" t="s">
        <v>241</v>
      </c>
      <c r="J551" s="1">
        <v>43160</v>
      </c>
      <c r="K551" s="1">
        <v>43202</v>
      </c>
      <c r="L551" t="s">
        <v>103</v>
      </c>
      <c r="N551" t="s">
        <v>1900</v>
      </c>
    </row>
    <row r="552" spans="1:14" x14ac:dyDescent="0.25">
      <c r="A552" t="s">
        <v>5192</v>
      </c>
      <c r="B552" t="s">
        <v>5248</v>
      </c>
      <c r="C552" t="s">
        <v>546</v>
      </c>
      <c r="D552" t="s">
        <v>21</v>
      </c>
      <c r="E552">
        <v>20772</v>
      </c>
      <c r="F552" t="s">
        <v>22</v>
      </c>
      <c r="G552" t="s">
        <v>22</v>
      </c>
      <c r="H552" t="s">
        <v>101</v>
      </c>
      <c r="I552" t="s">
        <v>241</v>
      </c>
      <c r="J552" s="1">
        <v>43161</v>
      </c>
      <c r="K552" s="1">
        <v>43202</v>
      </c>
      <c r="L552" t="s">
        <v>103</v>
      </c>
      <c r="N552" t="s">
        <v>1900</v>
      </c>
    </row>
    <row r="553" spans="1:14" x14ac:dyDescent="0.25">
      <c r="A553" t="s">
        <v>2018</v>
      </c>
      <c r="B553" t="s">
        <v>2963</v>
      </c>
      <c r="C553" t="s">
        <v>154</v>
      </c>
      <c r="D553" t="s">
        <v>21</v>
      </c>
      <c r="E553">
        <v>20707</v>
      </c>
      <c r="F553" t="s">
        <v>22</v>
      </c>
      <c r="G553" t="s">
        <v>22</v>
      </c>
      <c r="H553" t="s">
        <v>101</v>
      </c>
      <c r="I553" t="s">
        <v>241</v>
      </c>
      <c r="J553" s="1">
        <v>43158</v>
      </c>
      <c r="K553" s="1">
        <v>43202</v>
      </c>
      <c r="L553" t="s">
        <v>103</v>
      </c>
      <c r="N553" t="s">
        <v>1900</v>
      </c>
    </row>
    <row r="554" spans="1:14" x14ac:dyDescent="0.25">
      <c r="A554" t="s">
        <v>2986</v>
      </c>
      <c r="B554" t="s">
        <v>2987</v>
      </c>
      <c r="C554" t="s">
        <v>154</v>
      </c>
      <c r="D554" t="s">
        <v>21</v>
      </c>
      <c r="E554">
        <v>20707</v>
      </c>
      <c r="F554" t="s">
        <v>22</v>
      </c>
      <c r="G554" t="s">
        <v>22</v>
      </c>
      <c r="H554" t="s">
        <v>101</v>
      </c>
      <c r="I554" t="s">
        <v>241</v>
      </c>
      <c r="J554" s="1">
        <v>43158</v>
      </c>
      <c r="K554" s="1">
        <v>43202</v>
      </c>
      <c r="L554" t="s">
        <v>103</v>
      </c>
      <c r="N554" t="s">
        <v>1900</v>
      </c>
    </row>
    <row r="555" spans="1:14" x14ac:dyDescent="0.25">
      <c r="A555" t="s">
        <v>2916</v>
      </c>
      <c r="B555" t="s">
        <v>2954</v>
      </c>
      <c r="C555" t="s">
        <v>2955</v>
      </c>
      <c r="D555" t="s">
        <v>21</v>
      </c>
      <c r="E555">
        <v>21017</v>
      </c>
      <c r="F555" t="s">
        <v>22</v>
      </c>
      <c r="G555" t="s">
        <v>22</v>
      </c>
      <c r="H555" t="s">
        <v>101</v>
      </c>
      <c r="I555" t="s">
        <v>241</v>
      </c>
      <c r="J555" s="1">
        <v>43159</v>
      </c>
      <c r="K555" s="1">
        <v>43202</v>
      </c>
      <c r="L555" t="s">
        <v>103</v>
      </c>
      <c r="N555" t="s">
        <v>1900</v>
      </c>
    </row>
    <row r="556" spans="1:14" x14ac:dyDescent="0.25">
      <c r="A556" t="s">
        <v>1101</v>
      </c>
      <c r="B556" t="s">
        <v>1102</v>
      </c>
      <c r="C556" t="s">
        <v>1103</v>
      </c>
      <c r="D556" t="s">
        <v>21</v>
      </c>
      <c r="E556">
        <v>21811</v>
      </c>
      <c r="F556" t="s">
        <v>22</v>
      </c>
      <c r="G556" t="s">
        <v>22</v>
      </c>
      <c r="H556" t="s">
        <v>101</v>
      </c>
      <c r="I556" t="s">
        <v>241</v>
      </c>
      <c r="J556" t="s">
        <v>210</v>
      </c>
      <c r="K556" s="1">
        <v>43196</v>
      </c>
      <c r="L556" t="s">
        <v>211</v>
      </c>
      <c r="M556" t="str">
        <f>HYPERLINK("https://www.regulations.gov/docket?D=FDA-2018-H-1412")</f>
        <v>https://www.regulations.gov/docket?D=FDA-2018-H-1412</v>
      </c>
      <c r="N556" t="s">
        <v>210</v>
      </c>
    </row>
    <row r="557" spans="1:14" x14ac:dyDescent="0.25">
      <c r="A557" t="s">
        <v>2277</v>
      </c>
      <c r="B557" t="s">
        <v>5329</v>
      </c>
      <c r="C557" t="s">
        <v>138</v>
      </c>
      <c r="D557" t="s">
        <v>21</v>
      </c>
      <c r="E557">
        <v>21220</v>
      </c>
      <c r="F557" t="s">
        <v>22</v>
      </c>
      <c r="G557" t="s">
        <v>22</v>
      </c>
      <c r="H557" t="s">
        <v>101</v>
      </c>
      <c r="I557" t="s">
        <v>241</v>
      </c>
      <c r="J557" s="1">
        <v>43153</v>
      </c>
      <c r="K557" s="1">
        <v>43188</v>
      </c>
      <c r="L557" t="s">
        <v>103</v>
      </c>
      <c r="N557" t="s">
        <v>1900</v>
      </c>
    </row>
    <row r="558" spans="1:14" x14ac:dyDescent="0.25">
      <c r="A558" t="s">
        <v>484</v>
      </c>
      <c r="B558" t="s">
        <v>5330</v>
      </c>
      <c r="C558" t="s">
        <v>29</v>
      </c>
      <c r="D558" t="s">
        <v>21</v>
      </c>
      <c r="E558">
        <v>21220</v>
      </c>
      <c r="F558" t="s">
        <v>22</v>
      </c>
      <c r="G558" t="s">
        <v>22</v>
      </c>
      <c r="H558" t="s">
        <v>101</v>
      </c>
      <c r="I558" t="s">
        <v>241</v>
      </c>
      <c r="J558" s="1">
        <v>43151</v>
      </c>
      <c r="K558" s="1">
        <v>43188</v>
      </c>
      <c r="L558" t="s">
        <v>103</v>
      </c>
      <c r="N558" t="s">
        <v>1580</v>
      </c>
    </row>
    <row r="559" spans="1:14" x14ac:dyDescent="0.25">
      <c r="A559" t="s">
        <v>212</v>
      </c>
      <c r="B559" t="s">
        <v>3327</v>
      </c>
      <c r="C559" t="s">
        <v>29</v>
      </c>
      <c r="D559" t="s">
        <v>21</v>
      </c>
      <c r="E559">
        <v>21224</v>
      </c>
      <c r="F559" t="s">
        <v>22</v>
      </c>
      <c r="G559" t="s">
        <v>22</v>
      </c>
      <c r="H559" t="s">
        <v>101</v>
      </c>
      <c r="I559" t="s">
        <v>241</v>
      </c>
      <c r="J559" s="1">
        <v>43146</v>
      </c>
      <c r="K559" s="1">
        <v>43181</v>
      </c>
      <c r="L559" t="s">
        <v>103</v>
      </c>
      <c r="N559" t="s">
        <v>1900</v>
      </c>
    </row>
    <row r="560" spans="1:14" x14ac:dyDescent="0.25">
      <c r="A560" t="s">
        <v>2780</v>
      </c>
      <c r="B560" t="s">
        <v>2781</v>
      </c>
      <c r="C560" t="s">
        <v>29</v>
      </c>
      <c r="D560" t="s">
        <v>21</v>
      </c>
      <c r="E560">
        <v>21224</v>
      </c>
      <c r="F560" t="s">
        <v>22</v>
      </c>
      <c r="G560" t="s">
        <v>22</v>
      </c>
      <c r="H560" t="s">
        <v>101</v>
      </c>
      <c r="I560" t="s">
        <v>241</v>
      </c>
      <c r="J560" s="1">
        <v>43147</v>
      </c>
      <c r="K560" s="1">
        <v>43181</v>
      </c>
      <c r="L560" t="s">
        <v>103</v>
      </c>
      <c r="N560" t="s">
        <v>1900</v>
      </c>
    </row>
    <row r="561" spans="1:14" x14ac:dyDescent="0.25">
      <c r="A561" t="s">
        <v>2463</v>
      </c>
      <c r="B561" t="s">
        <v>2464</v>
      </c>
      <c r="C561" t="s">
        <v>735</v>
      </c>
      <c r="D561" t="s">
        <v>21</v>
      </c>
      <c r="E561">
        <v>20770</v>
      </c>
      <c r="F561" t="s">
        <v>22</v>
      </c>
      <c r="G561" t="s">
        <v>22</v>
      </c>
      <c r="H561" t="s">
        <v>101</v>
      </c>
      <c r="I561" t="s">
        <v>241</v>
      </c>
      <c r="J561" t="s">
        <v>210</v>
      </c>
      <c r="K561" s="1">
        <v>43179</v>
      </c>
      <c r="L561" t="s">
        <v>5383</v>
      </c>
      <c r="M561" t="str">
        <f>HYPERLINK("https://www.regulations.gov/docket?D=FDA-2018-R-1177")</f>
        <v>https://www.regulations.gov/docket?D=FDA-2018-R-1177</v>
      </c>
      <c r="N561" t="s">
        <v>210</v>
      </c>
    </row>
    <row r="562" spans="1:14" x14ac:dyDescent="0.25">
      <c r="A562" t="s">
        <v>2382</v>
      </c>
      <c r="B562" t="s">
        <v>2383</v>
      </c>
      <c r="C562" t="s">
        <v>1855</v>
      </c>
      <c r="D562" t="s">
        <v>21</v>
      </c>
      <c r="E562">
        <v>20784</v>
      </c>
      <c r="F562" t="s">
        <v>22</v>
      </c>
      <c r="G562" t="s">
        <v>22</v>
      </c>
      <c r="H562" t="s">
        <v>101</v>
      </c>
      <c r="I562" t="s">
        <v>241</v>
      </c>
      <c r="J562" t="s">
        <v>210</v>
      </c>
      <c r="K562" s="1">
        <v>43175</v>
      </c>
      <c r="L562" t="s">
        <v>211</v>
      </c>
      <c r="M562" t="str">
        <f>HYPERLINK("https://www.regulations.gov/docket?D=FDA-2018-H-1158")</f>
        <v>https://www.regulations.gov/docket?D=FDA-2018-H-1158</v>
      </c>
      <c r="N562" t="s">
        <v>210</v>
      </c>
    </row>
    <row r="563" spans="1:14" x14ac:dyDescent="0.25">
      <c r="A563" t="s">
        <v>2952</v>
      </c>
      <c r="B563" t="s">
        <v>2953</v>
      </c>
      <c r="C563" t="s">
        <v>775</v>
      </c>
      <c r="D563" t="s">
        <v>21</v>
      </c>
      <c r="E563">
        <v>21015</v>
      </c>
      <c r="F563" t="s">
        <v>22</v>
      </c>
      <c r="G563" t="s">
        <v>22</v>
      </c>
      <c r="H563" t="s">
        <v>101</v>
      </c>
      <c r="I563" t="s">
        <v>241</v>
      </c>
      <c r="J563" t="s">
        <v>210</v>
      </c>
      <c r="K563" s="1">
        <v>43173</v>
      </c>
      <c r="L563" t="s">
        <v>211</v>
      </c>
      <c r="M563" t="str">
        <f>HYPERLINK("https://www.regulations.gov/docket?D=FDA-2018-H-1103")</f>
        <v>https://www.regulations.gov/docket?D=FDA-2018-H-1103</v>
      </c>
      <c r="N563" t="s">
        <v>210</v>
      </c>
    </row>
    <row r="564" spans="1:14" x14ac:dyDescent="0.25">
      <c r="A564" t="s">
        <v>5479</v>
      </c>
      <c r="B564" t="s">
        <v>5480</v>
      </c>
      <c r="C564" t="s">
        <v>29</v>
      </c>
      <c r="D564" t="s">
        <v>21</v>
      </c>
      <c r="E564">
        <v>21218</v>
      </c>
      <c r="F564" t="s">
        <v>22</v>
      </c>
      <c r="G564" t="s">
        <v>22</v>
      </c>
      <c r="H564" t="s">
        <v>101</v>
      </c>
      <c r="I564" t="s">
        <v>241</v>
      </c>
      <c r="J564" t="s">
        <v>210</v>
      </c>
      <c r="K564" s="1">
        <v>43165</v>
      </c>
      <c r="L564" t="s">
        <v>211</v>
      </c>
      <c r="M564" t="str">
        <f>HYPERLINK("https://www.regulations.gov/docket?D=FDA-2018-H-0947")</f>
        <v>https://www.regulations.gov/docket?D=FDA-2018-H-0947</v>
      </c>
      <c r="N564" t="s">
        <v>210</v>
      </c>
    </row>
    <row r="565" spans="1:14" x14ac:dyDescent="0.25">
      <c r="A565" t="s">
        <v>1758</v>
      </c>
      <c r="B565" t="s">
        <v>1759</v>
      </c>
      <c r="C565" t="s">
        <v>29</v>
      </c>
      <c r="D565" t="s">
        <v>21</v>
      </c>
      <c r="E565">
        <v>21206</v>
      </c>
      <c r="F565" t="s">
        <v>22</v>
      </c>
      <c r="G565" t="s">
        <v>22</v>
      </c>
      <c r="H565" t="s">
        <v>101</v>
      </c>
      <c r="I565" t="s">
        <v>241</v>
      </c>
      <c r="J565" t="s">
        <v>210</v>
      </c>
      <c r="K565" s="1">
        <v>43160</v>
      </c>
      <c r="L565" t="s">
        <v>5383</v>
      </c>
      <c r="M565" t="str">
        <f>HYPERLINK("https://www.regulations.gov/docket?D=FDA-2018-R-0899")</f>
        <v>https://www.regulations.gov/docket?D=FDA-2018-R-0899</v>
      </c>
      <c r="N565" t="s">
        <v>210</v>
      </c>
    </row>
    <row r="566" spans="1:14" x14ac:dyDescent="0.25">
      <c r="A566" t="s">
        <v>2018</v>
      </c>
      <c r="B566" t="s">
        <v>2019</v>
      </c>
      <c r="C566" t="s">
        <v>29</v>
      </c>
      <c r="D566" t="s">
        <v>21</v>
      </c>
      <c r="E566">
        <v>21227</v>
      </c>
      <c r="F566" t="s">
        <v>22</v>
      </c>
      <c r="G566" t="s">
        <v>22</v>
      </c>
      <c r="H566" t="s">
        <v>101</v>
      </c>
      <c r="I566" t="s">
        <v>241</v>
      </c>
      <c r="J566" s="1">
        <v>43139</v>
      </c>
      <c r="K566" s="1">
        <v>43160</v>
      </c>
      <c r="L566" t="s">
        <v>103</v>
      </c>
      <c r="N566" t="s">
        <v>1900</v>
      </c>
    </row>
    <row r="567" spans="1:14" x14ac:dyDescent="0.25">
      <c r="A567" t="s">
        <v>3360</v>
      </c>
      <c r="B567" t="s">
        <v>3361</v>
      </c>
      <c r="C567" t="s">
        <v>1209</v>
      </c>
      <c r="D567" t="s">
        <v>21</v>
      </c>
      <c r="E567">
        <v>21244</v>
      </c>
      <c r="F567" t="s">
        <v>22</v>
      </c>
      <c r="G567" t="s">
        <v>22</v>
      </c>
      <c r="H567" t="s">
        <v>101</v>
      </c>
      <c r="I567" t="s">
        <v>241</v>
      </c>
      <c r="J567" s="1">
        <v>43139</v>
      </c>
      <c r="K567" s="1">
        <v>43160</v>
      </c>
      <c r="L567" t="s">
        <v>103</v>
      </c>
      <c r="N567" t="s">
        <v>1900</v>
      </c>
    </row>
    <row r="568" spans="1:14" x14ac:dyDescent="0.25">
      <c r="A568" t="s">
        <v>112</v>
      </c>
      <c r="B568" t="s">
        <v>113</v>
      </c>
      <c r="C568" t="s">
        <v>114</v>
      </c>
      <c r="D568" t="s">
        <v>21</v>
      </c>
      <c r="E568">
        <v>21228</v>
      </c>
      <c r="F568" t="s">
        <v>22</v>
      </c>
      <c r="G568" t="s">
        <v>22</v>
      </c>
      <c r="H568" t="s">
        <v>101</v>
      </c>
      <c r="I568" t="s">
        <v>241</v>
      </c>
      <c r="J568" t="s">
        <v>210</v>
      </c>
      <c r="K568" s="1">
        <v>43159</v>
      </c>
      <c r="L568" t="s">
        <v>211</v>
      </c>
      <c r="M568" t="str">
        <f>HYPERLINK("https://www.regulations.gov/docket?D=FDA-2018-H-0879")</f>
        <v>https://www.regulations.gov/docket?D=FDA-2018-H-0879</v>
      </c>
      <c r="N568" t="s">
        <v>210</v>
      </c>
    </row>
    <row r="569" spans="1:14" x14ac:dyDescent="0.25">
      <c r="A569" t="s">
        <v>76</v>
      </c>
      <c r="B569" t="s">
        <v>121</v>
      </c>
      <c r="C569" t="s">
        <v>73</v>
      </c>
      <c r="D569" t="s">
        <v>21</v>
      </c>
      <c r="E569">
        <v>21207</v>
      </c>
      <c r="F569" t="s">
        <v>22</v>
      </c>
      <c r="G569" t="s">
        <v>22</v>
      </c>
      <c r="H569" t="s">
        <v>101</v>
      </c>
      <c r="I569" t="s">
        <v>241</v>
      </c>
      <c r="J569" s="1">
        <v>43137</v>
      </c>
      <c r="K569" s="1">
        <v>43153</v>
      </c>
      <c r="L569" t="s">
        <v>103</v>
      </c>
      <c r="N569" t="s">
        <v>1900</v>
      </c>
    </row>
    <row r="570" spans="1:14" x14ac:dyDescent="0.25">
      <c r="A570" t="s">
        <v>177</v>
      </c>
      <c r="B570" t="s">
        <v>5536</v>
      </c>
      <c r="C570" t="s">
        <v>193</v>
      </c>
      <c r="D570" t="s">
        <v>21</v>
      </c>
      <c r="E570">
        <v>20748</v>
      </c>
      <c r="F570" t="s">
        <v>22</v>
      </c>
      <c r="G570" t="s">
        <v>22</v>
      </c>
      <c r="H570" t="s">
        <v>101</v>
      </c>
      <c r="I570" t="s">
        <v>241</v>
      </c>
      <c r="J570" s="1">
        <v>43136</v>
      </c>
      <c r="K570" s="1">
        <v>43153</v>
      </c>
      <c r="L570" t="s">
        <v>103</v>
      </c>
      <c r="N570" t="s">
        <v>1580</v>
      </c>
    </row>
    <row r="571" spans="1:14" x14ac:dyDescent="0.25">
      <c r="A571" t="s">
        <v>199</v>
      </c>
      <c r="B571" t="s">
        <v>200</v>
      </c>
      <c r="C571" t="s">
        <v>193</v>
      </c>
      <c r="D571" t="s">
        <v>21</v>
      </c>
      <c r="E571">
        <v>20748</v>
      </c>
      <c r="F571" t="s">
        <v>22</v>
      </c>
      <c r="G571" t="s">
        <v>22</v>
      </c>
      <c r="H571" t="s">
        <v>101</v>
      </c>
      <c r="I571" t="s">
        <v>241</v>
      </c>
      <c r="J571" s="1">
        <v>43138</v>
      </c>
      <c r="K571" s="1">
        <v>43153</v>
      </c>
      <c r="L571" t="s">
        <v>103</v>
      </c>
      <c r="N571" t="s">
        <v>1900</v>
      </c>
    </row>
    <row r="572" spans="1:14" x14ac:dyDescent="0.25">
      <c r="A572" t="s">
        <v>93</v>
      </c>
      <c r="B572" t="s">
        <v>2442</v>
      </c>
      <c r="C572" t="s">
        <v>1116</v>
      </c>
      <c r="D572" t="s">
        <v>21</v>
      </c>
      <c r="E572">
        <v>20748</v>
      </c>
      <c r="F572" t="s">
        <v>22</v>
      </c>
      <c r="G572" t="s">
        <v>22</v>
      </c>
      <c r="H572" t="s">
        <v>101</v>
      </c>
      <c r="I572" t="s">
        <v>241</v>
      </c>
      <c r="J572" s="1">
        <v>43136</v>
      </c>
      <c r="K572" s="1">
        <v>43153</v>
      </c>
      <c r="L572" t="s">
        <v>103</v>
      </c>
      <c r="N572" t="s">
        <v>1900</v>
      </c>
    </row>
    <row r="573" spans="1:14" x14ac:dyDescent="0.25">
      <c r="A573" t="s">
        <v>3391</v>
      </c>
      <c r="B573" t="s">
        <v>3392</v>
      </c>
      <c r="C573" t="s">
        <v>3393</v>
      </c>
      <c r="D573" t="s">
        <v>21</v>
      </c>
      <c r="E573">
        <v>20764</v>
      </c>
      <c r="F573" t="s">
        <v>22</v>
      </c>
      <c r="G573" t="s">
        <v>22</v>
      </c>
      <c r="H573" t="s">
        <v>101</v>
      </c>
      <c r="I573" t="s">
        <v>102</v>
      </c>
      <c r="J573" s="1">
        <v>43129</v>
      </c>
      <c r="K573" s="1">
        <v>43146</v>
      </c>
      <c r="L573" t="s">
        <v>103</v>
      </c>
      <c r="N573" t="s">
        <v>1580</v>
      </c>
    </row>
    <row r="574" spans="1:14" x14ac:dyDescent="0.25">
      <c r="A574" t="s">
        <v>221</v>
      </c>
      <c r="B574" t="s">
        <v>2924</v>
      </c>
      <c r="C574" t="s">
        <v>833</v>
      </c>
      <c r="D574" t="s">
        <v>21</v>
      </c>
      <c r="E574">
        <v>20720</v>
      </c>
      <c r="F574" t="s">
        <v>22</v>
      </c>
      <c r="G574" t="s">
        <v>22</v>
      </c>
      <c r="H574" t="s">
        <v>101</v>
      </c>
      <c r="I574" t="s">
        <v>241</v>
      </c>
      <c r="J574" s="1">
        <v>43132</v>
      </c>
      <c r="K574" s="1">
        <v>43146</v>
      </c>
      <c r="L574" t="s">
        <v>103</v>
      </c>
      <c r="N574" t="s">
        <v>1580</v>
      </c>
    </row>
    <row r="575" spans="1:14" x14ac:dyDescent="0.25">
      <c r="A575" t="s">
        <v>3652</v>
      </c>
      <c r="B575" t="s">
        <v>3653</v>
      </c>
      <c r="C575" t="s">
        <v>424</v>
      </c>
      <c r="D575" t="s">
        <v>21</v>
      </c>
      <c r="E575">
        <v>21043</v>
      </c>
      <c r="F575" t="s">
        <v>22</v>
      </c>
      <c r="G575" t="s">
        <v>22</v>
      </c>
      <c r="H575" t="s">
        <v>101</v>
      </c>
      <c r="I575" t="s">
        <v>241</v>
      </c>
      <c r="J575" t="s">
        <v>210</v>
      </c>
      <c r="K575" s="1">
        <v>43140</v>
      </c>
      <c r="L575" t="s">
        <v>211</v>
      </c>
      <c r="M575" t="str">
        <f>HYPERLINK("https://www.regulations.gov/docket?D=FDA-2018-H-0612")</f>
        <v>https://www.regulations.gov/docket?D=FDA-2018-H-0612</v>
      </c>
      <c r="N575" t="s">
        <v>210</v>
      </c>
    </row>
    <row r="576" spans="1:14" x14ac:dyDescent="0.25">
      <c r="A576" t="s">
        <v>3076</v>
      </c>
      <c r="B576" t="s">
        <v>3077</v>
      </c>
      <c r="C576" t="s">
        <v>29</v>
      </c>
      <c r="D576" t="s">
        <v>21</v>
      </c>
      <c r="E576">
        <v>21218</v>
      </c>
      <c r="F576" t="s">
        <v>22</v>
      </c>
      <c r="G576" t="s">
        <v>22</v>
      </c>
      <c r="H576" t="s">
        <v>101</v>
      </c>
      <c r="I576" t="s">
        <v>241</v>
      </c>
      <c r="J576" s="1">
        <v>43125</v>
      </c>
      <c r="K576" s="1">
        <v>43139</v>
      </c>
      <c r="L576" t="s">
        <v>103</v>
      </c>
      <c r="N576" t="s">
        <v>1580</v>
      </c>
    </row>
    <row r="577" spans="1:14" x14ac:dyDescent="0.25">
      <c r="A577" t="s">
        <v>2513</v>
      </c>
      <c r="B577" t="s">
        <v>5618</v>
      </c>
      <c r="C577" t="s">
        <v>390</v>
      </c>
      <c r="D577" t="s">
        <v>21</v>
      </c>
      <c r="E577">
        <v>21613</v>
      </c>
      <c r="F577" t="s">
        <v>22</v>
      </c>
      <c r="G577" t="s">
        <v>22</v>
      </c>
      <c r="H577" t="s">
        <v>101</v>
      </c>
      <c r="I577" t="s">
        <v>241</v>
      </c>
      <c r="J577" s="1">
        <v>43118</v>
      </c>
      <c r="K577" s="1">
        <v>43139</v>
      </c>
      <c r="L577" t="s">
        <v>103</v>
      </c>
      <c r="N577" t="s">
        <v>1580</v>
      </c>
    </row>
    <row r="578" spans="1:14" x14ac:dyDescent="0.25">
      <c r="A578" t="s">
        <v>2402</v>
      </c>
      <c r="B578" t="s">
        <v>2403</v>
      </c>
      <c r="C578" t="s">
        <v>29</v>
      </c>
      <c r="D578" t="s">
        <v>21</v>
      </c>
      <c r="E578">
        <v>21224</v>
      </c>
      <c r="F578" t="s">
        <v>22</v>
      </c>
      <c r="G578" t="s">
        <v>22</v>
      </c>
      <c r="H578" t="s">
        <v>101</v>
      </c>
      <c r="I578" t="s">
        <v>102</v>
      </c>
      <c r="J578" s="1">
        <v>43124</v>
      </c>
      <c r="K578" s="1">
        <v>43139</v>
      </c>
      <c r="L578" t="s">
        <v>103</v>
      </c>
      <c r="N578" t="s">
        <v>1900</v>
      </c>
    </row>
    <row r="579" spans="1:14" x14ac:dyDescent="0.25">
      <c r="A579" t="s">
        <v>4833</v>
      </c>
      <c r="B579" t="s">
        <v>4834</v>
      </c>
      <c r="C579" t="s">
        <v>29</v>
      </c>
      <c r="D579" t="s">
        <v>21</v>
      </c>
      <c r="E579">
        <v>21206</v>
      </c>
      <c r="F579" t="s">
        <v>22</v>
      </c>
      <c r="G579" t="s">
        <v>22</v>
      </c>
      <c r="H579" t="s">
        <v>101</v>
      </c>
      <c r="I579" t="s">
        <v>241</v>
      </c>
      <c r="J579" t="s">
        <v>210</v>
      </c>
      <c r="K579" s="1">
        <v>43133</v>
      </c>
      <c r="L579" t="s">
        <v>211</v>
      </c>
      <c r="M579" t="str">
        <f>HYPERLINK("https://www.regulations.gov/docket?D=FDA-2018-H-0497")</f>
        <v>https://www.regulations.gov/docket?D=FDA-2018-H-0497</v>
      </c>
      <c r="N579" t="s">
        <v>210</v>
      </c>
    </row>
    <row r="580" spans="1:14" x14ac:dyDescent="0.25">
      <c r="A580" t="s">
        <v>5656</v>
      </c>
      <c r="B580" t="s">
        <v>5657</v>
      </c>
      <c r="C580" t="s">
        <v>29</v>
      </c>
      <c r="D580" t="s">
        <v>21</v>
      </c>
      <c r="E580">
        <v>21224</v>
      </c>
      <c r="F580" t="s">
        <v>22</v>
      </c>
      <c r="G580" t="s">
        <v>22</v>
      </c>
      <c r="H580" t="s">
        <v>101</v>
      </c>
      <c r="I580" t="s">
        <v>241</v>
      </c>
      <c r="J580" s="1">
        <v>43116</v>
      </c>
      <c r="K580" s="1">
        <v>43132</v>
      </c>
      <c r="L580" t="s">
        <v>103</v>
      </c>
      <c r="N580" t="s">
        <v>1900</v>
      </c>
    </row>
    <row r="581" spans="1:14" x14ac:dyDescent="0.25">
      <c r="A581" t="s">
        <v>2949</v>
      </c>
      <c r="B581" t="s">
        <v>2950</v>
      </c>
      <c r="C581" t="s">
        <v>745</v>
      </c>
      <c r="D581" t="s">
        <v>21</v>
      </c>
      <c r="E581">
        <v>21001</v>
      </c>
      <c r="F581" t="s">
        <v>22</v>
      </c>
      <c r="G581" t="s">
        <v>22</v>
      </c>
      <c r="H581" t="s">
        <v>101</v>
      </c>
      <c r="I581" t="s">
        <v>241</v>
      </c>
      <c r="J581" t="s">
        <v>210</v>
      </c>
      <c r="K581" s="1">
        <v>43132</v>
      </c>
      <c r="L581" t="s">
        <v>211</v>
      </c>
      <c r="M581" t="str">
        <f>HYPERLINK("https://www.regulations.gov/docket?D=FDA-2018-H-0463")</f>
        <v>https://www.regulations.gov/docket?D=FDA-2018-H-0463</v>
      </c>
      <c r="N581" t="s">
        <v>210</v>
      </c>
    </row>
    <row r="582" spans="1:14" x14ac:dyDescent="0.25">
      <c r="A582" t="s">
        <v>155</v>
      </c>
      <c r="B582" t="s">
        <v>1534</v>
      </c>
      <c r="C582" t="s">
        <v>1413</v>
      </c>
      <c r="D582" t="s">
        <v>21</v>
      </c>
      <c r="E582">
        <v>21146</v>
      </c>
      <c r="F582" t="s">
        <v>22</v>
      </c>
      <c r="G582" t="s">
        <v>22</v>
      </c>
      <c r="H582" t="s">
        <v>101</v>
      </c>
      <c r="I582" t="s">
        <v>241</v>
      </c>
      <c r="J582" s="1">
        <v>43108</v>
      </c>
      <c r="K582" s="1">
        <v>43125</v>
      </c>
      <c r="L582" t="s">
        <v>103</v>
      </c>
      <c r="N582" t="s">
        <v>1900</v>
      </c>
    </row>
    <row r="583" spans="1:14" x14ac:dyDescent="0.25">
      <c r="A583" t="s">
        <v>2569</v>
      </c>
      <c r="B583" t="s">
        <v>2570</v>
      </c>
      <c r="C583" t="s">
        <v>29</v>
      </c>
      <c r="D583" t="s">
        <v>21</v>
      </c>
      <c r="E583">
        <v>21230</v>
      </c>
      <c r="F583" t="s">
        <v>22</v>
      </c>
      <c r="G583" t="s">
        <v>22</v>
      </c>
      <c r="H583" t="s">
        <v>101</v>
      </c>
      <c r="I583" t="s">
        <v>241</v>
      </c>
      <c r="J583" s="1">
        <v>43108</v>
      </c>
      <c r="K583" s="1">
        <v>43125</v>
      </c>
      <c r="L583" t="s">
        <v>103</v>
      </c>
      <c r="N583" t="s">
        <v>1900</v>
      </c>
    </row>
    <row r="584" spans="1:14" x14ac:dyDescent="0.25">
      <c r="A584" t="s">
        <v>97</v>
      </c>
      <c r="B584" t="s">
        <v>1528</v>
      </c>
      <c r="C584" t="s">
        <v>1413</v>
      </c>
      <c r="D584" t="s">
        <v>21</v>
      </c>
      <c r="E584">
        <v>21146</v>
      </c>
      <c r="F584" t="s">
        <v>22</v>
      </c>
      <c r="G584" t="s">
        <v>22</v>
      </c>
      <c r="H584" t="s">
        <v>101</v>
      </c>
      <c r="I584" t="s">
        <v>241</v>
      </c>
      <c r="J584" s="1">
        <v>43108</v>
      </c>
      <c r="K584" s="1">
        <v>43125</v>
      </c>
      <c r="L584" t="s">
        <v>103</v>
      </c>
      <c r="N584" t="s">
        <v>1580</v>
      </c>
    </row>
    <row r="585" spans="1:14" x14ac:dyDescent="0.25">
      <c r="A585" t="s">
        <v>4007</v>
      </c>
      <c r="B585" t="s">
        <v>4008</v>
      </c>
      <c r="C585" t="s">
        <v>1509</v>
      </c>
      <c r="D585" t="s">
        <v>21</v>
      </c>
      <c r="E585">
        <v>21032</v>
      </c>
      <c r="F585" t="s">
        <v>22</v>
      </c>
      <c r="G585" t="s">
        <v>22</v>
      </c>
      <c r="H585" t="s">
        <v>101</v>
      </c>
      <c r="I585" t="s">
        <v>241</v>
      </c>
      <c r="J585" t="s">
        <v>210</v>
      </c>
      <c r="K585" s="1">
        <v>43119</v>
      </c>
      <c r="L585" t="s">
        <v>211</v>
      </c>
      <c r="M585" t="str">
        <f>HYPERLINK("https://www.regulations.gov/docket?D=FDA-2018-H-0259")</f>
        <v>https://www.regulations.gov/docket?D=FDA-2018-H-0259</v>
      </c>
      <c r="N585" t="s">
        <v>210</v>
      </c>
    </row>
    <row r="586" spans="1:14" x14ac:dyDescent="0.25">
      <c r="A586" t="s">
        <v>2856</v>
      </c>
      <c r="B586" t="s">
        <v>2857</v>
      </c>
      <c r="C586" t="s">
        <v>2858</v>
      </c>
      <c r="D586" t="s">
        <v>21</v>
      </c>
      <c r="E586">
        <v>20751</v>
      </c>
      <c r="F586" t="s">
        <v>22</v>
      </c>
      <c r="G586" t="s">
        <v>22</v>
      </c>
      <c r="H586" t="s">
        <v>101</v>
      </c>
      <c r="I586" t="s">
        <v>241</v>
      </c>
      <c r="J586" s="1">
        <v>43103</v>
      </c>
      <c r="K586" s="1">
        <v>43118</v>
      </c>
      <c r="L586" t="s">
        <v>103</v>
      </c>
      <c r="N586" t="s">
        <v>1900</v>
      </c>
    </row>
    <row r="587" spans="1:14" x14ac:dyDescent="0.25">
      <c r="A587" t="s">
        <v>5723</v>
      </c>
      <c r="B587" t="s">
        <v>5724</v>
      </c>
      <c r="C587" t="s">
        <v>29</v>
      </c>
      <c r="D587" t="s">
        <v>21</v>
      </c>
      <c r="E587">
        <v>21213</v>
      </c>
      <c r="F587" t="s">
        <v>22</v>
      </c>
      <c r="G587" t="s">
        <v>22</v>
      </c>
      <c r="H587" t="s">
        <v>101</v>
      </c>
      <c r="I587" t="s">
        <v>241</v>
      </c>
      <c r="J587" t="s">
        <v>210</v>
      </c>
      <c r="K587" s="1">
        <v>43118</v>
      </c>
      <c r="L587" t="s">
        <v>211</v>
      </c>
      <c r="M587" t="str">
        <f>HYPERLINK("https://www.regulations.gov/docket?D=FDA-2018-H-0244")</f>
        <v>https://www.regulations.gov/docket?D=FDA-2018-H-0244</v>
      </c>
      <c r="N587" t="s">
        <v>210</v>
      </c>
    </row>
    <row r="588" spans="1:14" x14ac:dyDescent="0.25">
      <c r="A588" t="s">
        <v>2865</v>
      </c>
      <c r="B588" t="s">
        <v>2866</v>
      </c>
      <c r="C588" t="s">
        <v>2858</v>
      </c>
      <c r="D588" t="s">
        <v>21</v>
      </c>
      <c r="E588">
        <v>20751</v>
      </c>
      <c r="F588" t="s">
        <v>22</v>
      </c>
      <c r="G588" t="s">
        <v>22</v>
      </c>
      <c r="H588" t="s">
        <v>101</v>
      </c>
      <c r="I588" t="s">
        <v>241</v>
      </c>
      <c r="J588" s="1">
        <v>43103</v>
      </c>
      <c r="K588" s="1">
        <v>43118</v>
      </c>
      <c r="L588" t="s">
        <v>103</v>
      </c>
      <c r="N588" t="s">
        <v>1580</v>
      </c>
    </row>
    <row r="589" spans="1:14" x14ac:dyDescent="0.25">
      <c r="A589" t="s">
        <v>168</v>
      </c>
      <c r="B589" t="s">
        <v>1452</v>
      </c>
      <c r="C589" t="s">
        <v>29</v>
      </c>
      <c r="D589" t="s">
        <v>21</v>
      </c>
      <c r="E589">
        <v>21224</v>
      </c>
      <c r="F589" t="s">
        <v>22</v>
      </c>
      <c r="G589" t="s">
        <v>22</v>
      </c>
      <c r="H589" t="s">
        <v>101</v>
      </c>
      <c r="I589" t="s">
        <v>241</v>
      </c>
      <c r="J589" s="1">
        <v>43105</v>
      </c>
      <c r="K589" s="1">
        <v>43118</v>
      </c>
      <c r="L589" t="s">
        <v>103</v>
      </c>
      <c r="N589" t="s">
        <v>1900</v>
      </c>
    </row>
    <row r="590" spans="1:14" x14ac:dyDescent="0.25">
      <c r="A590" t="s">
        <v>4760</v>
      </c>
      <c r="B590" t="s">
        <v>4761</v>
      </c>
      <c r="C590" t="s">
        <v>29</v>
      </c>
      <c r="D590" t="s">
        <v>21</v>
      </c>
      <c r="E590">
        <v>21215</v>
      </c>
      <c r="F590" t="s">
        <v>22</v>
      </c>
      <c r="G590" t="s">
        <v>22</v>
      </c>
      <c r="H590" t="s">
        <v>101</v>
      </c>
      <c r="I590" t="s">
        <v>241</v>
      </c>
      <c r="J590" t="s">
        <v>210</v>
      </c>
      <c r="K590" s="1">
        <v>43117</v>
      </c>
      <c r="L590" t="s">
        <v>211</v>
      </c>
      <c r="M590" t="str">
        <f>HYPERLINK("https://www.regulations.gov/docket?D=FDA-2018-H-0217")</f>
        <v>https://www.regulations.gov/docket?D=FDA-2018-H-0217</v>
      </c>
      <c r="N590" t="s">
        <v>210</v>
      </c>
    </row>
    <row r="591" spans="1:14" x14ac:dyDescent="0.25">
      <c r="A591" t="s">
        <v>126</v>
      </c>
      <c r="B591" t="s">
        <v>866</v>
      </c>
      <c r="C591" t="s">
        <v>109</v>
      </c>
      <c r="D591" t="s">
        <v>21</v>
      </c>
      <c r="E591">
        <v>21048</v>
      </c>
      <c r="F591" t="s">
        <v>22</v>
      </c>
      <c r="G591" t="s">
        <v>22</v>
      </c>
      <c r="H591" t="s">
        <v>101</v>
      </c>
      <c r="I591" t="s">
        <v>241</v>
      </c>
      <c r="J591" s="1">
        <v>43080</v>
      </c>
      <c r="K591" s="1">
        <v>43111</v>
      </c>
      <c r="L591" t="s">
        <v>103</v>
      </c>
      <c r="N591" t="s">
        <v>1900</v>
      </c>
    </row>
    <row r="592" spans="1:14" x14ac:dyDescent="0.25">
      <c r="A592" t="s">
        <v>1872</v>
      </c>
      <c r="B592" t="s">
        <v>1873</v>
      </c>
      <c r="C592" t="s">
        <v>29</v>
      </c>
      <c r="D592" t="s">
        <v>21</v>
      </c>
      <c r="E592">
        <v>21215</v>
      </c>
      <c r="F592" t="s">
        <v>22</v>
      </c>
      <c r="G592" t="s">
        <v>22</v>
      </c>
      <c r="H592" t="s">
        <v>101</v>
      </c>
      <c r="I592" t="s">
        <v>241</v>
      </c>
      <c r="J592" t="s">
        <v>210</v>
      </c>
      <c r="K592" s="1">
        <v>43109</v>
      </c>
      <c r="L592" t="s">
        <v>211</v>
      </c>
      <c r="M592" t="str">
        <f>HYPERLINK("https://www.regulations.gov/docket?D=FDA-2018-H-0077")</f>
        <v>https://www.regulations.gov/docket?D=FDA-2018-H-0077</v>
      </c>
      <c r="N592" t="s">
        <v>210</v>
      </c>
    </row>
    <row r="593" spans="1:14" x14ac:dyDescent="0.25">
      <c r="A593" t="s">
        <v>5781</v>
      </c>
      <c r="B593" t="s">
        <v>5782</v>
      </c>
      <c r="C593" t="s">
        <v>487</v>
      </c>
      <c r="D593" t="s">
        <v>21</v>
      </c>
      <c r="E593">
        <v>20782</v>
      </c>
      <c r="F593" t="s">
        <v>22</v>
      </c>
      <c r="G593" t="s">
        <v>22</v>
      </c>
      <c r="H593" t="s">
        <v>101</v>
      </c>
      <c r="I593" t="s">
        <v>241</v>
      </c>
      <c r="J593" t="s">
        <v>210</v>
      </c>
      <c r="K593" s="1">
        <v>43103</v>
      </c>
      <c r="L593" t="s">
        <v>211</v>
      </c>
      <c r="M593" t="str">
        <f>HYPERLINK("https://www.regulations.gov/docket?D=FDA-2018-H-0016")</f>
        <v>https://www.regulations.gov/docket?D=FDA-2018-H-0016</v>
      </c>
      <c r="N593" t="s">
        <v>210</v>
      </c>
    </row>
    <row r="594" spans="1:14" x14ac:dyDescent="0.25">
      <c r="A594" t="s">
        <v>469</v>
      </c>
      <c r="B594" t="s">
        <v>470</v>
      </c>
      <c r="C594" t="s">
        <v>424</v>
      </c>
      <c r="D594" t="s">
        <v>21</v>
      </c>
      <c r="E594">
        <v>21043</v>
      </c>
      <c r="F594" t="s">
        <v>22</v>
      </c>
      <c r="G594" t="s">
        <v>22</v>
      </c>
      <c r="H594" t="s">
        <v>5640</v>
      </c>
      <c r="I594" t="s">
        <v>132</v>
      </c>
      <c r="J594" t="s">
        <v>210</v>
      </c>
      <c r="K594" s="1">
        <v>43136</v>
      </c>
      <c r="L594" t="s">
        <v>211</v>
      </c>
      <c r="M594" t="str">
        <f>HYPERLINK("https://www.regulations.gov/docket?D=FDA-2018-H-0511")</f>
        <v>https://www.regulations.gov/docket?D=FDA-2018-H-0511</v>
      </c>
      <c r="N594" t="s">
        <v>210</v>
      </c>
    </row>
    <row r="595" spans="1:14" x14ac:dyDescent="0.25">
      <c r="A595" t="s">
        <v>1427</v>
      </c>
      <c r="B595" t="s">
        <v>1428</v>
      </c>
      <c r="C595" t="s">
        <v>70</v>
      </c>
      <c r="D595" t="s">
        <v>21</v>
      </c>
      <c r="E595">
        <v>21409</v>
      </c>
      <c r="F595" t="s">
        <v>22</v>
      </c>
      <c r="G595" t="s">
        <v>22</v>
      </c>
      <c r="H595" t="s">
        <v>5640</v>
      </c>
      <c r="I595" t="s">
        <v>132</v>
      </c>
      <c r="J595" s="1">
        <v>43087</v>
      </c>
      <c r="K595" s="1">
        <v>43111</v>
      </c>
      <c r="L595" t="s">
        <v>103</v>
      </c>
      <c r="N595" t="s">
        <v>1583</v>
      </c>
    </row>
    <row r="596" spans="1:14" x14ac:dyDescent="0.25">
      <c r="A596" t="s">
        <v>107</v>
      </c>
      <c r="B596" t="s">
        <v>108</v>
      </c>
      <c r="C596" t="s">
        <v>109</v>
      </c>
      <c r="D596" t="s">
        <v>21</v>
      </c>
      <c r="E596">
        <v>21048</v>
      </c>
      <c r="F596" t="s">
        <v>22</v>
      </c>
      <c r="G596" t="s">
        <v>22</v>
      </c>
      <c r="H596" t="s">
        <v>110</v>
      </c>
      <c r="I596" t="s">
        <v>111</v>
      </c>
      <c r="J596" s="1">
        <v>43654</v>
      </c>
      <c r="K596" s="1">
        <v>43734</v>
      </c>
      <c r="L596" t="s">
        <v>103</v>
      </c>
      <c r="N596" t="s">
        <v>104</v>
      </c>
    </row>
    <row r="597" spans="1:14" x14ac:dyDescent="0.25">
      <c r="A597" t="s">
        <v>115</v>
      </c>
      <c r="B597" t="s">
        <v>116</v>
      </c>
      <c r="C597" t="s">
        <v>117</v>
      </c>
      <c r="D597" t="s">
        <v>21</v>
      </c>
      <c r="E597">
        <v>21773</v>
      </c>
      <c r="F597" t="s">
        <v>22</v>
      </c>
      <c r="G597" t="s">
        <v>22</v>
      </c>
      <c r="H597" t="s">
        <v>110</v>
      </c>
      <c r="I597" t="s">
        <v>111</v>
      </c>
      <c r="J597" s="1">
        <v>43720</v>
      </c>
      <c r="K597" s="1">
        <v>43734</v>
      </c>
      <c r="L597" t="s">
        <v>103</v>
      </c>
      <c r="N597" t="s">
        <v>104</v>
      </c>
    </row>
    <row r="598" spans="1:14" x14ac:dyDescent="0.25">
      <c r="A598" t="s">
        <v>126</v>
      </c>
      <c r="B598" t="s">
        <v>128</v>
      </c>
      <c r="C598" t="s">
        <v>29</v>
      </c>
      <c r="D598" t="s">
        <v>21</v>
      </c>
      <c r="E598">
        <v>21218</v>
      </c>
      <c r="F598" t="s">
        <v>22</v>
      </c>
      <c r="G598" t="s">
        <v>22</v>
      </c>
      <c r="H598" t="s">
        <v>110</v>
      </c>
      <c r="I598" t="s">
        <v>129</v>
      </c>
      <c r="J598" s="1">
        <v>43706</v>
      </c>
      <c r="K598" s="1">
        <v>43734</v>
      </c>
      <c r="L598" t="s">
        <v>103</v>
      </c>
      <c r="N598" t="s">
        <v>104</v>
      </c>
    </row>
    <row r="599" spans="1:14" x14ac:dyDescent="0.25">
      <c r="A599" t="s">
        <v>130</v>
      </c>
      <c r="B599" t="s">
        <v>131</v>
      </c>
      <c r="C599" t="s">
        <v>29</v>
      </c>
      <c r="D599" t="s">
        <v>21</v>
      </c>
      <c r="E599">
        <v>21230</v>
      </c>
      <c r="F599" t="s">
        <v>22</v>
      </c>
      <c r="G599" t="s">
        <v>22</v>
      </c>
      <c r="H599" t="s">
        <v>110</v>
      </c>
      <c r="I599" t="s">
        <v>132</v>
      </c>
      <c r="J599" s="1">
        <v>43705</v>
      </c>
      <c r="K599" s="1">
        <v>43734</v>
      </c>
      <c r="L599" t="s">
        <v>103</v>
      </c>
      <c r="N599" t="s">
        <v>104</v>
      </c>
    </row>
    <row r="600" spans="1:14" x14ac:dyDescent="0.25">
      <c r="A600" t="s">
        <v>30</v>
      </c>
      <c r="B600" t="s">
        <v>137</v>
      </c>
      <c r="C600" t="s">
        <v>138</v>
      </c>
      <c r="D600" t="s">
        <v>21</v>
      </c>
      <c r="E600">
        <v>21220</v>
      </c>
      <c r="F600" t="s">
        <v>22</v>
      </c>
      <c r="G600" t="s">
        <v>22</v>
      </c>
      <c r="H600" t="s">
        <v>110</v>
      </c>
      <c r="I600" t="s">
        <v>111</v>
      </c>
      <c r="J600" s="1">
        <v>43720</v>
      </c>
      <c r="K600" s="1">
        <v>43734</v>
      </c>
      <c r="L600" t="s">
        <v>103</v>
      </c>
      <c r="N600" t="s">
        <v>104</v>
      </c>
    </row>
    <row r="601" spans="1:14" x14ac:dyDescent="0.25">
      <c r="A601" t="s">
        <v>141</v>
      </c>
      <c r="B601" t="s">
        <v>142</v>
      </c>
      <c r="C601" t="s">
        <v>143</v>
      </c>
      <c r="D601" t="s">
        <v>21</v>
      </c>
      <c r="E601">
        <v>20695</v>
      </c>
      <c r="F601" t="s">
        <v>22</v>
      </c>
      <c r="G601" t="s">
        <v>22</v>
      </c>
      <c r="H601" t="s">
        <v>110</v>
      </c>
      <c r="I601" t="s">
        <v>111</v>
      </c>
      <c r="J601" s="1">
        <v>43718</v>
      </c>
      <c r="K601" s="1">
        <v>43734</v>
      </c>
      <c r="L601" t="s">
        <v>103</v>
      </c>
      <c r="N601" t="s">
        <v>104</v>
      </c>
    </row>
    <row r="602" spans="1:14" x14ac:dyDescent="0.25">
      <c r="A602" t="s">
        <v>223</v>
      </c>
      <c r="B602" t="s">
        <v>224</v>
      </c>
      <c r="C602" t="s">
        <v>29</v>
      </c>
      <c r="D602" t="s">
        <v>21</v>
      </c>
      <c r="E602">
        <v>21230</v>
      </c>
      <c r="F602" t="s">
        <v>22</v>
      </c>
      <c r="G602" t="s">
        <v>22</v>
      </c>
      <c r="H602" t="s">
        <v>110</v>
      </c>
      <c r="I602" t="s">
        <v>111</v>
      </c>
      <c r="J602" s="1">
        <v>43705</v>
      </c>
      <c r="K602" s="1">
        <v>43727</v>
      </c>
      <c r="L602" t="s">
        <v>103</v>
      </c>
      <c r="N602" t="s">
        <v>104</v>
      </c>
    </row>
    <row r="603" spans="1:14" x14ac:dyDescent="0.25">
      <c r="A603" t="s">
        <v>252</v>
      </c>
      <c r="B603" t="s">
        <v>253</v>
      </c>
      <c r="C603" t="s">
        <v>254</v>
      </c>
      <c r="D603" t="s">
        <v>21</v>
      </c>
      <c r="E603">
        <v>21286</v>
      </c>
      <c r="F603" t="s">
        <v>22</v>
      </c>
      <c r="G603" t="s">
        <v>22</v>
      </c>
      <c r="H603" t="s">
        <v>110</v>
      </c>
      <c r="I603" t="s">
        <v>111</v>
      </c>
      <c r="J603" s="1">
        <v>43644</v>
      </c>
      <c r="K603" s="1">
        <v>43727</v>
      </c>
      <c r="L603" t="s">
        <v>103</v>
      </c>
      <c r="N603" t="s">
        <v>104</v>
      </c>
    </row>
    <row r="604" spans="1:14" x14ac:dyDescent="0.25">
      <c r="A604" t="s">
        <v>357</v>
      </c>
      <c r="B604" t="s">
        <v>358</v>
      </c>
      <c r="C604" t="s">
        <v>29</v>
      </c>
      <c r="D604" t="s">
        <v>21</v>
      </c>
      <c r="E604">
        <v>21231</v>
      </c>
      <c r="F604" t="s">
        <v>22</v>
      </c>
      <c r="G604" t="s">
        <v>22</v>
      </c>
      <c r="H604" t="s">
        <v>110</v>
      </c>
      <c r="I604" t="s">
        <v>111</v>
      </c>
      <c r="J604" s="1">
        <v>43699</v>
      </c>
      <c r="K604" s="1">
        <v>43720</v>
      </c>
      <c r="L604" t="s">
        <v>103</v>
      </c>
      <c r="N604" t="s">
        <v>104</v>
      </c>
    </row>
    <row r="605" spans="1:14" x14ac:dyDescent="0.25">
      <c r="A605" t="s">
        <v>379</v>
      </c>
      <c r="B605" t="s">
        <v>380</v>
      </c>
      <c r="C605" t="s">
        <v>254</v>
      </c>
      <c r="D605" t="s">
        <v>21</v>
      </c>
      <c r="E605">
        <v>21204</v>
      </c>
      <c r="F605" t="s">
        <v>22</v>
      </c>
      <c r="G605" t="s">
        <v>22</v>
      </c>
      <c r="H605" t="s">
        <v>110</v>
      </c>
      <c r="I605" t="s">
        <v>111</v>
      </c>
      <c r="J605" s="1">
        <v>43697</v>
      </c>
      <c r="K605" s="1">
        <v>43720</v>
      </c>
      <c r="L605" t="s">
        <v>103</v>
      </c>
      <c r="N605" t="s">
        <v>104</v>
      </c>
    </row>
    <row r="606" spans="1:14" x14ac:dyDescent="0.25">
      <c r="A606" t="s">
        <v>196</v>
      </c>
      <c r="B606" t="s">
        <v>391</v>
      </c>
      <c r="C606" t="s">
        <v>392</v>
      </c>
      <c r="D606" t="s">
        <v>21</v>
      </c>
      <c r="E606">
        <v>21903</v>
      </c>
      <c r="F606" t="s">
        <v>22</v>
      </c>
      <c r="G606" t="s">
        <v>22</v>
      </c>
      <c r="H606" t="s">
        <v>110</v>
      </c>
      <c r="I606" t="s">
        <v>111</v>
      </c>
      <c r="J606" s="1">
        <v>43700</v>
      </c>
      <c r="K606" s="1">
        <v>43720</v>
      </c>
      <c r="L606" t="s">
        <v>103</v>
      </c>
      <c r="N606" t="s">
        <v>104</v>
      </c>
    </row>
    <row r="607" spans="1:14" x14ac:dyDescent="0.25">
      <c r="A607" t="s">
        <v>196</v>
      </c>
      <c r="B607" t="s">
        <v>394</v>
      </c>
      <c r="C607" t="s">
        <v>190</v>
      </c>
      <c r="D607" t="s">
        <v>21</v>
      </c>
      <c r="E607">
        <v>20852</v>
      </c>
      <c r="F607" t="s">
        <v>22</v>
      </c>
      <c r="G607" t="s">
        <v>22</v>
      </c>
      <c r="H607" t="s">
        <v>110</v>
      </c>
      <c r="I607" t="s">
        <v>111</v>
      </c>
      <c r="J607" s="1">
        <v>43697</v>
      </c>
      <c r="K607" s="1">
        <v>43720</v>
      </c>
      <c r="L607" t="s">
        <v>103</v>
      </c>
      <c r="N607" t="s">
        <v>104</v>
      </c>
    </row>
    <row r="608" spans="1:14" x14ac:dyDescent="0.25">
      <c r="A608" t="s">
        <v>401</v>
      </c>
      <c r="B608" t="s">
        <v>402</v>
      </c>
      <c r="C608" t="s">
        <v>291</v>
      </c>
      <c r="D608" t="s">
        <v>21</v>
      </c>
      <c r="E608">
        <v>21702</v>
      </c>
      <c r="F608" t="s">
        <v>22</v>
      </c>
      <c r="G608" t="s">
        <v>22</v>
      </c>
      <c r="H608" t="s">
        <v>110</v>
      </c>
      <c r="I608" t="s">
        <v>111</v>
      </c>
      <c r="J608" s="1">
        <v>43691</v>
      </c>
      <c r="K608" s="1">
        <v>43720</v>
      </c>
      <c r="L608" t="s">
        <v>103</v>
      </c>
      <c r="N608" t="s">
        <v>104</v>
      </c>
    </row>
    <row r="609" spans="1:14" x14ac:dyDescent="0.25">
      <c r="A609" t="s">
        <v>405</v>
      </c>
      <c r="B609" t="s">
        <v>406</v>
      </c>
      <c r="C609" t="s">
        <v>29</v>
      </c>
      <c r="D609" t="s">
        <v>21</v>
      </c>
      <c r="E609">
        <v>21230</v>
      </c>
      <c r="F609" t="s">
        <v>22</v>
      </c>
      <c r="G609" t="s">
        <v>22</v>
      </c>
      <c r="H609" t="s">
        <v>110</v>
      </c>
      <c r="I609" t="s">
        <v>111</v>
      </c>
      <c r="J609" s="1">
        <v>43705</v>
      </c>
      <c r="K609" s="1">
        <v>43720</v>
      </c>
      <c r="L609" t="s">
        <v>103</v>
      </c>
      <c r="N609" t="s">
        <v>104</v>
      </c>
    </row>
    <row r="610" spans="1:14" x14ac:dyDescent="0.25">
      <c r="A610" t="s">
        <v>425</v>
      </c>
      <c r="B610" t="s">
        <v>426</v>
      </c>
      <c r="C610" t="s">
        <v>347</v>
      </c>
      <c r="D610" t="s">
        <v>21</v>
      </c>
      <c r="E610">
        <v>20657</v>
      </c>
      <c r="F610" t="s">
        <v>22</v>
      </c>
      <c r="G610" t="s">
        <v>22</v>
      </c>
      <c r="H610" t="s">
        <v>110</v>
      </c>
      <c r="I610" t="s">
        <v>111</v>
      </c>
      <c r="J610" s="1">
        <v>43705</v>
      </c>
      <c r="K610" s="1">
        <v>43720</v>
      </c>
      <c r="L610" t="s">
        <v>103</v>
      </c>
      <c r="N610" t="s">
        <v>104</v>
      </c>
    </row>
    <row r="611" spans="1:14" x14ac:dyDescent="0.25">
      <c r="A611" t="s">
        <v>427</v>
      </c>
      <c r="B611" t="s">
        <v>428</v>
      </c>
      <c r="C611" t="s">
        <v>254</v>
      </c>
      <c r="D611" t="s">
        <v>21</v>
      </c>
      <c r="E611">
        <v>21204</v>
      </c>
      <c r="F611" t="s">
        <v>22</v>
      </c>
      <c r="G611" t="s">
        <v>22</v>
      </c>
      <c r="H611" t="s">
        <v>110</v>
      </c>
      <c r="I611" t="s">
        <v>111</v>
      </c>
      <c r="J611" s="1">
        <v>43697</v>
      </c>
      <c r="K611" s="1">
        <v>43720</v>
      </c>
      <c r="L611" t="s">
        <v>103</v>
      </c>
      <c r="N611" t="s">
        <v>104</v>
      </c>
    </row>
    <row r="612" spans="1:14" x14ac:dyDescent="0.25">
      <c r="A612" t="s">
        <v>430</v>
      </c>
      <c r="B612" t="s">
        <v>431</v>
      </c>
      <c r="C612" t="s">
        <v>432</v>
      </c>
      <c r="D612" t="s">
        <v>21</v>
      </c>
      <c r="E612">
        <v>21502</v>
      </c>
      <c r="F612" t="s">
        <v>22</v>
      </c>
      <c r="G612" t="s">
        <v>22</v>
      </c>
      <c r="H612" t="s">
        <v>110</v>
      </c>
      <c r="I612" t="s">
        <v>111</v>
      </c>
      <c r="J612" s="1">
        <v>43692</v>
      </c>
      <c r="K612" s="1">
        <v>43720</v>
      </c>
      <c r="L612" t="s">
        <v>103</v>
      </c>
      <c r="N612" t="s">
        <v>104</v>
      </c>
    </row>
    <row r="613" spans="1:14" x14ac:dyDescent="0.25">
      <c r="A613" t="s">
        <v>544</v>
      </c>
      <c r="B613" t="s">
        <v>545</v>
      </c>
      <c r="C613" t="s">
        <v>546</v>
      </c>
      <c r="D613" t="s">
        <v>21</v>
      </c>
      <c r="E613">
        <v>20772</v>
      </c>
      <c r="F613" t="s">
        <v>22</v>
      </c>
      <c r="G613" t="s">
        <v>22</v>
      </c>
      <c r="H613" t="s">
        <v>110</v>
      </c>
      <c r="I613" t="s">
        <v>111</v>
      </c>
      <c r="J613" t="s">
        <v>210</v>
      </c>
      <c r="K613" s="1">
        <v>43711</v>
      </c>
      <c r="L613" t="s">
        <v>211</v>
      </c>
      <c r="M613" t="str">
        <f>HYPERLINK("https://www.regulations.gov/docket?D=FDA-2019-H-4071")</f>
        <v>https://www.regulations.gov/docket?D=FDA-2019-H-4071</v>
      </c>
      <c r="N613" t="s">
        <v>210</v>
      </c>
    </row>
    <row r="614" spans="1:14" x14ac:dyDescent="0.25">
      <c r="A614" t="s">
        <v>549</v>
      </c>
      <c r="B614" t="s">
        <v>550</v>
      </c>
      <c r="C614" t="s">
        <v>551</v>
      </c>
      <c r="D614" t="s">
        <v>21</v>
      </c>
      <c r="E614">
        <v>21801</v>
      </c>
      <c r="F614" t="s">
        <v>22</v>
      </c>
      <c r="G614" t="s">
        <v>22</v>
      </c>
      <c r="H614" t="s">
        <v>110</v>
      </c>
      <c r="I614" t="s">
        <v>132</v>
      </c>
      <c r="J614" s="1">
        <v>43682</v>
      </c>
      <c r="K614" s="1">
        <v>43706</v>
      </c>
      <c r="L614" t="s">
        <v>103</v>
      </c>
      <c r="N614" t="s">
        <v>104</v>
      </c>
    </row>
    <row r="615" spans="1:14" x14ac:dyDescent="0.25">
      <c r="A615" t="s">
        <v>552</v>
      </c>
      <c r="B615" t="s">
        <v>553</v>
      </c>
      <c r="C615" t="s">
        <v>551</v>
      </c>
      <c r="D615" t="s">
        <v>21</v>
      </c>
      <c r="E615">
        <v>21801</v>
      </c>
      <c r="F615" t="s">
        <v>22</v>
      </c>
      <c r="G615" t="s">
        <v>22</v>
      </c>
      <c r="H615" t="s">
        <v>110</v>
      </c>
      <c r="I615" t="s">
        <v>111</v>
      </c>
      <c r="J615" s="1">
        <v>43682</v>
      </c>
      <c r="K615" s="1">
        <v>43706</v>
      </c>
      <c r="L615" t="s">
        <v>103</v>
      </c>
      <c r="N615" t="s">
        <v>104</v>
      </c>
    </row>
    <row r="616" spans="1:14" x14ac:dyDescent="0.25">
      <c r="A616" t="s">
        <v>76</v>
      </c>
      <c r="B616" t="s">
        <v>561</v>
      </c>
      <c r="C616" t="s">
        <v>29</v>
      </c>
      <c r="D616" t="s">
        <v>21</v>
      </c>
      <c r="E616">
        <v>21212</v>
      </c>
      <c r="F616" t="s">
        <v>22</v>
      </c>
      <c r="G616" t="s">
        <v>22</v>
      </c>
      <c r="H616" t="s">
        <v>110</v>
      </c>
      <c r="I616" t="s">
        <v>111</v>
      </c>
      <c r="J616" s="1">
        <v>43676</v>
      </c>
      <c r="K616" s="1">
        <v>43706</v>
      </c>
      <c r="L616" t="s">
        <v>103</v>
      </c>
      <c r="N616" t="s">
        <v>104</v>
      </c>
    </row>
    <row r="617" spans="1:14" x14ac:dyDescent="0.25">
      <c r="A617" t="s">
        <v>30</v>
      </c>
      <c r="B617" t="s">
        <v>573</v>
      </c>
      <c r="C617" t="s">
        <v>154</v>
      </c>
      <c r="D617" t="s">
        <v>21</v>
      </c>
      <c r="E617">
        <v>20707</v>
      </c>
      <c r="F617" t="s">
        <v>22</v>
      </c>
      <c r="G617" t="s">
        <v>22</v>
      </c>
      <c r="H617" t="s">
        <v>110</v>
      </c>
      <c r="I617" t="s">
        <v>111</v>
      </c>
      <c r="J617" s="1">
        <v>43682</v>
      </c>
      <c r="K617" s="1">
        <v>43706</v>
      </c>
      <c r="L617" t="s">
        <v>103</v>
      </c>
      <c r="N617" t="s">
        <v>104</v>
      </c>
    </row>
    <row r="618" spans="1:14" x14ac:dyDescent="0.25">
      <c r="A618" t="s">
        <v>87</v>
      </c>
      <c r="B618" t="s">
        <v>575</v>
      </c>
      <c r="C618" t="s">
        <v>29</v>
      </c>
      <c r="D618" t="s">
        <v>21</v>
      </c>
      <c r="E618">
        <v>21212</v>
      </c>
      <c r="F618" t="s">
        <v>22</v>
      </c>
      <c r="G618" t="s">
        <v>22</v>
      </c>
      <c r="H618" t="s">
        <v>110</v>
      </c>
      <c r="I618" t="s">
        <v>111</v>
      </c>
      <c r="J618" s="1">
        <v>43676</v>
      </c>
      <c r="K618" s="1">
        <v>43706</v>
      </c>
      <c r="L618" t="s">
        <v>103</v>
      </c>
      <c r="N618" t="s">
        <v>104</v>
      </c>
    </row>
    <row r="619" spans="1:14" x14ac:dyDescent="0.25">
      <c r="A619" t="s">
        <v>511</v>
      </c>
      <c r="B619" t="s">
        <v>579</v>
      </c>
      <c r="C619" t="s">
        <v>580</v>
      </c>
      <c r="D619" t="s">
        <v>21</v>
      </c>
      <c r="E619">
        <v>21783</v>
      </c>
      <c r="F619" t="s">
        <v>22</v>
      </c>
      <c r="G619" t="s">
        <v>22</v>
      </c>
      <c r="H619" t="s">
        <v>110</v>
      </c>
      <c r="I619" t="s">
        <v>111</v>
      </c>
      <c r="J619" s="1">
        <v>43685</v>
      </c>
      <c r="K619" s="1">
        <v>43706</v>
      </c>
      <c r="L619" t="s">
        <v>103</v>
      </c>
      <c r="N619" t="s">
        <v>104</v>
      </c>
    </row>
    <row r="620" spans="1:14" x14ac:dyDescent="0.25">
      <c r="A620" t="s">
        <v>692</v>
      </c>
      <c r="B620" t="s">
        <v>693</v>
      </c>
      <c r="C620" t="s">
        <v>154</v>
      </c>
      <c r="D620" t="s">
        <v>21</v>
      </c>
      <c r="E620">
        <v>20724</v>
      </c>
      <c r="F620" t="s">
        <v>22</v>
      </c>
      <c r="G620" t="s">
        <v>22</v>
      </c>
      <c r="H620" t="s">
        <v>110</v>
      </c>
      <c r="I620" t="s">
        <v>111</v>
      </c>
      <c r="J620" t="s">
        <v>210</v>
      </c>
      <c r="K620" s="1">
        <v>43703</v>
      </c>
      <c r="L620" t="s">
        <v>211</v>
      </c>
      <c r="M620" t="str">
        <f>HYPERLINK("https://www.regulations.gov/docket?D=FDA-2019-H-3988")</f>
        <v>https://www.regulations.gov/docket?D=FDA-2019-H-3988</v>
      </c>
      <c r="N620" t="s">
        <v>210</v>
      </c>
    </row>
    <row r="621" spans="1:14" x14ac:dyDescent="0.25">
      <c r="A621" t="s">
        <v>724</v>
      </c>
      <c r="B621" t="s">
        <v>725</v>
      </c>
      <c r="C621" t="s">
        <v>154</v>
      </c>
      <c r="D621" t="s">
        <v>21</v>
      </c>
      <c r="E621">
        <v>20708</v>
      </c>
      <c r="F621" t="s">
        <v>22</v>
      </c>
      <c r="G621" t="s">
        <v>22</v>
      </c>
      <c r="H621" t="s">
        <v>110</v>
      </c>
      <c r="I621" t="s">
        <v>132</v>
      </c>
      <c r="J621" t="s">
        <v>210</v>
      </c>
      <c r="K621" s="1">
        <v>43700</v>
      </c>
      <c r="L621" t="s">
        <v>211</v>
      </c>
      <c r="M621" t="str">
        <f>HYPERLINK("https://www.regulations.gov/docket?D=FDA-2019-H-3973")</f>
        <v>https://www.regulations.gov/docket?D=FDA-2019-H-3973</v>
      </c>
      <c r="N621" t="s">
        <v>210</v>
      </c>
    </row>
    <row r="622" spans="1:14" x14ac:dyDescent="0.25">
      <c r="A622" t="s">
        <v>746</v>
      </c>
      <c r="B622" t="s">
        <v>747</v>
      </c>
      <c r="C622" t="s">
        <v>163</v>
      </c>
      <c r="D622" t="s">
        <v>21</v>
      </c>
      <c r="E622">
        <v>20902</v>
      </c>
      <c r="F622" t="s">
        <v>22</v>
      </c>
      <c r="G622" t="s">
        <v>22</v>
      </c>
      <c r="H622" t="s">
        <v>110</v>
      </c>
      <c r="I622" t="s">
        <v>132</v>
      </c>
      <c r="J622" t="s">
        <v>210</v>
      </c>
      <c r="K622" s="1">
        <v>43700</v>
      </c>
      <c r="L622" t="s">
        <v>211</v>
      </c>
      <c r="M622" t="str">
        <f>HYPERLINK("https://www.regulations.gov/docket?D=FDA-2019-H-3962")</f>
        <v>https://www.regulations.gov/docket?D=FDA-2019-H-3962</v>
      </c>
      <c r="N622" t="s">
        <v>210</v>
      </c>
    </row>
    <row r="623" spans="1:14" x14ac:dyDescent="0.25">
      <c r="A623" t="s">
        <v>763</v>
      </c>
      <c r="B623" t="s">
        <v>764</v>
      </c>
      <c r="C623" t="s">
        <v>765</v>
      </c>
      <c r="D623" t="s">
        <v>21</v>
      </c>
      <c r="E623">
        <v>20639</v>
      </c>
      <c r="F623" t="s">
        <v>22</v>
      </c>
      <c r="G623" t="s">
        <v>22</v>
      </c>
      <c r="H623" t="s">
        <v>110</v>
      </c>
      <c r="I623" t="s">
        <v>111</v>
      </c>
      <c r="J623" s="1">
        <v>43673</v>
      </c>
      <c r="K623" s="1">
        <v>43699</v>
      </c>
      <c r="L623" t="s">
        <v>103</v>
      </c>
      <c r="N623" t="s">
        <v>104</v>
      </c>
    </row>
    <row r="624" spans="1:14" x14ac:dyDescent="0.25">
      <c r="A624" t="s">
        <v>982</v>
      </c>
      <c r="B624" t="s">
        <v>983</v>
      </c>
      <c r="C624" t="s">
        <v>173</v>
      </c>
      <c r="D624" t="s">
        <v>21</v>
      </c>
      <c r="E624">
        <v>20745</v>
      </c>
      <c r="F624" t="s">
        <v>22</v>
      </c>
      <c r="G624" t="s">
        <v>22</v>
      </c>
      <c r="H624" t="s">
        <v>110</v>
      </c>
      <c r="I624" t="s">
        <v>111</v>
      </c>
      <c r="J624" s="1">
        <v>43658</v>
      </c>
      <c r="K624" s="1">
        <v>43685</v>
      </c>
      <c r="L624" t="s">
        <v>103</v>
      </c>
      <c r="N624" t="s">
        <v>104</v>
      </c>
    </row>
    <row r="625" spans="1:14" x14ac:dyDescent="0.25">
      <c r="A625" t="s">
        <v>1006</v>
      </c>
      <c r="B625" t="s">
        <v>1007</v>
      </c>
      <c r="C625" t="s">
        <v>173</v>
      </c>
      <c r="D625" t="s">
        <v>21</v>
      </c>
      <c r="E625">
        <v>20745</v>
      </c>
      <c r="F625" t="s">
        <v>22</v>
      </c>
      <c r="G625" t="s">
        <v>22</v>
      </c>
      <c r="H625" t="s">
        <v>110</v>
      </c>
      <c r="I625" t="s">
        <v>111</v>
      </c>
      <c r="J625" s="1">
        <v>43657</v>
      </c>
      <c r="K625" s="1">
        <v>43685</v>
      </c>
      <c r="L625" t="s">
        <v>103</v>
      </c>
      <c r="N625" t="s">
        <v>104</v>
      </c>
    </row>
    <row r="626" spans="1:14" x14ac:dyDescent="0.25">
      <c r="A626" t="s">
        <v>1018</v>
      </c>
      <c r="B626" t="s">
        <v>1019</v>
      </c>
      <c r="C626" t="s">
        <v>1020</v>
      </c>
      <c r="D626" t="s">
        <v>21</v>
      </c>
      <c r="E626">
        <v>21157</v>
      </c>
      <c r="F626" t="s">
        <v>22</v>
      </c>
      <c r="G626" t="s">
        <v>22</v>
      </c>
      <c r="H626" t="s">
        <v>110</v>
      </c>
      <c r="I626" t="s">
        <v>111</v>
      </c>
      <c r="J626" s="1">
        <v>43657</v>
      </c>
      <c r="K626" s="1">
        <v>43685</v>
      </c>
      <c r="L626" t="s">
        <v>103</v>
      </c>
      <c r="N626" t="s">
        <v>104</v>
      </c>
    </row>
    <row r="627" spans="1:14" x14ac:dyDescent="0.25">
      <c r="A627" t="s">
        <v>1021</v>
      </c>
      <c r="B627" t="s">
        <v>1022</v>
      </c>
      <c r="C627" t="s">
        <v>1020</v>
      </c>
      <c r="D627" t="s">
        <v>21</v>
      </c>
      <c r="E627">
        <v>21157</v>
      </c>
      <c r="F627" t="s">
        <v>22</v>
      </c>
      <c r="G627" t="s">
        <v>22</v>
      </c>
      <c r="H627" t="s">
        <v>110</v>
      </c>
      <c r="I627" t="s">
        <v>111</v>
      </c>
      <c r="J627" s="1">
        <v>43661</v>
      </c>
      <c r="K627" s="1">
        <v>43685</v>
      </c>
      <c r="L627" t="s">
        <v>103</v>
      </c>
      <c r="N627" t="s">
        <v>104</v>
      </c>
    </row>
    <row r="628" spans="1:14" x14ac:dyDescent="0.25">
      <c r="A628" t="s">
        <v>285</v>
      </c>
      <c r="B628" t="s">
        <v>1282</v>
      </c>
      <c r="C628" t="s">
        <v>51</v>
      </c>
      <c r="D628" t="s">
        <v>21</v>
      </c>
      <c r="E628">
        <v>21136</v>
      </c>
      <c r="F628" t="s">
        <v>22</v>
      </c>
      <c r="G628" t="s">
        <v>22</v>
      </c>
      <c r="H628" t="s">
        <v>110</v>
      </c>
      <c r="I628" t="s">
        <v>111</v>
      </c>
      <c r="J628" s="1">
        <v>43642</v>
      </c>
      <c r="K628" s="1">
        <v>43671</v>
      </c>
      <c r="L628" t="s">
        <v>103</v>
      </c>
      <c r="N628" t="s">
        <v>104</v>
      </c>
    </row>
    <row r="629" spans="1:14" x14ac:dyDescent="0.25">
      <c r="A629" t="s">
        <v>1342</v>
      </c>
      <c r="B629" t="s">
        <v>1343</v>
      </c>
      <c r="C629" t="s">
        <v>193</v>
      </c>
      <c r="D629" t="s">
        <v>21</v>
      </c>
      <c r="E629">
        <v>20748</v>
      </c>
      <c r="F629" t="s">
        <v>22</v>
      </c>
      <c r="G629" t="s">
        <v>22</v>
      </c>
      <c r="H629" t="s">
        <v>110</v>
      </c>
      <c r="I629" t="s">
        <v>111</v>
      </c>
      <c r="J629" s="1">
        <v>43635</v>
      </c>
      <c r="K629" s="1">
        <v>43664</v>
      </c>
      <c r="L629" t="s">
        <v>103</v>
      </c>
      <c r="N629" t="s">
        <v>104</v>
      </c>
    </row>
    <row r="630" spans="1:14" x14ac:dyDescent="0.25">
      <c r="A630" t="s">
        <v>1344</v>
      </c>
      <c r="B630" t="s">
        <v>1345</v>
      </c>
      <c r="C630" t="s">
        <v>291</v>
      </c>
      <c r="D630" t="s">
        <v>21</v>
      </c>
      <c r="E630">
        <v>21702</v>
      </c>
      <c r="F630" t="s">
        <v>22</v>
      </c>
      <c r="G630" t="s">
        <v>22</v>
      </c>
      <c r="H630" t="s">
        <v>110</v>
      </c>
      <c r="I630" t="s">
        <v>111</v>
      </c>
      <c r="J630" s="1">
        <v>43627</v>
      </c>
      <c r="K630" s="1">
        <v>43664</v>
      </c>
      <c r="L630" t="s">
        <v>103</v>
      </c>
      <c r="N630" t="s">
        <v>104</v>
      </c>
    </row>
    <row r="631" spans="1:14" x14ac:dyDescent="0.25">
      <c r="A631" t="s">
        <v>1373</v>
      </c>
      <c r="B631" t="s">
        <v>1374</v>
      </c>
      <c r="C631" t="s">
        <v>193</v>
      </c>
      <c r="D631" t="s">
        <v>21</v>
      </c>
      <c r="E631">
        <v>20748</v>
      </c>
      <c r="F631" t="s">
        <v>22</v>
      </c>
      <c r="G631" t="s">
        <v>22</v>
      </c>
      <c r="H631" t="s">
        <v>110</v>
      </c>
      <c r="I631" t="s">
        <v>111</v>
      </c>
      <c r="J631" s="1">
        <v>43630</v>
      </c>
      <c r="K631" s="1">
        <v>43664</v>
      </c>
      <c r="L631" t="s">
        <v>103</v>
      </c>
      <c r="N631" t="s">
        <v>104</v>
      </c>
    </row>
    <row r="632" spans="1:14" x14ac:dyDescent="0.25">
      <c r="A632" t="s">
        <v>196</v>
      </c>
      <c r="B632" t="s">
        <v>197</v>
      </c>
      <c r="C632" t="s">
        <v>198</v>
      </c>
      <c r="D632" t="s">
        <v>21</v>
      </c>
      <c r="E632">
        <v>20746</v>
      </c>
      <c r="F632" t="s">
        <v>22</v>
      </c>
      <c r="G632" t="s">
        <v>22</v>
      </c>
      <c r="H632" t="s">
        <v>110</v>
      </c>
      <c r="I632" t="s">
        <v>132</v>
      </c>
      <c r="J632" s="1">
        <v>43633</v>
      </c>
      <c r="K632" s="1">
        <v>43664</v>
      </c>
      <c r="L632" t="s">
        <v>103</v>
      </c>
      <c r="N632" t="s">
        <v>104</v>
      </c>
    </row>
    <row r="633" spans="1:14" x14ac:dyDescent="0.25">
      <c r="A633" t="s">
        <v>1390</v>
      </c>
      <c r="B633" t="s">
        <v>1391</v>
      </c>
      <c r="C633" t="s">
        <v>193</v>
      </c>
      <c r="D633" t="s">
        <v>21</v>
      </c>
      <c r="E633">
        <v>20748</v>
      </c>
      <c r="F633" t="s">
        <v>22</v>
      </c>
      <c r="G633" t="s">
        <v>22</v>
      </c>
      <c r="H633" t="s">
        <v>110</v>
      </c>
      <c r="I633" t="s">
        <v>111</v>
      </c>
      <c r="J633" s="1">
        <v>43630</v>
      </c>
      <c r="K633" s="1">
        <v>43664</v>
      </c>
      <c r="L633" t="s">
        <v>103</v>
      </c>
      <c r="N633" t="s">
        <v>104</v>
      </c>
    </row>
    <row r="634" spans="1:14" x14ac:dyDescent="0.25">
      <c r="A634" t="s">
        <v>1465</v>
      </c>
      <c r="B634" t="s">
        <v>1466</v>
      </c>
      <c r="C634" t="s">
        <v>29</v>
      </c>
      <c r="D634" t="s">
        <v>21</v>
      </c>
      <c r="E634">
        <v>21206</v>
      </c>
      <c r="F634" t="s">
        <v>22</v>
      </c>
      <c r="G634" t="s">
        <v>22</v>
      </c>
      <c r="H634" t="s">
        <v>110</v>
      </c>
      <c r="I634" t="s">
        <v>111</v>
      </c>
      <c r="J634" s="1">
        <v>43623</v>
      </c>
      <c r="K634" s="1">
        <v>43657</v>
      </c>
      <c r="L634" t="s">
        <v>103</v>
      </c>
      <c r="N634" t="s">
        <v>104</v>
      </c>
    </row>
    <row r="635" spans="1:14" x14ac:dyDescent="0.25">
      <c r="A635" t="s">
        <v>1488</v>
      </c>
      <c r="B635" t="s">
        <v>1489</v>
      </c>
      <c r="C635" t="s">
        <v>320</v>
      </c>
      <c r="D635" t="s">
        <v>21</v>
      </c>
      <c r="E635">
        <v>20607</v>
      </c>
      <c r="F635" t="s">
        <v>22</v>
      </c>
      <c r="G635" t="s">
        <v>22</v>
      </c>
      <c r="H635" t="s">
        <v>110</v>
      </c>
      <c r="I635" t="s">
        <v>111</v>
      </c>
      <c r="J635" s="1">
        <v>43623</v>
      </c>
      <c r="K635" s="1">
        <v>43657</v>
      </c>
      <c r="L635" t="s">
        <v>103</v>
      </c>
      <c r="N635" t="s">
        <v>104</v>
      </c>
    </row>
    <row r="636" spans="1:14" x14ac:dyDescent="0.25">
      <c r="A636" t="s">
        <v>740</v>
      </c>
      <c r="B636" t="s">
        <v>741</v>
      </c>
      <c r="C636" t="s">
        <v>369</v>
      </c>
      <c r="D636" t="s">
        <v>21</v>
      </c>
      <c r="E636">
        <v>21040</v>
      </c>
      <c r="F636" t="s">
        <v>22</v>
      </c>
      <c r="G636" t="s">
        <v>22</v>
      </c>
      <c r="H636" t="s">
        <v>110</v>
      </c>
      <c r="I636" t="s">
        <v>111</v>
      </c>
      <c r="J636" t="s">
        <v>210</v>
      </c>
      <c r="K636" s="1">
        <v>43647</v>
      </c>
      <c r="L636" t="s">
        <v>211</v>
      </c>
      <c r="M636" t="str">
        <f>HYPERLINK("https://www.regulations.gov/docket?D=FDA-2019-H-3113")</f>
        <v>https://www.regulations.gov/docket?D=FDA-2019-H-3113</v>
      </c>
      <c r="N636" t="s">
        <v>210</v>
      </c>
    </row>
    <row r="637" spans="1:14" x14ac:dyDescent="0.25">
      <c r="A637" t="s">
        <v>1556</v>
      </c>
      <c r="B637" t="s">
        <v>1557</v>
      </c>
      <c r="C637" t="s">
        <v>138</v>
      </c>
      <c r="D637" t="s">
        <v>21</v>
      </c>
      <c r="E637">
        <v>21220</v>
      </c>
      <c r="F637" t="s">
        <v>22</v>
      </c>
      <c r="G637" t="s">
        <v>22</v>
      </c>
      <c r="H637" t="s">
        <v>110</v>
      </c>
      <c r="I637" t="s">
        <v>111</v>
      </c>
      <c r="J637" s="1">
        <v>43599</v>
      </c>
      <c r="K637" s="1">
        <v>43643</v>
      </c>
      <c r="L637" t="s">
        <v>103</v>
      </c>
      <c r="N637" t="s">
        <v>104</v>
      </c>
    </row>
    <row r="638" spans="1:14" x14ac:dyDescent="0.25">
      <c r="A638" t="s">
        <v>1558</v>
      </c>
      <c r="B638" t="s">
        <v>1559</v>
      </c>
      <c r="C638" t="s">
        <v>138</v>
      </c>
      <c r="D638" t="s">
        <v>21</v>
      </c>
      <c r="E638">
        <v>21220</v>
      </c>
      <c r="F638" t="s">
        <v>22</v>
      </c>
      <c r="G638" t="s">
        <v>22</v>
      </c>
      <c r="H638" t="s">
        <v>110</v>
      </c>
      <c r="I638" t="s">
        <v>111</v>
      </c>
      <c r="J638" s="1">
        <v>43599</v>
      </c>
      <c r="K638" s="1">
        <v>43643</v>
      </c>
      <c r="L638" t="s">
        <v>103</v>
      </c>
      <c r="N638" t="s">
        <v>104</v>
      </c>
    </row>
    <row r="639" spans="1:14" x14ac:dyDescent="0.25">
      <c r="A639" t="s">
        <v>155</v>
      </c>
      <c r="B639" t="s">
        <v>1561</v>
      </c>
      <c r="C639" t="s">
        <v>187</v>
      </c>
      <c r="D639" t="s">
        <v>21</v>
      </c>
      <c r="E639">
        <v>21788</v>
      </c>
      <c r="F639" t="s">
        <v>22</v>
      </c>
      <c r="G639" t="s">
        <v>22</v>
      </c>
      <c r="H639" t="s">
        <v>110</v>
      </c>
      <c r="I639" t="s">
        <v>111</v>
      </c>
      <c r="J639" s="1">
        <v>43599</v>
      </c>
      <c r="K639" s="1">
        <v>43643</v>
      </c>
      <c r="L639" t="s">
        <v>103</v>
      </c>
      <c r="N639" t="s">
        <v>1562</v>
      </c>
    </row>
    <row r="640" spans="1:14" x14ac:dyDescent="0.25">
      <c r="A640" t="s">
        <v>1586</v>
      </c>
      <c r="B640" t="s">
        <v>1587</v>
      </c>
      <c r="C640" t="s">
        <v>176</v>
      </c>
      <c r="D640" t="s">
        <v>21</v>
      </c>
      <c r="E640">
        <v>21742</v>
      </c>
      <c r="F640" t="s">
        <v>22</v>
      </c>
      <c r="G640" t="s">
        <v>22</v>
      </c>
      <c r="H640" t="s">
        <v>110</v>
      </c>
      <c r="I640" t="s">
        <v>111</v>
      </c>
      <c r="J640" s="1">
        <v>43592</v>
      </c>
      <c r="K640" s="1">
        <v>43643</v>
      </c>
      <c r="L640" t="s">
        <v>103</v>
      </c>
      <c r="N640" t="s">
        <v>1562</v>
      </c>
    </row>
    <row r="641" spans="1:14" x14ac:dyDescent="0.25">
      <c r="A641" t="s">
        <v>152</v>
      </c>
      <c r="B641" t="s">
        <v>1592</v>
      </c>
      <c r="C641" t="s">
        <v>154</v>
      </c>
      <c r="D641" t="s">
        <v>21</v>
      </c>
      <c r="E641">
        <v>20724</v>
      </c>
      <c r="F641" t="s">
        <v>22</v>
      </c>
      <c r="G641" t="s">
        <v>22</v>
      </c>
      <c r="H641" t="s">
        <v>110</v>
      </c>
      <c r="I641" t="s">
        <v>111</v>
      </c>
      <c r="J641" s="1">
        <v>43605</v>
      </c>
      <c r="K641" s="1">
        <v>43643</v>
      </c>
      <c r="L641" t="s">
        <v>103</v>
      </c>
      <c r="N641" t="s">
        <v>104</v>
      </c>
    </row>
    <row r="642" spans="1:14" x14ac:dyDescent="0.25">
      <c r="A642" t="s">
        <v>1232</v>
      </c>
      <c r="B642" t="s">
        <v>1233</v>
      </c>
      <c r="C642" t="s">
        <v>54</v>
      </c>
      <c r="D642" t="s">
        <v>21</v>
      </c>
      <c r="E642">
        <v>21061</v>
      </c>
      <c r="F642" t="s">
        <v>22</v>
      </c>
      <c r="G642" t="s">
        <v>22</v>
      </c>
      <c r="H642" t="s">
        <v>110</v>
      </c>
      <c r="I642" t="s">
        <v>129</v>
      </c>
      <c r="J642" s="1">
        <v>43591</v>
      </c>
      <c r="K642" s="1">
        <v>43636</v>
      </c>
      <c r="L642" t="s">
        <v>103</v>
      </c>
      <c r="N642" t="s">
        <v>1583</v>
      </c>
    </row>
    <row r="643" spans="1:14" x14ac:dyDescent="0.25">
      <c r="A643" t="s">
        <v>1721</v>
      </c>
      <c r="B643" t="s">
        <v>1722</v>
      </c>
      <c r="C643" t="s">
        <v>54</v>
      </c>
      <c r="D643" t="s">
        <v>21</v>
      </c>
      <c r="E643">
        <v>21061</v>
      </c>
      <c r="F643" t="s">
        <v>22</v>
      </c>
      <c r="G643" t="s">
        <v>22</v>
      </c>
      <c r="H643" t="s">
        <v>110</v>
      </c>
      <c r="I643" t="s">
        <v>132</v>
      </c>
      <c r="J643" s="1">
        <v>43598</v>
      </c>
      <c r="K643" s="1">
        <v>43636</v>
      </c>
      <c r="L643" t="s">
        <v>103</v>
      </c>
      <c r="N643" t="s">
        <v>104</v>
      </c>
    </row>
    <row r="644" spans="1:14" x14ac:dyDescent="0.25">
      <c r="A644" t="s">
        <v>152</v>
      </c>
      <c r="B644" t="s">
        <v>1732</v>
      </c>
      <c r="C644" t="s">
        <v>54</v>
      </c>
      <c r="D644" t="s">
        <v>21</v>
      </c>
      <c r="E644">
        <v>21061</v>
      </c>
      <c r="F644" t="s">
        <v>22</v>
      </c>
      <c r="G644" t="s">
        <v>22</v>
      </c>
      <c r="H644" t="s">
        <v>110</v>
      </c>
      <c r="I644" t="s">
        <v>111</v>
      </c>
      <c r="J644" s="1">
        <v>43598</v>
      </c>
      <c r="K644" s="1">
        <v>43636</v>
      </c>
      <c r="L644" t="s">
        <v>103</v>
      </c>
      <c r="N644" t="s">
        <v>1562</v>
      </c>
    </row>
    <row r="645" spans="1:14" x14ac:dyDescent="0.25">
      <c r="A645" t="s">
        <v>105</v>
      </c>
      <c r="B645" t="s">
        <v>106</v>
      </c>
      <c r="C645" t="s">
        <v>59</v>
      </c>
      <c r="D645" t="s">
        <v>21</v>
      </c>
      <c r="E645">
        <v>21133</v>
      </c>
      <c r="F645" t="s">
        <v>22</v>
      </c>
      <c r="G645" t="s">
        <v>22</v>
      </c>
      <c r="H645" t="s">
        <v>110</v>
      </c>
      <c r="I645" t="s">
        <v>132</v>
      </c>
      <c r="J645" t="s">
        <v>210</v>
      </c>
      <c r="K645" s="1">
        <v>43630</v>
      </c>
      <c r="L645" t="s">
        <v>211</v>
      </c>
      <c r="M645" t="str">
        <f>HYPERLINK("https://www.regulations.gov/docket?D=FDA-2019-H-2855")</f>
        <v>https://www.regulations.gov/docket?D=FDA-2019-H-2855</v>
      </c>
      <c r="N645" t="s">
        <v>210</v>
      </c>
    </row>
    <row r="646" spans="1:14" x14ac:dyDescent="0.25">
      <c r="A646" t="s">
        <v>690</v>
      </c>
      <c r="B646" t="s">
        <v>691</v>
      </c>
      <c r="C646" t="s">
        <v>29</v>
      </c>
      <c r="D646" t="s">
        <v>21</v>
      </c>
      <c r="E646">
        <v>21214</v>
      </c>
      <c r="F646" t="s">
        <v>22</v>
      </c>
      <c r="G646" t="s">
        <v>22</v>
      </c>
      <c r="H646" t="s">
        <v>110</v>
      </c>
      <c r="I646" t="s">
        <v>111</v>
      </c>
      <c r="J646" s="1">
        <v>43588</v>
      </c>
      <c r="K646" s="1">
        <v>43629</v>
      </c>
      <c r="L646" t="s">
        <v>103</v>
      </c>
      <c r="N646" t="s">
        <v>1583</v>
      </c>
    </row>
    <row r="647" spans="1:14" x14ac:dyDescent="0.25">
      <c r="A647" t="s">
        <v>703</v>
      </c>
      <c r="B647" t="s">
        <v>704</v>
      </c>
      <c r="C647" t="s">
        <v>254</v>
      </c>
      <c r="D647" t="s">
        <v>21</v>
      </c>
      <c r="E647">
        <v>21204</v>
      </c>
      <c r="F647" t="s">
        <v>22</v>
      </c>
      <c r="G647" t="s">
        <v>22</v>
      </c>
      <c r="H647" t="s">
        <v>110</v>
      </c>
      <c r="I647" t="s">
        <v>111</v>
      </c>
      <c r="J647" s="1">
        <v>43586</v>
      </c>
      <c r="K647" s="1">
        <v>43629</v>
      </c>
      <c r="L647" t="s">
        <v>103</v>
      </c>
      <c r="N647" t="s">
        <v>1583</v>
      </c>
    </row>
    <row r="648" spans="1:14" x14ac:dyDescent="0.25">
      <c r="A648" t="s">
        <v>30</v>
      </c>
      <c r="B648" t="s">
        <v>31</v>
      </c>
      <c r="C648" t="s">
        <v>29</v>
      </c>
      <c r="D648" t="s">
        <v>21</v>
      </c>
      <c r="E648">
        <v>21210</v>
      </c>
      <c r="F648" t="s">
        <v>22</v>
      </c>
      <c r="G648" t="s">
        <v>22</v>
      </c>
      <c r="H648" t="s">
        <v>110</v>
      </c>
      <c r="I648" t="s">
        <v>111</v>
      </c>
      <c r="J648" t="s">
        <v>210</v>
      </c>
      <c r="K648" s="1">
        <v>43628</v>
      </c>
      <c r="L648" t="s">
        <v>211</v>
      </c>
      <c r="M648" t="str">
        <f>HYPERLINK("https://www.regulations.gov/docket?D=FDA-2019-H-2791")</f>
        <v>https://www.regulations.gov/docket?D=FDA-2019-H-2791</v>
      </c>
      <c r="N648" t="s">
        <v>210</v>
      </c>
    </row>
    <row r="649" spans="1:14" x14ac:dyDescent="0.25">
      <c r="A649" t="s">
        <v>1410</v>
      </c>
      <c r="B649" t="s">
        <v>1411</v>
      </c>
      <c r="C649" t="s">
        <v>29</v>
      </c>
      <c r="D649" t="s">
        <v>21</v>
      </c>
      <c r="E649">
        <v>21206</v>
      </c>
      <c r="F649" t="s">
        <v>22</v>
      </c>
      <c r="G649" t="s">
        <v>22</v>
      </c>
      <c r="H649" t="s">
        <v>110</v>
      </c>
      <c r="I649" t="s">
        <v>111</v>
      </c>
      <c r="J649" t="s">
        <v>210</v>
      </c>
      <c r="K649" s="1">
        <v>43627</v>
      </c>
      <c r="L649" t="s">
        <v>211</v>
      </c>
      <c r="M649" t="str">
        <f>HYPERLINK("https://www.regulations.gov/docket?D=FDA-2019-H-2784")</f>
        <v>https://www.regulations.gov/docket?D=FDA-2019-H-2784</v>
      </c>
      <c r="N649" t="s">
        <v>210</v>
      </c>
    </row>
    <row r="650" spans="1:14" x14ac:dyDescent="0.25">
      <c r="A650" t="s">
        <v>174</v>
      </c>
      <c r="B650" t="s">
        <v>175</v>
      </c>
      <c r="C650" t="s">
        <v>176</v>
      </c>
      <c r="D650" t="s">
        <v>21</v>
      </c>
      <c r="E650">
        <v>21740</v>
      </c>
      <c r="F650" t="s">
        <v>22</v>
      </c>
      <c r="G650" t="s">
        <v>22</v>
      </c>
      <c r="H650" t="s">
        <v>110</v>
      </c>
      <c r="I650" t="s">
        <v>111</v>
      </c>
      <c r="J650" s="1">
        <v>43585</v>
      </c>
      <c r="K650" s="1">
        <v>43622</v>
      </c>
      <c r="L650" t="s">
        <v>103</v>
      </c>
      <c r="N650" t="s">
        <v>1562</v>
      </c>
    </row>
    <row r="651" spans="1:14" x14ac:dyDescent="0.25">
      <c r="A651" t="s">
        <v>1408</v>
      </c>
      <c r="B651" t="s">
        <v>1409</v>
      </c>
      <c r="C651" t="s">
        <v>54</v>
      </c>
      <c r="D651" t="s">
        <v>21</v>
      </c>
      <c r="E651">
        <v>21061</v>
      </c>
      <c r="F651" t="s">
        <v>22</v>
      </c>
      <c r="G651" t="s">
        <v>22</v>
      </c>
      <c r="H651" t="s">
        <v>110</v>
      </c>
      <c r="I651" t="s">
        <v>111</v>
      </c>
      <c r="J651" t="s">
        <v>210</v>
      </c>
      <c r="K651" s="1">
        <v>43620</v>
      </c>
      <c r="L651" t="s">
        <v>211</v>
      </c>
      <c r="M651" t="str">
        <f>HYPERLINK("https://www.regulations.gov/docket?D=FDA-2019-H-2630")</f>
        <v>https://www.regulations.gov/docket?D=FDA-2019-H-2630</v>
      </c>
      <c r="N651" t="s">
        <v>210</v>
      </c>
    </row>
    <row r="652" spans="1:14" x14ac:dyDescent="0.25">
      <c r="A652" t="s">
        <v>657</v>
      </c>
      <c r="B652" t="s">
        <v>1231</v>
      </c>
      <c r="C652" t="s">
        <v>86</v>
      </c>
      <c r="D652" t="s">
        <v>21</v>
      </c>
      <c r="E652">
        <v>21225</v>
      </c>
      <c r="F652" t="s">
        <v>22</v>
      </c>
      <c r="G652" t="s">
        <v>22</v>
      </c>
      <c r="H652" t="s">
        <v>110</v>
      </c>
      <c r="I652" t="s">
        <v>132</v>
      </c>
      <c r="J652" t="s">
        <v>210</v>
      </c>
      <c r="K652" s="1">
        <v>43619</v>
      </c>
      <c r="L652" t="s">
        <v>211</v>
      </c>
      <c r="M652" t="str">
        <f>HYPERLINK("https://www.regulations.gov/docket?D=FDA-2019-H-2616")</f>
        <v>https://www.regulations.gov/docket?D=FDA-2019-H-2616</v>
      </c>
      <c r="N652" t="s">
        <v>210</v>
      </c>
    </row>
    <row r="653" spans="1:14" x14ac:dyDescent="0.25">
      <c r="A653" t="s">
        <v>1888</v>
      </c>
      <c r="B653" t="s">
        <v>1889</v>
      </c>
      <c r="C653" t="s">
        <v>67</v>
      </c>
      <c r="D653" t="s">
        <v>21</v>
      </c>
      <c r="E653">
        <v>20901</v>
      </c>
      <c r="F653" t="s">
        <v>22</v>
      </c>
      <c r="G653" t="s">
        <v>22</v>
      </c>
      <c r="H653" t="s">
        <v>110</v>
      </c>
      <c r="I653" t="s">
        <v>111</v>
      </c>
      <c r="J653" s="1">
        <v>43561</v>
      </c>
      <c r="K653" s="1">
        <v>43615</v>
      </c>
      <c r="L653" t="s">
        <v>103</v>
      </c>
      <c r="N653" t="s">
        <v>1562</v>
      </c>
    </row>
    <row r="654" spans="1:14" x14ac:dyDescent="0.25">
      <c r="A654" t="s">
        <v>1890</v>
      </c>
      <c r="B654" t="s">
        <v>1891</v>
      </c>
      <c r="C654" t="s">
        <v>51</v>
      </c>
      <c r="D654" t="s">
        <v>21</v>
      </c>
      <c r="E654">
        <v>21136</v>
      </c>
      <c r="F654" t="s">
        <v>22</v>
      </c>
      <c r="G654" t="s">
        <v>22</v>
      </c>
      <c r="H654" t="s">
        <v>110</v>
      </c>
      <c r="I654" t="s">
        <v>111</v>
      </c>
      <c r="J654" s="1">
        <v>43577</v>
      </c>
      <c r="K654" s="1">
        <v>43615</v>
      </c>
      <c r="L654" t="s">
        <v>103</v>
      </c>
      <c r="N654" t="s">
        <v>1562</v>
      </c>
    </row>
    <row r="655" spans="1:14" x14ac:dyDescent="0.25">
      <c r="A655" t="s">
        <v>155</v>
      </c>
      <c r="B655" t="s">
        <v>1894</v>
      </c>
      <c r="C655" t="s">
        <v>1426</v>
      </c>
      <c r="D655" t="s">
        <v>21</v>
      </c>
      <c r="E655">
        <v>21084</v>
      </c>
      <c r="F655" t="s">
        <v>22</v>
      </c>
      <c r="G655" t="s">
        <v>22</v>
      </c>
      <c r="H655" t="s">
        <v>110</v>
      </c>
      <c r="I655" t="s">
        <v>111</v>
      </c>
      <c r="J655" s="1">
        <v>43573</v>
      </c>
      <c r="K655" s="1">
        <v>43615</v>
      </c>
      <c r="L655" t="s">
        <v>103</v>
      </c>
      <c r="N655" t="s">
        <v>1562</v>
      </c>
    </row>
    <row r="656" spans="1:14" x14ac:dyDescent="0.25">
      <c r="A656" t="s">
        <v>1901</v>
      </c>
      <c r="B656" t="s">
        <v>1902</v>
      </c>
      <c r="C656" t="s">
        <v>1209</v>
      </c>
      <c r="D656" t="s">
        <v>21</v>
      </c>
      <c r="E656">
        <v>21244</v>
      </c>
      <c r="F656" t="s">
        <v>22</v>
      </c>
      <c r="G656" t="s">
        <v>22</v>
      </c>
      <c r="H656" t="s">
        <v>110</v>
      </c>
      <c r="I656" t="s">
        <v>111</v>
      </c>
      <c r="J656" s="1">
        <v>43577</v>
      </c>
      <c r="K656" s="1">
        <v>43615</v>
      </c>
      <c r="L656" t="s">
        <v>103</v>
      </c>
      <c r="N656" t="s">
        <v>1583</v>
      </c>
    </row>
    <row r="657" spans="1:14" x14ac:dyDescent="0.25">
      <c r="A657" t="s">
        <v>1903</v>
      </c>
      <c r="B657" t="s">
        <v>1904</v>
      </c>
      <c r="C657" t="s">
        <v>1426</v>
      </c>
      <c r="D657" t="s">
        <v>21</v>
      </c>
      <c r="E657">
        <v>21084</v>
      </c>
      <c r="F657" t="s">
        <v>22</v>
      </c>
      <c r="G657" t="s">
        <v>22</v>
      </c>
      <c r="H657" t="s">
        <v>110</v>
      </c>
      <c r="I657" t="s">
        <v>111</v>
      </c>
      <c r="J657" s="1">
        <v>43573</v>
      </c>
      <c r="K657" s="1">
        <v>43615</v>
      </c>
      <c r="L657" t="s">
        <v>103</v>
      </c>
      <c r="N657" t="s">
        <v>1562</v>
      </c>
    </row>
    <row r="658" spans="1:14" x14ac:dyDescent="0.25">
      <c r="A658" t="s">
        <v>139</v>
      </c>
      <c r="B658" t="s">
        <v>1935</v>
      </c>
      <c r="C658" t="s">
        <v>1936</v>
      </c>
      <c r="D658" t="s">
        <v>21</v>
      </c>
      <c r="E658">
        <v>20706</v>
      </c>
      <c r="F658" t="s">
        <v>22</v>
      </c>
      <c r="G658" t="s">
        <v>22</v>
      </c>
      <c r="H658" t="s">
        <v>110</v>
      </c>
      <c r="I658" t="s">
        <v>111</v>
      </c>
      <c r="J658" s="1">
        <v>43564</v>
      </c>
      <c r="K658" s="1">
        <v>43608</v>
      </c>
      <c r="L658" t="s">
        <v>103</v>
      </c>
      <c r="N658" t="s">
        <v>1562</v>
      </c>
    </row>
    <row r="659" spans="1:14" x14ac:dyDescent="0.25">
      <c r="A659" t="s">
        <v>1977</v>
      </c>
      <c r="B659" t="s">
        <v>1978</v>
      </c>
      <c r="C659" t="s">
        <v>652</v>
      </c>
      <c r="D659" t="s">
        <v>21</v>
      </c>
      <c r="E659">
        <v>20743</v>
      </c>
      <c r="F659" t="s">
        <v>22</v>
      </c>
      <c r="G659" t="s">
        <v>22</v>
      </c>
      <c r="H659" t="s">
        <v>110</v>
      </c>
      <c r="I659" t="s">
        <v>111</v>
      </c>
      <c r="J659" s="1">
        <v>43557</v>
      </c>
      <c r="K659" s="1">
        <v>43601</v>
      </c>
      <c r="L659" t="s">
        <v>103</v>
      </c>
      <c r="N659" t="s">
        <v>1583</v>
      </c>
    </row>
    <row r="660" spans="1:14" x14ac:dyDescent="0.25">
      <c r="A660" t="s">
        <v>196</v>
      </c>
      <c r="B660" t="s">
        <v>1170</v>
      </c>
      <c r="C660" t="s">
        <v>1171</v>
      </c>
      <c r="D660" t="s">
        <v>21</v>
      </c>
      <c r="E660">
        <v>20705</v>
      </c>
      <c r="F660" t="s">
        <v>22</v>
      </c>
      <c r="G660" t="s">
        <v>22</v>
      </c>
      <c r="H660" t="s">
        <v>110</v>
      </c>
      <c r="I660" t="s">
        <v>111</v>
      </c>
      <c r="J660" s="1">
        <v>43563</v>
      </c>
      <c r="K660" s="1">
        <v>43601</v>
      </c>
      <c r="L660" t="s">
        <v>103</v>
      </c>
      <c r="N660" t="s">
        <v>1583</v>
      </c>
    </row>
    <row r="661" spans="1:14" x14ac:dyDescent="0.25">
      <c r="A661" t="s">
        <v>1177</v>
      </c>
      <c r="B661" t="s">
        <v>1984</v>
      </c>
      <c r="C661" t="s">
        <v>735</v>
      </c>
      <c r="D661" t="s">
        <v>21</v>
      </c>
      <c r="E661">
        <v>20770</v>
      </c>
      <c r="F661" t="s">
        <v>22</v>
      </c>
      <c r="G661" t="s">
        <v>22</v>
      </c>
      <c r="H661" t="s">
        <v>110</v>
      </c>
      <c r="I661" t="s">
        <v>111</v>
      </c>
      <c r="J661" s="1">
        <v>43564</v>
      </c>
      <c r="K661" s="1">
        <v>43601</v>
      </c>
      <c r="L661" t="s">
        <v>103</v>
      </c>
      <c r="N661" t="s">
        <v>104</v>
      </c>
    </row>
    <row r="662" spans="1:14" x14ac:dyDescent="0.25">
      <c r="A662" t="s">
        <v>1985</v>
      </c>
      <c r="B662" t="s">
        <v>1986</v>
      </c>
      <c r="C662" t="s">
        <v>659</v>
      </c>
      <c r="D662" t="s">
        <v>21</v>
      </c>
      <c r="E662">
        <v>20747</v>
      </c>
      <c r="F662" t="s">
        <v>22</v>
      </c>
      <c r="G662" t="s">
        <v>22</v>
      </c>
      <c r="H662" t="s">
        <v>110</v>
      </c>
      <c r="I662" t="s">
        <v>111</v>
      </c>
      <c r="J662" s="1">
        <v>43557</v>
      </c>
      <c r="K662" s="1">
        <v>43601</v>
      </c>
      <c r="L662" t="s">
        <v>103</v>
      </c>
      <c r="N662" t="s">
        <v>1583</v>
      </c>
    </row>
    <row r="663" spans="1:14" x14ac:dyDescent="0.25">
      <c r="A663" t="s">
        <v>201</v>
      </c>
      <c r="B663" t="s">
        <v>1189</v>
      </c>
      <c r="C663" t="s">
        <v>1171</v>
      </c>
      <c r="D663" t="s">
        <v>21</v>
      </c>
      <c r="E663">
        <v>20705</v>
      </c>
      <c r="F663" t="s">
        <v>22</v>
      </c>
      <c r="G663" t="s">
        <v>22</v>
      </c>
      <c r="H663" t="s">
        <v>110</v>
      </c>
      <c r="I663" t="s">
        <v>111</v>
      </c>
      <c r="J663" s="1">
        <v>43563</v>
      </c>
      <c r="K663" s="1">
        <v>43601</v>
      </c>
      <c r="L663" t="s">
        <v>103</v>
      </c>
      <c r="N663" t="s">
        <v>1562</v>
      </c>
    </row>
    <row r="664" spans="1:14" x14ac:dyDescent="0.25">
      <c r="A664" t="s">
        <v>1427</v>
      </c>
      <c r="B664" t="s">
        <v>1428</v>
      </c>
      <c r="C664" t="s">
        <v>70</v>
      </c>
      <c r="D664" t="s">
        <v>21</v>
      </c>
      <c r="E664">
        <v>21409</v>
      </c>
      <c r="F664" t="s">
        <v>22</v>
      </c>
      <c r="G664" t="s">
        <v>22</v>
      </c>
      <c r="H664" t="s">
        <v>110</v>
      </c>
      <c r="I664" t="s">
        <v>111</v>
      </c>
      <c r="J664" t="s">
        <v>210</v>
      </c>
      <c r="K664" s="1">
        <v>43595</v>
      </c>
      <c r="L664" t="s">
        <v>211</v>
      </c>
      <c r="M664" t="str">
        <f>HYPERLINK("https://www.regulations.gov/docket?D=FDA-2019-H-2261")</f>
        <v>https://www.regulations.gov/docket?D=FDA-2019-H-2261</v>
      </c>
      <c r="N664" t="s">
        <v>210</v>
      </c>
    </row>
    <row r="665" spans="1:14" x14ac:dyDescent="0.25">
      <c r="A665" t="s">
        <v>547</v>
      </c>
      <c r="B665" t="s">
        <v>548</v>
      </c>
      <c r="C665" t="s">
        <v>226</v>
      </c>
      <c r="D665" t="s">
        <v>21</v>
      </c>
      <c r="E665">
        <v>20754</v>
      </c>
      <c r="F665" t="s">
        <v>22</v>
      </c>
      <c r="G665" t="s">
        <v>22</v>
      </c>
      <c r="H665" t="s">
        <v>110</v>
      </c>
      <c r="I665" t="s">
        <v>111</v>
      </c>
      <c r="J665" s="1">
        <v>43550</v>
      </c>
      <c r="K665" s="1">
        <v>43594</v>
      </c>
      <c r="L665" t="s">
        <v>103</v>
      </c>
      <c r="N665" t="s">
        <v>104</v>
      </c>
    </row>
    <row r="666" spans="1:14" x14ac:dyDescent="0.25">
      <c r="A666" t="s">
        <v>2032</v>
      </c>
      <c r="B666" t="s">
        <v>2033</v>
      </c>
      <c r="C666" t="s">
        <v>29</v>
      </c>
      <c r="D666" t="s">
        <v>21</v>
      </c>
      <c r="E666">
        <v>21201</v>
      </c>
      <c r="F666" t="s">
        <v>22</v>
      </c>
      <c r="G666" t="s">
        <v>22</v>
      </c>
      <c r="H666" t="s">
        <v>110</v>
      </c>
      <c r="I666" t="s">
        <v>111</v>
      </c>
      <c r="J666" s="1">
        <v>43553</v>
      </c>
      <c r="K666" s="1">
        <v>43594</v>
      </c>
      <c r="L666" t="s">
        <v>103</v>
      </c>
      <c r="N666" t="s">
        <v>104</v>
      </c>
    </row>
    <row r="667" spans="1:14" x14ac:dyDescent="0.25">
      <c r="A667" t="s">
        <v>1531</v>
      </c>
      <c r="B667" t="s">
        <v>1532</v>
      </c>
      <c r="C667" t="s">
        <v>54</v>
      </c>
      <c r="D667" t="s">
        <v>21</v>
      </c>
      <c r="E667">
        <v>21061</v>
      </c>
      <c r="F667" t="s">
        <v>22</v>
      </c>
      <c r="G667" t="s">
        <v>22</v>
      </c>
      <c r="H667" t="s">
        <v>110</v>
      </c>
      <c r="I667" t="s">
        <v>132</v>
      </c>
      <c r="J667" t="s">
        <v>210</v>
      </c>
      <c r="K667" s="1">
        <v>43593</v>
      </c>
      <c r="L667" t="s">
        <v>211</v>
      </c>
      <c r="M667" t="str">
        <f>HYPERLINK("https://www.regulations.gov/docket?D=FDA-2019-H-2203")</f>
        <v>https://www.regulations.gov/docket?D=FDA-2019-H-2203</v>
      </c>
      <c r="N667" t="s">
        <v>210</v>
      </c>
    </row>
    <row r="668" spans="1:14" x14ac:dyDescent="0.25">
      <c r="A668" t="s">
        <v>1538</v>
      </c>
      <c r="B668" t="s">
        <v>1539</v>
      </c>
      <c r="C668" t="s">
        <v>54</v>
      </c>
      <c r="D668" t="s">
        <v>21</v>
      </c>
      <c r="E668">
        <v>21061</v>
      </c>
      <c r="F668" t="s">
        <v>22</v>
      </c>
      <c r="G668" t="s">
        <v>22</v>
      </c>
      <c r="H668" t="s">
        <v>110</v>
      </c>
      <c r="I668" t="s">
        <v>111</v>
      </c>
      <c r="J668" t="s">
        <v>210</v>
      </c>
      <c r="K668" s="1">
        <v>43593</v>
      </c>
      <c r="L668" t="s">
        <v>211</v>
      </c>
      <c r="M668" t="str">
        <f>HYPERLINK("https://www.regulations.gov/docket?D=FDA-2019-H-2197")</f>
        <v>https://www.regulations.gov/docket?D=FDA-2019-H-2197</v>
      </c>
      <c r="N668" t="s">
        <v>210</v>
      </c>
    </row>
    <row r="669" spans="1:14" x14ac:dyDescent="0.25">
      <c r="A669" t="s">
        <v>461</v>
      </c>
      <c r="B669" t="s">
        <v>1784</v>
      </c>
      <c r="C669" t="s">
        <v>114</v>
      </c>
      <c r="D669" t="s">
        <v>21</v>
      </c>
      <c r="E669">
        <v>21228</v>
      </c>
      <c r="F669" t="s">
        <v>22</v>
      </c>
      <c r="G669" t="s">
        <v>22</v>
      </c>
      <c r="H669" t="s">
        <v>110</v>
      </c>
      <c r="I669" t="s">
        <v>111</v>
      </c>
      <c r="J669" s="1">
        <v>43537</v>
      </c>
      <c r="K669" s="1">
        <v>43587</v>
      </c>
      <c r="L669" t="s">
        <v>103</v>
      </c>
      <c r="N669" t="s">
        <v>1583</v>
      </c>
    </row>
    <row r="670" spans="1:14" x14ac:dyDescent="0.25">
      <c r="A670" t="s">
        <v>30</v>
      </c>
      <c r="B670" t="s">
        <v>1549</v>
      </c>
      <c r="C670" t="s">
        <v>67</v>
      </c>
      <c r="D670" t="s">
        <v>21</v>
      </c>
      <c r="E670">
        <v>20906</v>
      </c>
      <c r="F670" t="s">
        <v>22</v>
      </c>
      <c r="G670" t="s">
        <v>22</v>
      </c>
      <c r="H670" t="s">
        <v>110</v>
      </c>
      <c r="I670" t="s">
        <v>111</v>
      </c>
      <c r="J670" t="s">
        <v>210</v>
      </c>
      <c r="K670" s="1">
        <v>43587</v>
      </c>
      <c r="L670" t="s">
        <v>211</v>
      </c>
      <c r="M670" t="str">
        <f>HYPERLINK("https://www.regulations.gov/docket?D=FDA-2019-H-2081")</f>
        <v>https://www.regulations.gov/docket?D=FDA-2019-H-2081</v>
      </c>
      <c r="N670" t="s">
        <v>210</v>
      </c>
    </row>
    <row r="671" spans="1:14" x14ac:dyDescent="0.25">
      <c r="A671" t="s">
        <v>2110</v>
      </c>
      <c r="B671" t="s">
        <v>2111</v>
      </c>
      <c r="C671" t="s">
        <v>804</v>
      </c>
      <c r="D671" t="s">
        <v>21</v>
      </c>
      <c r="E671">
        <v>20814</v>
      </c>
      <c r="F671" t="s">
        <v>22</v>
      </c>
      <c r="G671" t="s">
        <v>22</v>
      </c>
      <c r="H671" t="s">
        <v>110</v>
      </c>
      <c r="I671" t="s">
        <v>132</v>
      </c>
      <c r="J671" s="1">
        <v>43530</v>
      </c>
      <c r="K671" s="1">
        <v>43580</v>
      </c>
      <c r="L671" t="s">
        <v>103</v>
      </c>
      <c r="N671" t="s">
        <v>1562</v>
      </c>
    </row>
    <row r="672" spans="1:14" x14ac:dyDescent="0.25">
      <c r="A672" t="s">
        <v>196</v>
      </c>
      <c r="B672" t="s">
        <v>1109</v>
      </c>
      <c r="C672" t="s">
        <v>804</v>
      </c>
      <c r="D672" t="s">
        <v>21</v>
      </c>
      <c r="E672">
        <v>20814</v>
      </c>
      <c r="F672" t="s">
        <v>22</v>
      </c>
      <c r="G672" t="s">
        <v>22</v>
      </c>
      <c r="H672" t="s">
        <v>110</v>
      </c>
      <c r="I672" t="s">
        <v>111</v>
      </c>
      <c r="J672" s="1">
        <v>43529</v>
      </c>
      <c r="K672" s="1">
        <v>43580</v>
      </c>
      <c r="L672" t="s">
        <v>103</v>
      </c>
      <c r="N672" t="s">
        <v>1562</v>
      </c>
    </row>
    <row r="673" spans="1:14" x14ac:dyDescent="0.25">
      <c r="A673" t="s">
        <v>196</v>
      </c>
      <c r="B673" t="s">
        <v>393</v>
      </c>
      <c r="C673" t="s">
        <v>378</v>
      </c>
      <c r="D673" t="s">
        <v>21</v>
      </c>
      <c r="E673">
        <v>21536</v>
      </c>
      <c r="F673" t="s">
        <v>22</v>
      </c>
      <c r="G673" t="s">
        <v>22</v>
      </c>
      <c r="H673" t="s">
        <v>110</v>
      </c>
      <c r="I673" t="s">
        <v>2174</v>
      </c>
      <c r="J673" s="1">
        <v>43521</v>
      </c>
      <c r="K673" s="1">
        <v>43573</v>
      </c>
      <c r="L673" t="s">
        <v>103</v>
      </c>
      <c r="N673" t="s">
        <v>1562</v>
      </c>
    </row>
    <row r="674" spans="1:14" x14ac:dyDescent="0.25">
      <c r="A674" t="s">
        <v>2236</v>
      </c>
      <c r="B674" t="s">
        <v>2237</v>
      </c>
      <c r="C674" t="s">
        <v>291</v>
      </c>
      <c r="D674" t="s">
        <v>21</v>
      </c>
      <c r="E674">
        <v>21703</v>
      </c>
      <c r="F674" t="s">
        <v>22</v>
      </c>
      <c r="G674" t="s">
        <v>22</v>
      </c>
      <c r="H674" t="s">
        <v>110</v>
      </c>
      <c r="I674" t="s">
        <v>2174</v>
      </c>
      <c r="J674" s="1">
        <v>43515</v>
      </c>
      <c r="K674" s="1">
        <v>43566</v>
      </c>
      <c r="L674" t="s">
        <v>103</v>
      </c>
      <c r="N674" t="s">
        <v>104</v>
      </c>
    </row>
    <row r="675" spans="1:14" x14ac:dyDescent="0.25">
      <c r="A675" t="s">
        <v>1194</v>
      </c>
      <c r="B675" t="s">
        <v>1195</v>
      </c>
      <c r="C675" t="s">
        <v>291</v>
      </c>
      <c r="D675" t="s">
        <v>21</v>
      </c>
      <c r="E675">
        <v>21702</v>
      </c>
      <c r="F675" t="s">
        <v>22</v>
      </c>
      <c r="G675" t="s">
        <v>22</v>
      </c>
      <c r="H675" t="s">
        <v>110</v>
      </c>
      <c r="I675" t="s">
        <v>111</v>
      </c>
      <c r="J675" s="1">
        <v>43515</v>
      </c>
      <c r="K675" s="1">
        <v>43566</v>
      </c>
      <c r="L675" t="s">
        <v>103</v>
      </c>
      <c r="N675" t="s">
        <v>1562</v>
      </c>
    </row>
    <row r="676" spans="1:14" x14ac:dyDescent="0.25">
      <c r="A676" t="s">
        <v>2258</v>
      </c>
      <c r="B676" t="s">
        <v>2259</v>
      </c>
      <c r="C676" t="s">
        <v>2260</v>
      </c>
      <c r="D676" t="s">
        <v>21</v>
      </c>
      <c r="E676">
        <v>20837</v>
      </c>
      <c r="F676" t="s">
        <v>22</v>
      </c>
      <c r="G676" t="s">
        <v>22</v>
      </c>
      <c r="H676" t="s">
        <v>110</v>
      </c>
      <c r="I676" t="s">
        <v>111</v>
      </c>
      <c r="J676" s="1">
        <v>43508</v>
      </c>
      <c r="K676" s="1">
        <v>43566</v>
      </c>
      <c r="L676" t="s">
        <v>103</v>
      </c>
      <c r="N676" t="s">
        <v>1562</v>
      </c>
    </row>
    <row r="677" spans="1:14" x14ac:dyDescent="0.25">
      <c r="A677" t="s">
        <v>1851</v>
      </c>
      <c r="B677" t="s">
        <v>2261</v>
      </c>
      <c r="C677" t="s">
        <v>546</v>
      </c>
      <c r="D677" t="s">
        <v>21</v>
      </c>
      <c r="E677">
        <v>20772</v>
      </c>
      <c r="F677" t="s">
        <v>22</v>
      </c>
      <c r="G677" t="s">
        <v>22</v>
      </c>
      <c r="H677" t="s">
        <v>110</v>
      </c>
      <c r="I677" t="s">
        <v>132</v>
      </c>
      <c r="J677" s="1">
        <v>43517</v>
      </c>
      <c r="K677" s="1">
        <v>43566</v>
      </c>
      <c r="L677" t="s">
        <v>103</v>
      </c>
      <c r="N677" t="s">
        <v>1583</v>
      </c>
    </row>
    <row r="678" spans="1:14" x14ac:dyDescent="0.25">
      <c r="A678" t="s">
        <v>2262</v>
      </c>
      <c r="B678" t="s">
        <v>2263</v>
      </c>
      <c r="C678" t="s">
        <v>546</v>
      </c>
      <c r="D678" t="s">
        <v>21</v>
      </c>
      <c r="E678">
        <v>20772</v>
      </c>
      <c r="F678" t="s">
        <v>22</v>
      </c>
      <c r="G678" t="s">
        <v>22</v>
      </c>
      <c r="H678" t="s">
        <v>110</v>
      </c>
      <c r="I678" t="s">
        <v>111</v>
      </c>
      <c r="J678" s="1">
        <v>43517</v>
      </c>
      <c r="K678" s="1">
        <v>43566</v>
      </c>
      <c r="L678" t="s">
        <v>103</v>
      </c>
      <c r="N678" t="s">
        <v>1562</v>
      </c>
    </row>
    <row r="679" spans="1:14" x14ac:dyDescent="0.25">
      <c r="A679" t="s">
        <v>30</v>
      </c>
      <c r="B679" t="s">
        <v>2264</v>
      </c>
      <c r="C679" t="s">
        <v>1171</v>
      </c>
      <c r="D679" t="s">
        <v>21</v>
      </c>
      <c r="E679">
        <v>20705</v>
      </c>
      <c r="F679" t="s">
        <v>22</v>
      </c>
      <c r="G679" t="s">
        <v>22</v>
      </c>
      <c r="H679" t="s">
        <v>110</v>
      </c>
      <c r="I679" t="s">
        <v>132</v>
      </c>
      <c r="J679" s="1">
        <v>43510</v>
      </c>
      <c r="K679" s="1">
        <v>43566</v>
      </c>
      <c r="L679" t="s">
        <v>103</v>
      </c>
      <c r="N679" t="s">
        <v>1583</v>
      </c>
    </row>
    <row r="680" spans="1:14" x14ac:dyDescent="0.25">
      <c r="A680" t="s">
        <v>1776</v>
      </c>
      <c r="B680" t="s">
        <v>1777</v>
      </c>
      <c r="C680" t="s">
        <v>424</v>
      </c>
      <c r="D680" t="s">
        <v>21</v>
      </c>
      <c r="E680">
        <v>21042</v>
      </c>
      <c r="F680" t="s">
        <v>22</v>
      </c>
      <c r="G680" t="s">
        <v>22</v>
      </c>
      <c r="H680" t="s">
        <v>110</v>
      </c>
      <c r="I680" t="s">
        <v>111</v>
      </c>
      <c r="J680" s="1">
        <v>43503</v>
      </c>
      <c r="K680" s="1">
        <v>43559</v>
      </c>
      <c r="L680" t="s">
        <v>103</v>
      </c>
      <c r="N680" t="s">
        <v>1562</v>
      </c>
    </row>
    <row r="681" spans="1:14" x14ac:dyDescent="0.25">
      <c r="A681" t="s">
        <v>692</v>
      </c>
      <c r="B681" t="s">
        <v>2338</v>
      </c>
      <c r="C681" t="s">
        <v>154</v>
      </c>
      <c r="D681" t="s">
        <v>21</v>
      </c>
      <c r="E681">
        <v>20724</v>
      </c>
      <c r="F681" t="s">
        <v>22</v>
      </c>
      <c r="G681" t="s">
        <v>22</v>
      </c>
      <c r="H681" t="s">
        <v>110</v>
      </c>
      <c r="I681" t="s">
        <v>111</v>
      </c>
      <c r="J681" s="1">
        <v>43495</v>
      </c>
      <c r="K681" s="1">
        <v>43559</v>
      </c>
      <c r="L681" t="s">
        <v>103</v>
      </c>
      <c r="N681" t="s">
        <v>1562</v>
      </c>
    </row>
    <row r="682" spans="1:14" x14ac:dyDescent="0.25">
      <c r="A682" t="s">
        <v>155</v>
      </c>
      <c r="B682" t="s">
        <v>2343</v>
      </c>
      <c r="C682" t="s">
        <v>67</v>
      </c>
      <c r="D682" t="s">
        <v>21</v>
      </c>
      <c r="E682">
        <v>20901</v>
      </c>
      <c r="F682" t="s">
        <v>22</v>
      </c>
      <c r="G682" t="s">
        <v>22</v>
      </c>
      <c r="H682" t="s">
        <v>110</v>
      </c>
      <c r="I682" t="s">
        <v>132</v>
      </c>
      <c r="J682" s="1">
        <v>43491</v>
      </c>
      <c r="K682" s="1">
        <v>43559</v>
      </c>
      <c r="L682" t="s">
        <v>103</v>
      </c>
      <c r="N682" t="s">
        <v>1562</v>
      </c>
    </row>
    <row r="683" spans="1:14" x14ac:dyDescent="0.25">
      <c r="A683" t="s">
        <v>155</v>
      </c>
      <c r="B683" t="s">
        <v>2344</v>
      </c>
      <c r="C683" t="s">
        <v>652</v>
      </c>
      <c r="D683" t="s">
        <v>21</v>
      </c>
      <c r="E683">
        <v>20743</v>
      </c>
      <c r="F683" t="s">
        <v>22</v>
      </c>
      <c r="G683" t="s">
        <v>22</v>
      </c>
      <c r="H683" t="s">
        <v>110</v>
      </c>
      <c r="I683" t="s">
        <v>111</v>
      </c>
      <c r="J683" s="1">
        <v>43496</v>
      </c>
      <c r="K683" s="1">
        <v>43559</v>
      </c>
      <c r="L683" t="s">
        <v>103</v>
      </c>
      <c r="N683" t="s">
        <v>1562</v>
      </c>
    </row>
    <row r="684" spans="1:14" x14ac:dyDescent="0.25">
      <c r="A684" t="s">
        <v>1636</v>
      </c>
      <c r="B684" t="s">
        <v>2352</v>
      </c>
      <c r="C684" t="s">
        <v>154</v>
      </c>
      <c r="D684" t="s">
        <v>21</v>
      </c>
      <c r="E684">
        <v>20707</v>
      </c>
      <c r="F684" t="s">
        <v>22</v>
      </c>
      <c r="G684" t="s">
        <v>22</v>
      </c>
      <c r="H684" t="s">
        <v>110</v>
      </c>
      <c r="I684" t="s">
        <v>111</v>
      </c>
      <c r="J684" s="1">
        <v>43495</v>
      </c>
      <c r="K684" s="1">
        <v>43559</v>
      </c>
      <c r="L684" t="s">
        <v>103</v>
      </c>
      <c r="N684" t="s">
        <v>1562</v>
      </c>
    </row>
    <row r="685" spans="1:14" x14ac:dyDescent="0.25">
      <c r="A685" t="s">
        <v>177</v>
      </c>
      <c r="B685" t="s">
        <v>2359</v>
      </c>
      <c r="C685" t="s">
        <v>854</v>
      </c>
      <c r="D685" t="s">
        <v>21</v>
      </c>
      <c r="E685">
        <v>20784</v>
      </c>
      <c r="F685" t="s">
        <v>22</v>
      </c>
      <c r="G685" t="s">
        <v>22</v>
      </c>
      <c r="H685" t="s">
        <v>110</v>
      </c>
      <c r="I685" t="s">
        <v>132</v>
      </c>
      <c r="J685" s="1">
        <v>43490</v>
      </c>
      <c r="K685" s="1">
        <v>43559</v>
      </c>
      <c r="L685" t="s">
        <v>103</v>
      </c>
      <c r="N685" t="s">
        <v>1562</v>
      </c>
    </row>
    <row r="686" spans="1:14" x14ac:dyDescent="0.25">
      <c r="A686" t="s">
        <v>30</v>
      </c>
      <c r="B686" t="s">
        <v>2363</v>
      </c>
      <c r="C686" t="s">
        <v>652</v>
      </c>
      <c r="D686" t="s">
        <v>21</v>
      </c>
      <c r="E686">
        <v>20743</v>
      </c>
      <c r="F686" t="s">
        <v>22</v>
      </c>
      <c r="G686" t="s">
        <v>22</v>
      </c>
      <c r="H686" t="s">
        <v>110</v>
      </c>
      <c r="I686" t="s">
        <v>111</v>
      </c>
      <c r="J686" s="1">
        <v>43496</v>
      </c>
      <c r="K686" s="1">
        <v>43559</v>
      </c>
      <c r="L686" t="s">
        <v>103</v>
      </c>
      <c r="N686" t="s">
        <v>1583</v>
      </c>
    </row>
    <row r="687" spans="1:14" x14ac:dyDescent="0.25">
      <c r="A687" t="s">
        <v>1187</v>
      </c>
      <c r="B687" t="s">
        <v>1188</v>
      </c>
      <c r="C687" t="s">
        <v>190</v>
      </c>
      <c r="D687" t="s">
        <v>21</v>
      </c>
      <c r="E687">
        <v>20853</v>
      </c>
      <c r="F687" t="s">
        <v>22</v>
      </c>
      <c r="G687" t="s">
        <v>22</v>
      </c>
      <c r="H687" t="s">
        <v>110</v>
      </c>
      <c r="I687" t="s">
        <v>2174</v>
      </c>
      <c r="J687" s="1">
        <v>43493</v>
      </c>
      <c r="K687" s="1">
        <v>43559</v>
      </c>
      <c r="L687" t="s">
        <v>103</v>
      </c>
      <c r="N687" t="s">
        <v>1562</v>
      </c>
    </row>
    <row r="688" spans="1:14" x14ac:dyDescent="0.25">
      <c r="A688" t="s">
        <v>1821</v>
      </c>
      <c r="B688" t="s">
        <v>1822</v>
      </c>
      <c r="C688" t="s">
        <v>29</v>
      </c>
      <c r="D688" t="s">
        <v>21</v>
      </c>
      <c r="E688">
        <v>21215</v>
      </c>
      <c r="F688" t="s">
        <v>22</v>
      </c>
      <c r="G688" t="s">
        <v>22</v>
      </c>
      <c r="H688" t="s">
        <v>110</v>
      </c>
      <c r="I688" t="s">
        <v>111</v>
      </c>
      <c r="J688" s="1">
        <v>43476</v>
      </c>
      <c r="K688" s="1">
        <v>43552</v>
      </c>
      <c r="L688" t="s">
        <v>103</v>
      </c>
      <c r="N688" t="s">
        <v>1562</v>
      </c>
    </row>
    <row r="689" spans="1:14" x14ac:dyDescent="0.25">
      <c r="A689" t="s">
        <v>2407</v>
      </c>
      <c r="B689" t="s">
        <v>2408</v>
      </c>
      <c r="C689" t="s">
        <v>29</v>
      </c>
      <c r="D689" t="s">
        <v>21</v>
      </c>
      <c r="E689">
        <v>21215</v>
      </c>
      <c r="F689" t="s">
        <v>22</v>
      </c>
      <c r="G689" t="s">
        <v>22</v>
      </c>
      <c r="H689" t="s">
        <v>110</v>
      </c>
      <c r="I689" t="s">
        <v>111</v>
      </c>
      <c r="J689" s="1">
        <v>43476</v>
      </c>
      <c r="K689" s="1">
        <v>43552</v>
      </c>
      <c r="L689" t="s">
        <v>103</v>
      </c>
      <c r="N689" t="s">
        <v>1583</v>
      </c>
    </row>
    <row r="690" spans="1:14" x14ac:dyDescent="0.25">
      <c r="A690" t="s">
        <v>1851</v>
      </c>
      <c r="B690" t="s">
        <v>1852</v>
      </c>
      <c r="C690" t="s">
        <v>778</v>
      </c>
      <c r="D690" t="s">
        <v>21</v>
      </c>
      <c r="E690">
        <v>20601</v>
      </c>
      <c r="F690" t="s">
        <v>22</v>
      </c>
      <c r="G690" t="s">
        <v>22</v>
      </c>
      <c r="H690" t="s">
        <v>110</v>
      </c>
      <c r="I690" t="s">
        <v>132</v>
      </c>
      <c r="J690" s="1">
        <v>43482</v>
      </c>
      <c r="K690" s="1">
        <v>43552</v>
      </c>
      <c r="L690" t="s">
        <v>103</v>
      </c>
      <c r="N690" t="s">
        <v>1562</v>
      </c>
    </row>
    <row r="691" spans="1:14" x14ac:dyDescent="0.25">
      <c r="A691" t="s">
        <v>155</v>
      </c>
      <c r="B691" t="s">
        <v>2446</v>
      </c>
      <c r="C691" t="s">
        <v>70</v>
      </c>
      <c r="D691" t="s">
        <v>21</v>
      </c>
      <c r="E691">
        <v>21409</v>
      </c>
      <c r="F691" t="s">
        <v>22</v>
      </c>
      <c r="G691" t="s">
        <v>22</v>
      </c>
      <c r="H691" t="s">
        <v>110</v>
      </c>
      <c r="I691" t="s">
        <v>111</v>
      </c>
      <c r="J691" s="1">
        <v>43469</v>
      </c>
      <c r="K691" s="1">
        <v>43545</v>
      </c>
      <c r="L691" t="s">
        <v>103</v>
      </c>
      <c r="N691" t="s">
        <v>1583</v>
      </c>
    </row>
    <row r="692" spans="1:14" x14ac:dyDescent="0.25">
      <c r="A692" t="s">
        <v>32</v>
      </c>
      <c r="B692" t="s">
        <v>33</v>
      </c>
      <c r="C692" t="s">
        <v>29</v>
      </c>
      <c r="D692" t="s">
        <v>21</v>
      </c>
      <c r="E692">
        <v>21234</v>
      </c>
      <c r="F692" t="s">
        <v>22</v>
      </c>
      <c r="G692" t="s">
        <v>22</v>
      </c>
      <c r="H692" t="s">
        <v>110</v>
      </c>
      <c r="I692" t="s">
        <v>111</v>
      </c>
      <c r="J692" s="1">
        <v>43470</v>
      </c>
      <c r="K692" s="1">
        <v>43545</v>
      </c>
      <c r="L692" t="s">
        <v>103</v>
      </c>
      <c r="N692" t="s">
        <v>1583</v>
      </c>
    </row>
    <row r="693" spans="1:14" x14ac:dyDescent="0.25">
      <c r="A693" t="s">
        <v>1177</v>
      </c>
      <c r="B693" t="s">
        <v>2101</v>
      </c>
      <c r="C693" t="s">
        <v>2102</v>
      </c>
      <c r="D693" t="s">
        <v>21</v>
      </c>
      <c r="E693">
        <v>20784</v>
      </c>
      <c r="F693" t="s">
        <v>22</v>
      </c>
      <c r="G693" t="s">
        <v>22</v>
      </c>
      <c r="H693" t="s">
        <v>110</v>
      </c>
      <c r="I693" t="s">
        <v>111</v>
      </c>
      <c r="J693" s="1">
        <v>43454</v>
      </c>
      <c r="K693" s="1">
        <v>43531</v>
      </c>
      <c r="L693" t="s">
        <v>103</v>
      </c>
      <c r="N693" t="s">
        <v>1562</v>
      </c>
    </row>
    <row r="694" spans="1:14" x14ac:dyDescent="0.25">
      <c r="A694" t="s">
        <v>746</v>
      </c>
      <c r="B694" t="s">
        <v>2590</v>
      </c>
      <c r="C694" t="s">
        <v>67</v>
      </c>
      <c r="D694" t="s">
        <v>21</v>
      </c>
      <c r="E694">
        <v>20902</v>
      </c>
      <c r="F694" t="s">
        <v>22</v>
      </c>
      <c r="G694" t="s">
        <v>22</v>
      </c>
      <c r="H694" t="s">
        <v>110</v>
      </c>
      <c r="I694" t="s">
        <v>132</v>
      </c>
      <c r="J694" s="1">
        <v>43444</v>
      </c>
      <c r="K694" s="1">
        <v>43524</v>
      </c>
      <c r="L694" t="s">
        <v>103</v>
      </c>
      <c r="N694" t="s">
        <v>104</v>
      </c>
    </row>
    <row r="695" spans="1:14" x14ac:dyDescent="0.25">
      <c r="A695" t="s">
        <v>1147</v>
      </c>
      <c r="B695" t="s">
        <v>1814</v>
      </c>
      <c r="C695" t="s">
        <v>1815</v>
      </c>
      <c r="D695" t="s">
        <v>21</v>
      </c>
      <c r="E695">
        <v>20740</v>
      </c>
      <c r="F695" t="s">
        <v>22</v>
      </c>
      <c r="G695" t="s">
        <v>22</v>
      </c>
      <c r="H695" t="s">
        <v>110</v>
      </c>
      <c r="I695" t="s">
        <v>111</v>
      </c>
      <c r="J695" s="1">
        <v>43447</v>
      </c>
      <c r="K695" s="1">
        <v>43524</v>
      </c>
      <c r="L695" t="s">
        <v>103</v>
      </c>
      <c r="N695" t="s">
        <v>1562</v>
      </c>
    </row>
    <row r="696" spans="1:14" x14ac:dyDescent="0.25">
      <c r="A696" t="s">
        <v>93</v>
      </c>
      <c r="B696" t="s">
        <v>1513</v>
      </c>
      <c r="C696" t="s">
        <v>487</v>
      </c>
      <c r="D696" t="s">
        <v>21</v>
      </c>
      <c r="E696">
        <v>20782</v>
      </c>
      <c r="F696" t="s">
        <v>22</v>
      </c>
      <c r="G696" t="s">
        <v>22</v>
      </c>
      <c r="H696" t="s">
        <v>110</v>
      </c>
      <c r="I696" t="s">
        <v>111</v>
      </c>
      <c r="J696" s="1">
        <v>43448</v>
      </c>
      <c r="K696" s="1">
        <v>43524</v>
      </c>
      <c r="L696" t="s">
        <v>103</v>
      </c>
      <c r="N696" t="s">
        <v>1562</v>
      </c>
    </row>
    <row r="697" spans="1:14" x14ac:dyDescent="0.25">
      <c r="A697" t="s">
        <v>155</v>
      </c>
      <c r="B697" t="s">
        <v>2687</v>
      </c>
      <c r="C697" t="s">
        <v>757</v>
      </c>
      <c r="D697" t="s">
        <v>21</v>
      </c>
      <c r="E697">
        <v>20740</v>
      </c>
      <c r="F697" t="s">
        <v>22</v>
      </c>
      <c r="G697" t="s">
        <v>22</v>
      </c>
      <c r="H697" t="s">
        <v>110</v>
      </c>
      <c r="I697" t="s">
        <v>111</v>
      </c>
      <c r="J697" s="1">
        <v>43438</v>
      </c>
      <c r="K697" s="1">
        <v>43510</v>
      </c>
      <c r="L697" t="s">
        <v>103</v>
      </c>
      <c r="N697" t="s">
        <v>1562</v>
      </c>
    </row>
    <row r="698" spans="1:14" x14ac:dyDescent="0.25">
      <c r="A698" t="s">
        <v>2345</v>
      </c>
      <c r="B698" t="s">
        <v>2346</v>
      </c>
      <c r="C698" t="s">
        <v>2347</v>
      </c>
      <c r="D698" t="s">
        <v>21</v>
      </c>
      <c r="E698">
        <v>21713</v>
      </c>
      <c r="F698" t="s">
        <v>22</v>
      </c>
      <c r="G698" t="s">
        <v>22</v>
      </c>
      <c r="H698" t="s">
        <v>110</v>
      </c>
      <c r="I698" t="s">
        <v>2174</v>
      </c>
      <c r="J698" s="1">
        <v>43438</v>
      </c>
      <c r="K698" s="1">
        <v>43510</v>
      </c>
      <c r="L698" t="s">
        <v>103</v>
      </c>
      <c r="N698" t="s">
        <v>1562</v>
      </c>
    </row>
    <row r="699" spans="1:14" x14ac:dyDescent="0.25">
      <c r="A699" t="s">
        <v>2689</v>
      </c>
      <c r="B699" t="s">
        <v>2690</v>
      </c>
      <c r="C699" t="s">
        <v>176</v>
      </c>
      <c r="D699" t="s">
        <v>21</v>
      </c>
      <c r="E699">
        <v>21740</v>
      </c>
      <c r="F699" t="s">
        <v>22</v>
      </c>
      <c r="G699" t="s">
        <v>22</v>
      </c>
      <c r="H699" t="s">
        <v>110</v>
      </c>
      <c r="I699" t="s">
        <v>2174</v>
      </c>
      <c r="J699" s="1">
        <v>43440</v>
      </c>
      <c r="K699" s="1">
        <v>43510</v>
      </c>
      <c r="L699" t="s">
        <v>103</v>
      </c>
      <c r="N699" t="s">
        <v>1583</v>
      </c>
    </row>
    <row r="700" spans="1:14" x14ac:dyDescent="0.25">
      <c r="A700" t="s">
        <v>93</v>
      </c>
      <c r="B700" t="s">
        <v>760</v>
      </c>
      <c r="C700" t="s">
        <v>761</v>
      </c>
      <c r="D700" t="s">
        <v>21</v>
      </c>
      <c r="E700">
        <v>20912</v>
      </c>
      <c r="F700" t="s">
        <v>22</v>
      </c>
      <c r="G700" t="s">
        <v>22</v>
      </c>
      <c r="H700" t="s">
        <v>110</v>
      </c>
      <c r="I700" t="s">
        <v>111</v>
      </c>
      <c r="J700" s="1">
        <v>43402</v>
      </c>
      <c r="K700" s="1">
        <v>43510</v>
      </c>
      <c r="L700" t="s">
        <v>103</v>
      </c>
      <c r="N700" t="s">
        <v>1562</v>
      </c>
    </row>
    <row r="701" spans="1:14" x14ac:dyDescent="0.25">
      <c r="A701" t="s">
        <v>201</v>
      </c>
      <c r="B701" t="s">
        <v>2771</v>
      </c>
      <c r="C701" t="s">
        <v>659</v>
      </c>
      <c r="D701" t="s">
        <v>21</v>
      </c>
      <c r="E701">
        <v>20747</v>
      </c>
      <c r="F701" t="s">
        <v>22</v>
      </c>
      <c r="G701" t="s">
        <v>22</v>
      </c>
      <c r="H701" t="s">
        <v>110</v>
      </c>
      <c r="I701" t="s">
        <v>132</v>
      </c>
      <c r="J701" s="1">
        <v>43428</v>
      </c>
      <c r="K701" s="1">
        <v>43503</v>
      </c>
      <c r="L701" t="s">
        <v>103</v>
      </c>
      <c r="N701" t="s">
        <v>1562</v>
      </c>
    </row>
    <row r="702" spans="1:14" x14ac:dyDescent="0.25">
      <c r="A702" t="s">
        <v>155</v>
      </c>
      <c r="B702" t="s">
        <v>1673</v>
      </c>
      <c r="C702" t="s">
        <v>1674</v>
      </c>
      <c r="D702" t="s">
        <v>21</v>
      </c>
      <c r="E702">
        <v>20706</v>
      </c>
      <c r="F702" t="s">
        <v>22</v>
      </c>
      <c r="G702" t="s">
        <v>22</v>
      </c>
      <c r="H702" t="s">
        <v>110</v>
      </c>
      <c r="I702" t="s">
        <v>111</v>
      </c>
      <c r="J702" s="1">
        <v>43418</v>
      </c>
      <c r="K702" s="1">
        <v>43489</v>
      </c>
      <c r="L702" t="s">
        <v>103</v>
      </c>
      <c r="N702" t="s">
        <v>1562</v>
      </c>
    </row>
    <row r="703" spans="1:14" x14ac:dyDescent="0.25">
      <c r="A703" t="s">
        <v>2872</v>
      </c>
      <c r="B703" t="s">
        <v>2873</v>
      </c>
      <c r="C703" t="s">
        <v>198</v>
      </c>
      <c r="D703" t="s">
        <v>21</v>
      </c>
      <c r="E703">
        <v>20746</v>
      </c>
      <c r="F703" t="s">
        <v>22</v>
      </c>
      <c r="G703" t="s">
        <v>22</v>
      </c>
      <c r="H703" t="s">
        <v>110</v>
      </c>
      <c r="I703" t="s">
        <v>111</v>
      </c>
      <c r="J703" s="1">
        <v>43417</v>
      </c>
      <c r="K703" s="1">
        <v>43489</v>
      </c>
      <c r="L703" t="s">
        <v>103</v>
      </c>
      <c r="N703" t="s">
        <v>1562</v>
      </c>
    </row>
    <row r="704" spans="1:14" x14ac:dyDescent="0.25">
      <c r="A704" t="s">
        <v>30</v>
      </c>
      <c r="B704" t="s">
        <v>135</v>
      </c>
      <c r="C704" t="s">
        <v>136</v>
      </c>
      <c r="D704" t="s">
        <v>21</v>
      </c>
      <c r="E704">
        <v>21117</v>
      </c>
      <c r="F704" t="s">
        <v>22</v>
      </c>
      <c r="G704" t="s">
        <v>22</v>
      </c>
      <c r="H704" t="s">
        <v>110</v>
      </c>
      <c r="I704" t="s">
        <v>132</v>
      </c>
      <c r="J704" s="1">
        <v>43418</v>
      </c>
      <c r="K704" s="1">
        <v>43489</v>
      </c>
      <c r="L704" t="s">
        <v>103</v>
      </c>
      <c r="N704" t="s">
        <v>1583</v>
      </c>
    </row>
    <row r="705" spans="1:14" x14ac:dyDescent="0.25">
      <c r="A705" t="s">
        <v>2411</v>
      </c>
      <c r="B705" t="s">
        <v>2412</v>
      </c>
      <c r="C705" t="s">
        <v>173</v>
      </c>
      <c r="D705" t="s">
        <v>21</v>
      </c>
      <c r="E705">
        <v>20745</v>
      </c>
      <c r="F705" t="s">
        <v>22</v>
      </c>
      <c r="G705" t="s">
        <v>22</v>
      </c>
      <c r="H705" t="s">
        <v>110</v>
      </c>
      <c r="I705" t="s">
        <v>111</v>
      </c>
      <c r="J705" s="1">
        <v>43412</v>
      </c>
      <c r="K705" s="1">
        <v>43482</v>
      </c>
      <c r="L705" t="s">
        <v>103</v>
      </c>
      <c r="N705" t="s">
        <v>1562</v>
      </c>
    </row>
    <row r="706" spans="1:14" x14ac:dyDescent="0.25">
      <c r="A706" t="s">
        <v>881</v>
      </c>
      <c r="B706" t="s">
        <v>882</v>
      </c>
      <c r="C706" t="s">
        <v>854</v>
      </c>
      <c r="D706" t="s">
        <v>21</v>
      </c>
      <c r="E706">
        <v>20706</v>
      </c>
      <c r="F706" t="s">
        <v>22</v>
      </c>
      <c r="G706" t="s">
        <v>22</v>
      </c>
      <c r="H706" t="s">
        <v>110</v>
      </c>
      <c r="I706" t="s">
        <v>111</v>
      </c>
      <c r="J706" s="1">
        <v>43405</v>
      </c>
      <c r="K706" s="1">
        <v>43475</v>
      </c>
      <c r="L706" t="s">
        <v>103</v>
      </c>
      <c r="N706" t="s">
        <v>1583</v>
      </c>
    </row>
    <row r="707" spans="1:14" x14ac:dyDescent="0.25">
      <c r="A707" t="s">
        <v>1187</v>
      </c>
      <c r="B707" t="s">
        <v>2990</v>
      </c>
      <c r="C707" t="s">
        <v>487</v>
      </c>
      <c r="D707" t="s">
        <v>21</v>
      </c>
      <c r="E707">
        <v>20784</v>
      </c>
      <c r="F707" t="s">
        <v>22</v>
      </c>
      <c r="G707" t="s">
        <v>22</v>
      </c>
      <c r="H707" t="s">
        <v>110</v>
      </c>
      <c r="I707" t="s">
        <v>111</v>
      </c>
      <c r="J707" s="1">
        <v>43411</v>
      </c>
      <c r="K707" s="1">
        <v>43475</v>
      </c>
      <c r="L707" t="s">
        <v>103</v>
      </c>
      <c r="N707" t="s">
        <v>1583</v>
      </c>
    </row>
    <row r="708" spans="1:14" x14ac:dyDescent="0.25">
      <c r="A708" t="s">
        <v>201</v>
      </c>
      <c r="B708" t="s">
        <v>848</v>
      </c>
      <c r="C708" t="s">
        <v>67</v>
      </c>
      <c r="D708" t="s">
        <v>21</v>
      </c>
      <c r="E708">
        <v>20901</v>
      </c>
      <c r="F708" t="s">
        <v>22</v>
      </c>
      <c r="G708" t="s">
        <v>22</v>
      </c>
      <c r="H708" t="s">
        <v>110</v>
      </c>
      <c r="I708" t="s">
        <v>111</v>
      </c>
      <c r="J708" s="1">
        <v>43402</v>
      </c>
      <c r="K708" s="1">
        <v>43475</v>
      </c>
      <c r="L708" t="s">
        <v>103</v>
      </c>
      <c r="N708" t="s">
        <v>1583</v>
      </c>
    </row>
    <row r="709" spans="1:14" x14ac:dyDescent="0.25">
      <c r="A709" t="s">
        <v>76</v>
      </c>
      <c r="B709" t="s">
        <v>2397</v>
      </c>
      <c r="C709" t="s">
        <v>276</v>
      </c>
      <c r="D709" t="s">
        <v>21</v>
      </c>
      <c r="E709">
        <v>21093</v>
      </c>
      <c r="F709" t="s">
        <v>22</v>
      </c>
      <c r="G709" t="s">
        <v>22</v>
      </c>
      <c r="H709" t="s">
        <v>110</v>
      </c>
      <c r="I709" t="s">
        <v>111</v>
      </c>
      <c r="J709" t="s">
        <v>210</v>
      </c>
      <c r="K709" s="1">
        <v>43473</v>
      </c>
      <c r="L709" t="s">
        <v>211</v>
      </c>
      <c r="M709" t="str">
        <f>HYPERLINK("https://www.regulations.gov/docket?D=FDA-2019-H-0087")</f>
        <v>https://www.regulations.gov/docket?D=FDA-2019-H-0087</v>
      </c>
      <c r="N709" t="s">
        <v>210</v>
      </c>
    </row>
    <row r="710" spans="1:14" x14ac:dyDescent="0.25">
      <c r="A710" t="s">
        <v>638</v>
      </c>
      <c r="B710" t="s">
        <v>639</v>
      </c>
      <c r="C710" t="s">
        <v>640</v>
      </c>
      <c r="D710" t="s">
        <v>21</v>
      </c>
      <c r="E710">
        <v>20706</v>
      </c>
      <c r="F710" t="s">
        <v>22</v>
      </c>
      <c r="G710" t="s">
        <v>22</v>
      </c>
      <c r="H710" t="s">
        <v>110</v>
      </c>
      <c r="I710" t="s">
        <v>111</v>
      </c>
      <c r="J710" s="1">
        <v>43405</v>
      </c>
      <c r="K710" s="1">
        <v>43468</v>
      </c>
      <c r="L710" t="s">
        <v>103</v>
      </c>
      <c r="N710" t="s">
        <v>1562</v>
      </c>
    </row>
    <row r="711" spans="1:14" x14ac:dyDescent="0.25">
      <c r="A711" t="s">
        <v>469</v>
      </c>
      <c r="B711" t="s">
        <v>470</v>
      </c>
      <c r="C711" t="s">
        <v>424</v>
      </c>
      <c r="D711" t="s">
        <v>21</v>
      </c>
      <c r="E711">
        <v>21043</v>
      </c>
      <c r="F711" t="s">
        <v>22</v>
      </c>
      <c r="G711" t="s">
        <v>22</v>
      </c>
      <c r="H711" t="s">
        <v>110</v>
      </c>
      <c r="I711" t="s">
        <v>111</v>
      </c>
      <c r="J711" t="s">
        <v>210</v>
      </c>
      <c r="K711" s="1">
        <v>43461</v>
      </c>
      <c r="L711" t="s">
        <v>211</v>
      </c>
      <c r="M711" t="str">
        <f>HYPERLINK("https://www.regulations.gov/docket?D=FDA-2018-H-4870")</f>
        <v>https://www.regulations.gov/docket?D=FDA-2018-H-4870</v>
      </c>
      <c r="N711" t="s">
        <v>210</v>
      </c>
    </row>
    <row r="712" spans="1:14" x14ac:dyDescent="0.25">
      <c r="A712" t="s">
        <v>463</v>
      </c>
      <c r="B712" t="s">
        <v>464</v>
      </c>
      <c r="C712" t="s">
        <v>39</v>
      </c>
      <c r="D712" t="s">
        <v>21</v>
      </c>
      <c r="E712">
        <v>21045</v>
      </c>
      <c r="F712" t="s">
        <v>22</v>
      </c>
      <c r="G712" t="s">
        <v>22</v>
      </c>
      <c r="H712" t="s">
        <v>110</v>
      </c>
      <c r="I712" t="s">
        <v>111</v>
      </c>
      <c r="J712" t="s">
        <v>210</v>
      </c>
      <c r="K712" s="1">
        <v>43458</v>
      </c>
      <c r="L712" t="s">
        <v>211</v>
      </c>
      <c r="M712" t="str">
        <f>HYPERLINK("https://www.regulations.gov/docket?D=FDA-2018-H-4848")</f>
        <v>https://www.regulations.gov/docket?D=FDA-2018-H-4848</v>
      </c>
      <c r="N712" t="s">
        <v>210</v>
      </c>
    </row>
    <row r="713" spans="1:14" x14ac:dyDescent="0.25">
      <c r="A713" t="s">
        <v>155</v>
      </c>
      <c r="B713" t="s">
        <v>3037</v>
      </c>
      <c r="C713" t="s">
        <v>804</v>
      </c>
      <c r="D713" t="s">
        <v>21</v>
      </c>
      <c r="E713">
        <v>20816</v>
      </c>
      <c r="F713" t="s">
        <v>22</v>
      </c>
      <c r="G713" t="s">
        <v>22</v>
      </c>
      <c r="H713" t="s">
        <v>110</v>
      </c>
      <c r="I713" t="s">
        <v>111</v>
      </c>
      <c r="J713" s="1">
        <v>43396</v>
      </c>
      <c r="K713" s="1">
        <v>43454</v>
      </c>
      <c r="L713" t="s">
        <v>103</v>
      </c>
      <c r="N713" t="s">
        <v>1562</v>
      </c>
    </row>
    <row r="714" spans="1:14" x14ac:dyDescent="0.25">
      <c r="A714" t="s">
        <v>196</v>
      </c>
      <c r="B714" t="s">
        <v>1126</v>
      </c>
      <c r="C714" t="s">
        <v>67</v>
      </c>
      <c r="D714" t="s">
        <v>21</v>
      </c>
      <c r="E714">
        <v>20910</v>
      </c>
      <c r="F714" t="s">
        <v>22</v>
      </c>
      <c r="G714" t="s">
        <v>22</v>
      </c>
      <c r="H714" t="s">
        <v>110</v>
      </c>
      <c r="I714" t="s">
        <v>132</v>
      </c>
      <c r="J714" s="1">
        <v>43398</v>
      </c>
      <c r="K714" s="1">
        <v>43454</v>
      </c>
      <c r="L714" t="s">
        <v>103</v>
      </c>
      <c r="N714" t="s">
        <v>1562</v>
      </c>
    </row>
    <row r="715" spans="1:14" x14ac:dyDescent="0.25">
      <c r="A715" t="s">
        <v>1406</v>
      </c>
      <c r="B715" t="s">
        <v>1407</v>
      </c>
      <c r="C715" t="s">
        <v>356</v>
      </c>
      <c r="D715" t="s">
        <v>21</v>
      </c>
      <c r="E715">
        <v>21114</v>
      </c>
      <c r="F715" t="s">
        <v>22</v>
      </c>
      <c r="G715" t="s">
        <v>22</v>
      </c>
      <c r="H715" t="s">
        <v>110</v>
      </c>
      <c r="I715" t="s">
        <v>111</v>
      </c>
      <c r="J715" s="1">
        <v>43390</v>
      </c>
      <c r="K715" s="1">
        <v>43447</v>
      </c>
      <c r="L715" t="s">
        <v>103</v>
      </c>
      <c r="N715" t="s">
        <v>1562</v>
      </c>
    </row>
    <row r="716" spans="1:14" x14ac:dyDescent="0.25">
      <c r="A716" t="s">
        <v>115</v>
      </c>
      <c r="B716" t="s">
        <v>1414</v>
      </c>
      <c r="C716" t="s">
        <v>617</v>
      </c>
      <c r="D716" t="s">
        <v>21</v>
      </c>
      <c r="E716">
        <v>21012</v>
      </c>
      <c r="F716" t="s">
        <v>22</v>
      </c>
      <c r="G716" t="s">
        <v>22</v>
      </c>
      <c r="H716" t="s">
        <v>110</v>
      </c>
      <c r="I716" t="s">
        <v>111</v>
      </c>
      <c r="J716" s="1">
        <v>43390</v>
      </c>
      <c r="K716" s="1">
        <v>43447</v>
      </c>
      <c r="L716" t="s">
        <v>103</v>
      </c>
      <c r="N716" t="s">
        <v>1562</v>
      </c>
    </row>
    <row r="717" spans="1:14" x14ac:dyDescent="0.25">
      <c r="A717" t="s">
        <v>76</v>
      </c>
      <c r="B717" t="s">
        <v>543</v>
      </c>
      <c r="C717" t="s">
        <v>226</v>
      </c>
      <c r="D717" t="s">
        <v>21</v>
      </c>
      <c r="E717">
        <v>20754</v>
      </c>
      <c r="F717" t="s">
        <v>22</v>
      </c>
      <c r="G717" t="s">
        <v>22</v>
      </c>
      <c r="H717" t="s">
        <v>110</v>
      </c>
      <c r="I717" t="s">
        <v>111</v>
      </c>
      <c r="J717" s="1">
        <v>43391</v>
      </c>
      <c r="K717" s="1">
        <v>43447</v>
      </c>
      <c r="L717" t="s">
        <v>103</v>
      </c>
      <c r="N717" t="s">
        <v>1562</v>
      </c>
    </row>
    <row r="718" spans="1:14" x14ac:dyDescent="0.25">
      <c r="A718" t="s">
        <v>180</v>
      </c>
      <c r="B718" t="s">
        <v>181</v>
      </c>
      <c r="C718" t="s">
        <v>182</v>
      </c>
      <c r="D718" t="s">
        <v>21</v>
      </c>
      <c r="E718">
        <v>21666</v>
      </c>
      <c r="F718" t="s">
        <v>22</v>
      </c>
      <c r="G718" t="s">
        <v>22</v>
      </c>
      <c r="H718" t="s">
        <v>110</v>
      </c>
      <c r="I718" t="s">
        <v>111</v>
      </c>
      <c r="J718" s="1">
        <v>43392</v>
      </c>
      <c r="K718" s="1">
        <v>43447</v>
      </c>
      <c r="L718" t="s">
        <v>103</v>
      </c>
      <c r="N718" t="s">
        <v>1562</v>
      </c>
    </row>
    <row r="719" spans="1:14" x14ac:dyDescent="0.25">
      <c r="A719" t="s">
        <v>315</v>
      </c>
      <c r="B719" t="s">
        <v>3240</v>
      </c>
      <c r="C719" t="s">
        <v>317</v>
      </c>
      <c r="D719" t="s">
        <v>21</v>
      </c>
      <c r="E719">
        <v>20735</v>
      </c>
      <c r="F719" t="s">
        <v>22</v>
      </c>
      <c r="G719" t="s">
        <v>22</v>
      </c>
      <c r="H719" t="s">
        <v>110</v>
      </c>
      <c r="I719" t="s">
        <v>111</v>
      </c>
      <c r="J719" s="1">
        <v>43384</v>
      </c>
      <c r="K719" s="1">
        <v>43433</v>
      </c>
      <c r="L719" t="s">
        <v>103</v>
      </c>
      <c r="N719" t="s">
        <v>1562</v>
      </c>
    </row>
    <row r="720" spans="1:14" x14ac:dyDescent="0.25">
      <c r="A720" t="s">
        <v>688</v>
      </c>
      <c r="B720" t="s">
        <v>689</v>
      </c>
      <c r="C720" t="s">
        <v>291</v>
      </c>
      <c r="D720" t="s">
        <v>21</v>
      </c>
      <c r="E720">
        <v>21702</v>
      </c>
      <c r="F720" t="s">
        <v>22</v>
      </c>
      <c r="G720" t="s">
        <v>22</v>
      </c>
      <c r="H720" t="s">
        <v>110</v>
      </c>
      <c r="I720" t="s">
        <v>2174</v>
      </c>
      <c r="J720" t="s">
        <v>210</v>
      </c>
      <c r="K720" s="1">
        <v>43431</v>
      </c>
      <c r="L720" t="s">
        <v>211</v>
      </c>
      <c r="M720" t="str">
        <f>HYPERLINK("https://www.regulations.gov/docket?D=FDA-2018-H-4502")</f>
        <v>https://www.regulations.gov/docket?D=FDA-2018-H-4502</v>
      </c>
      <c r="N720" t="s">
        <v>210</v>
      </c>
    </row>
    <row r="721" spans="1:14" x14ac:dyDescent="0.25">
      <c r="A721" t="s">
        <v>155</v>
      </c>
      <c r="B721" t="s">
        <v>3296</v>
      </c>
      <c r="C721" t="s">
        <v>317</v>
      </c>
      <c r="D721" t="s">
        <v>21</v>
      </c>
      <c r="E721">
        <v>20735</v>
      </c>
      <c r="F721" t="s">
        <v>22</v>
      </c>
      <c r="G721" t="s">
        <v>22</v>
      </c>
      <c r="H721" t="s">
        <v>110</v>
      </c>
      <c r="I721" t="s">
        <v>111</v>
      </c>
      <c r="J721" s="1">
        <v>43362</v>
      </c>
      <c r="K721" s="1">
        <v>43425</v>
      </c>
      <c r="L721" t="s">
        <v>103</v>
      </c>
      <c r="N721" t="s">
        <v>1562</v>
      </c>
    </row>
    <row r="722" spans="1:14" x14ac:dyDescent="0.25">
      <c r="A722" t="s">
        <v>327</v>
      </c>
      <c r="B722" t="s">
        <v>328</v>
      </c>
      <c r="C722" t="s">
        <v>317</v>
      </c>
      <c r="D722" t="s">
        <v>21</v>
      </c>
      <c r="E722">
        <v>20735</v>
      </c>
      <c r="F722" t="s">
        <v>22</v>
      </c>
      <c r="G722" t="s">
        <v>22</v>
      </c>
      <c r="H722" t="s">
        <v>110</v>
      </c>
      <c r="I722" t="s">
        <v>111</v>
      </c>
      <c r="J722" s="1">
        <v>43362</v>
      </c>
      <c r="K722" s="1">
        <v>43425</v>
      </c>
      <c r="L722" t="s">
        <v>103</v>
      </c>
      <c r="N722" t="s">
        <v>1562</v>
      </c>
    </row>
    <row r="723" spans="1:14" x14ac:dyDescent="0.25">
      <c r="A723" t="s">
        <v>3301</v>
      </c>
      <c r="B723" t="s">
        <v>3302</v>
      </c>
      <c r="C723" t="s">
        <v>67</v>
      </c>
      <c r="D723" t="s">
        <v>21</v>
      </c>
      <c r="E723">
        <v>20906</v>
      </c>
      <c r="F723" t="s">
        <v>22</v>
      </c>
      <c r="G723" t="s">
        <v>22</v>
      </c>
      <c r="H723" t="s">
        <v>110</v>
      </c>
      <c r="I723" t="s">
        <v>111</v>
      </c>
      <c r="J723" s="1">
        <v>43375</v>
      </c>
      <c r="K723" s="1">
        <v>43425</v>
      </c>
      <c r="L723" t="s">
        <v>103</v>
      </c>
      <c r="N723" t="s">
        <v>1562</v>
      </c>
    </row>
    <row r="724" spans="1:14" x14ac:dyDescent="0.25">
      <c r="A724" t="s">
        <v>1095</v>
      </c>
      <c r="B724" t="s">
        <v>1096</v>
      </c>
      <c r="C724" t="s">
        <v>70</v>
      </c>
      <c r="D724" t="s">
        <v>21</v>
      </c>
      <c r="E724">
        <v>21401</v>
      </c>
      <c r="F724" t="s">
        <v>22</v>
      </c>
      <c r="G724" t="s">
        <v>22</v>
      </c>
      <c r="H724" t="s">
        <v>110</v>
      </c>
      <c r="I724" t="s">
        <v>111</v>
      </c>
      <c r="J724" t="s">
        <v>210</v>
      </c>
      <c r="K724" s="1">
        <v>43425</v>
      </c>
      <c r="L724" t="s">
        <v>211</v>
      </c>
      <c r="M724" t="str">
        <f>HYPERLINK("https://www.regulations.gov/docket?D=FDA-2018-H-4453")</f>
        <v>https://www.regulations.gov/docket?D=FDA-2018-H-4453</v>
      </c>
      <c r="N724" t="s">
        <v>210</v>
      </c>
    </row>
    <row r="725" spans="1:14" x14ac:dyDescent="0.25">
      <c r="A725" t="s">
        <v>318</v>
      </c>
      <c r="B725" t="s">
        <v>319</v>
      </c>
      <c r="C725" t="s">
        <v>320</v>
      </c>
      <c r="D725" t="s">
        <v>21</v>
      </c>
      <c r="E725">
        <v>20607</v>
      </c>
      <c r="F725" t="s">
        <v>22</v>
      </c>
      <c r="G725" t="s">
        <v>22</v>
      </c>
      <c r="H725" t="s">
        <v>110</v>
      </c>
      <c r="I725" t="s">
        <v>132</v>
      </c>
      <c r="J725" s="1">
        <v>43364</v>
      </c>
      <c r="K725" s="1">
        <v>43419</v>
      </c>
      <c r="L725" t="s">
        <v>103</v>
      </c>
      <c r="N725" t="s">
        <v>1562</v>
      </c>
    </row>
    <row r="726" spans="1:14" x14ac:dyDescent="0.25">
      <c r="A726" t="s">
        <v>155</v>
      </c>
      <c r="B726" t="s">
        <v>3346</v>
      </c>
      <c r="C726" t="s">
        <v>29</v>
      </c>
      <c r="D726" t="s">
        <v>21</v>
      </c>
      <c r="E726">
        <v>21222</v>
      </c>
      <c r="F726" t="s">
        <v>22</v>
      </c>
      <c r="G726" t="s">
        <v>22</v>
      </c>
      <c r="H726" t="s">
        <v>110</v>
      </c>
      <c r="I726" t="s">
        <v>111</v>
      </c>
      <c r="J726" s="1">
        <v>43365</v>
      </c>
      <c r="K726" s="1">
        <v>43419</v>
      </c>
      <c r="L726" t="s">
        <v>103</v>
      </c>
      <c r="N726" t="s">
        <v>1562</v>
      </c>
    </row>
    <row r="727" spans="1:14" x14ac:dyDescent="0.25">
      <c r="A727" t="s">
        <v>1408</v>
      </c>
      <c r="B727" t="s">
        <v>1409</v>
      </c>
      <c r="C727" t="s">
        <v>54</v>
      </c>
      <c r="D727" t="s">
        <v>21</v>
      </c>
      <c r="E727">
        <v>21061</v>
      </c>
      <c r="F727" t="s">
        <v>22</v>
      </c>
      <c r="G727" t="s">
        <v>22</v>
      </c>
      <c r="H727" t="s">
        <v>110</v>
      </c>
      <c r="I727" t="s">
        <v>111</v>
      </c>
      <c r="J727" s="1">
        <v>43360</v>
      </c>
      <c r="K727" s="1">
        <v>43412</v>
      </c>
      <c r="L727" t="s">
        <v>103</v>
      </c>
      <c r="N727" t="s">
        <v>1583</v>
      </c>
    </row>
    <row r="728" spans="1:14" x14ac:dyDescent="0.25">
      <c r="A728" t="s">
        <v>1911</v>
      </c>
      <c r="B728" t="s">
        <v>1912</v>
      </c>
      <c r="C728" t="s">
        <v>804</v>
      </c>
      <c r="D728" t="s">
        <v>21</v>
      </c>
      <c r="E728">
        <v>20814</v>
      </c>
      <c r="F728" t="s">
        <v>22</v>
      </c>
      <c r="G728" t="s">
        <v>22</v>
      </c>
      <c r="H728" t="s">
        <v>110</v>
      </c>
      <c r="I728" t="s">
        <v>111</v>
      </c>
      <c r="J728" s="1">
        <v>43360</v>
      </c>
      <c r="K728" s="1">
        <v>43412</v>
      </c>
      <c r="L728" t="s">
        <v>103</v>
      </c>
      <c r="N728" t="s">
        <v>1562</v>
      </c>
    </row>
    <row r="729" spans="1:14" x14ac:dyDescent="0.25">
      <c r="A729" t="s">
        <v>155</v>
      </c>
      <c r="B729" t="s">
        <v>3382</v>
      </c>
      <c r="C729" t="s">
        <v>317</v>
      </c>
      <c r="D729" t="s">
        <v>21</v>
      </c>
      <c r="E729">
        <v>20735</v>
      </c>
      <c r="F729" t="s">
        <v>22</v>
      </c>
      <c r="G729" t="s">
        <v>22</v>
      </c>
      <c r="H729" t="s">
        <v>110</v>
      </c>
      <c r="I729" t="s">
        <v>111</v>
      </c>
      <c r="J729" s="1">
        <v>43362</v>
      </c>
      <c r="K729" s="1">
        <v>43412</v>
      </c>
      <c r="L729" t="s">
        <v>103</v>
      </c>
      <c r="N729" t="s">
        <v>1562</v>
      </c>
    </row>
    <row r="730" spans="1:14" x14ac:dyDescent="0.25">
      <c r="A730" t="s">
        <v>1538</v>
      </c>
      <c r="B730" t="s">
        <v>1539</v>
      </c>
      <c r="C730" t="s">
        <v>54</v>
      </c>
      <c r="D730" t="s">
        <v>21</v>
      </c>
      <c r="E730">
        <v>21061</v>
      </c>
      <c r="F730" t="s">
        <v>22</v>
      </c>
      <c r="G730" t="s">
        <v>22</v>
      </c>
      <c r="H730" t="s">
        <v>110</v>
      </c>
      <c r="I730" t="s">
        <v>111</v>
      </c>
      <c r="J730" s="1">
        <v>43360</v>
      </c>
      <c r="K730" s="1">
        <v>43412</v>
      </c>
      <c r="L730" t="s">
        <v>103</v>
      </c>
      <c r="N730" t="s">
        <v>1583</v>
      </c>
    </row>
    <row r="731" spans="1:14" x14ac:dyDescent="0.25">
      <c r="A731" t="s">
        <v>657</v>
      </c>
      <c r="B731" t="s">
        <v>658</v>
      </c>
      <c r="C731" t="s">
        <v>659</v>
      </c>
      <c r="D731" t="s">
        <v>21</v>
      </c>
      <c r="E731">
        <v>20747</v>
      </c>
      <c r="F731" t="s">
        <v>22</v>
      </c>
      <c r="G731" t="s">
        <v>22</v>
      </c>
      <c r="H731" t="s">
        <v>110</v>
      </c>
      <c r="I731" t="s">
        <v>111</v>
      </c>
      <c r="J731" s="1">
        <v>43355</v>
      </c>
      <c r="K731" s="1">
        <v>43412</v>
      </c>
      <c r="L731" t="s">
        <v>103</v>
      </c>
      <c r="N731" t="s">
        <v>1583</v>
      </c>
    </row>
    <row r="732" spans="1:14" x14ac:dyDescent="0.25">
      <c r="A732" t="s">
        <v>383</v>
      </c>
      <c r="B732" t="s">
        <v>3384</v>
      </c>
      <c r="C732" t="s">
        <v>354</v>
      </c>
      <c r="D732" t="s">
        <v>21</v>
      </c>
      <c r="E732">
        <v>20688</v>
      </c>
      <c r="F732" t="s">
        <v>22</v>
      </c>
      <c r="G732" t="s">
        <v>22</v>
      </c>
      <c r="H732" t="s">
        <v>110</v>
      </c>
      <c r="I732" t="s">
        <v>132</v>
      </c>
      <c r="J732" s="1">
        <v>43358</v>
      </c>
      <c r="K732" s="1">
        <v>43412</v>
      </c>
      <c r="L732" t="s">
        <v>103</v>
      </c>
      <c r="N732" t="s">
        <v>1562</v>
      </c>
    </row>
    <row r="733" spans="1:14" x14ac:dyDescent="0.25">
      <c r="A733" t="s">
        <v>30</v>
      </c>
      <c r="B733" t="s">
        <v>1505</v>
      </c>
      <c r="C733" t="s">
        <v>54</v>
      </c>
      <c r="D733" t="s">
        <v>21</v>
      </c>
      <c r="E733">
        <v>21061</v>
      </c>
      <c r="F733" t="s">
        <v>22</v>
      </c>
      <c r="G733" t="s">
        <v>22</v>
      </c>
      <c r="H733" t="s">
        <v>110</v>
      </c>
      <c r="I733" t="s">
        <v>111</v>
      </c>
      <c r="J733" s="1">
        <v>43356</v>
      </c>
      <c r="K733" s="1">
        <v>43412</v>
      </c>
      <c r="L733" t="s">
        <v>103</v>
      </c>
      <c r="N733" t="s">
        <v>1583</v>
      </c>
    </row>
    <row r="734" spans="1:14" x14ac:dyDescent="0.25">
      <c r="A734" t="s">
        <v>1190</v>
      </c>
      <c r="B734" t="s">
        <v>3397</v>
      </c>
      <c r="C734" t="s">
        <v>67</v>
      </c>
      <c r="D734" t="s">
        <v>21</v>
      </c>
      <c r="E734">
        <v>20903</v>
      </c>
      <c r="F734" t="s">
        <v>22</v>
      </c>
      <c r="G734" t="s">
        <v>22</v>
      </c>
      <c r="H734" t="s">
        <v>110</v>
      </c>
      <c r="I734" t="s">
        <v>132</v>
      </c>
      <c r="J734" s="1">
        <v>43357</v>
      </c>
      <c r="K734" s="1">
        <v>43412</v>
      </c>
      <c r="L734" t="s">
        <v>103</v>
      </c>
      <c r="N734" t="s">
        <v>1562</v>
      </c>
    </row>
    <row r="735" spans="1:14" x14ac:dyDescent="0.25">
      <c r="A735" t="s">
        <v>724</v>
      </c>
      <c r="B735" t="s">
        <v>725</v>
      </c>
      <c r="C735" t="s">
        <v>154</v>
      </c>
      <c r="D735" t="s">
        <v>21</v>
      </c>
      <c r="E735">
        <v>20708</v>
      </c>
      <c r="F735" t="s">
        <v>22</v>
      </c>
      <c r="G735" t="s">
        <v>22</v>
      </c>
      <c r="H735" t="s">
        <v>110</v>
      </c>
      <c r="I735" t="s">
        <v>132</v>
      </c>
      <c r="J735" s="1">
        <v>43353</v>
      </c>
      <c r="K735" s="1">
        <v>43405</v>
      </c>
      <c r="L735" t="s">
        <v>103</v>
      </c>
      <c r="N735" t="s">
        <v>1562</v>
      </c>
    </row>
    <row r="736" spans="1:14" x14ac:dyDescent="0.25">
      <c r="A736" t="s">
        <v>1878</v>
      </c>
      <c r="B736" t="s">
        <v>3519</v>
      </c>
      <c r="C736" t="s">
        <v>1315</v>
      </c>
      <c r="D736" t="s">
        <v>21</v>
      </c>
      <c r="E736">
        <v>20712</v>
      </c>
      <c r="F736" t="s">
        <v>22</v>
      </c>
      <c r="G736" t="s">
        <v>22</v>
      </c>
      <c r="H736" t="s">
        <v>110</v>
      </c>
      <c r="I736" t="s">
        <v>111</v>
      </c>
      <c r="J736" s="1">
        <v>43350</v>
      </c>
      <c r="K736" s="1">
        <v>43398</v>
      </c>
      <c r="L736" t="s">
        <v>103</v>
      </c>
      <c r="N736" t="s">
        <v>1562</v>
      </c>
    </row>
    <row r="737" spans="1:14" x14ac:dyDescent="0.25">
      <c r="A737" t="s">
        <v>3883</v>
      </c>
      <c r="B737" t="s">
        <v>2687</v>
      </c>
      <c r="C737" t="s">
        <v>757</v>
      </c>
      <c r="D737" t="s">
        <v>21</v>
      </c>
      <c r="E737">
        <v>20740</v>
      </c>
      <c r="F737" t="s">
        <v>22</v>
      </c>
      <c r="G737" t="s">
        <v>22</v>
      </c>
      <c r="H737" t="s">
        <v>110</v>
      </c>
      <c r="I737" t="s">
        <v>111</v>
      </c>
      <c r="J737" t="s">
        <v>210</v>
      </c>
      <c r="K737" s="1">
        <v>43362</v>
      </c>
      <c r="L737" t="s">
        <v>211</v>
      </c>
      <c r="M737" t="str">
        <f>HYPERLINK("https://www.regulations.gov/docket?D=FDA-2018-H-3508")</f>
        <v>https://www.regulations.gov/docket?D=FDA-2018-H-3508</v>
      </c>
      <c r="N737" t="s">
        <v>210</v>
      </c>
    </row>
    <row r="738" spans="1:14" x14ac:dyDescent="0.25">
      <c r="A738" t="s">
        <v>2457</v>
      </c>
      <c r="B738" t="s">
        <v>2458</v>
      </c>
      <c r="C738" t="s">
        <v>804</v>
      </c>
      <c r="D738" t="s">
        <v>21</v>
      </c>
      <c r="E738">
        <v>20817</v>
      </c>
      <c r="F738" t="s">
        <v>22</v>
      </c>
      <c r="G738" t="s">
        <v>22</v>
      </c>
      <c r="H738" t="s">
        <v>110</v>
      </c>
      <c r="I738" t="s">
        <v>111</v>
      </c>
      <c r="J738" s="1">
        <v>43336</v>
      </c>
      <c r="K738" s="1">
        <v>43349</v>
      </c>
      <c r="L738" t="s">
        <v>103</v>
      </c>
      <c r="N738" t="s">
        <v>1562</v>
      </c>
    </row>
    <row r="739" spans="1:14" x14ac:dyDescent="0.25">
      <c r="A739" t="s">
        <v>1831</v>
      </c>
      <c r="B739" t="s">
        <v>4038</v>
      </c>
      <c r="C739" t="s">
        <v>455</v>
      </c>
      <c r="D739" t="s">
        <v>21</v>
      </c>
      <c r="E739">
        <v>20646</v>
      </c>
      <c r="F739" t="s">
        <v>22</v>
      </c>
      <c r="G739" t="s">
        <v>22</v>
      </c>
      <c r="H739" t="s">
        <v>110</v>
      </c>
      <c r="I739" t="s">
        <v>132</v>
      </c>
      <c r="J739" s="1">
        <v>43332</v>
      </c>
      <c r="K739" s="1">
        <v>43342</v>
      </c>
      <c r="L739" t="s">
        <v>103</v>
      </c>
      <c r="N739" t="s">
        <v>1583</v>
      </c>
    </row>
    <row r="740" spans="1:14" x14ac:dyDescent="0.25">
      <c r="A740" t="s">
        <v>4039</v>
      </c>
      <c r="B740" t="s">
        <v>4040</v>
      </c>
      <c r="C740" t="s">
        <v>1661</v>
      </c>
      <c r="D740" t="s">
        <v>21</v>
      </c>
      <c r="E740">
        <v>21085</v>
      </c>
      <c r="F740" t="s">
        <v>22</v>
      </c>
      <c r="G740" t="s">
        <v>22</v>
      </c>
      <c r="H740" t="s">
        <v>110</v>
      </c>
      <c r="I740" t="s">
        <v>2174</v>
      </c>
      <c r="J740" s="1">
        <v>43334</v>
      </c>
      <c r="K740" s="1">
        <v>43342</v>
      </c>
      <c r="L740" t="s">
        <v>103</v>
      </c>
      <c r="N740" t="s">
        <v>1562</v>
      </c>
    </row>
    <row r="741" spans="1:14" x14ac:dyDescent="0.25">
      <c r="A741" t="s">
        <v>87</v>
      </c>
      <c r="B741" t="s">
        <v>4063</v>
      </c>
      <c r="C741" t="s">
        <v>1661</v>
      </c>
      <c r="D741" t="s">
        <v>21</v>
      </c>
      <c r="E741">
        <v>21085</v>
      </c>
      <c r="F741" t="s">
        <v>22</v>
      </c>
      <c r="G741" t="s">
        <v>22</v>
      </c>
      <c r="H741" t="s">
        <v>110</v>
      </c>
      <c r="I741" t="s">
        <v>132</v>
      </c>
      <c r="J741" s="1">
        <v>43334</v>
      </c>
      <c r="K741" s="1">
        <v>43342</v>
      </c>
      <c r="L741" t="s">
        <v>103</v>
      </c>
      <c r="N741" t="s">
        <v>1583</v>
      </c>
    </row>
    <row r="742" spans="1:14" x14ac:dyDescent="0.25">
      <c r="A742" t="s">
        <v>155</v>
      </c>
      <c r="B742" t="s">
        <v>4177</v>
      </c>
      <c r="C742" t="s">
        <v>778</v>
      </c>
      <c r="D742" t="s">
        <v>21</v>
      </c>
      <c r="E742">
        <v>20602</v>
      </c>
      <c r="F742" t="s">
        <v>22</v>
      </c>
      <c r="G742" t="s">
        <v>22</v>
      </c>
      <c r="H742" t="s">
        <v>110</v>
      </c>
      <c r="I742" t="s">
        <v>132</v>
      </c>
      <c r="J742" s="1">
        <v>43327</v>
      </c>
      <c r="K742" s="1">
        <v>43335</v>
      </c>
      <c r="L742" t="s">
        <v>103</v>
      </c>
      <c r="N742" t="s">
        <v>1562</v>
      </c>
    </row>
    <row r="743" spans="1:14" x14ac:dyDescent="0.25">
      <c r="A743" t="s">
        <v>155</v>
      </c>
      <c r="B743" t="s">
        <v>4178</v>
      </c>
      <c r="C743" t="s">
        <v>109</v>
      </c>
      <c r="D743" t="s">
        <v>21</v>
      </c>
      <c r="E743">
        <v>21048</v>
      </c>
      <c r="F743" t="s">
        <v>22</v>
      </c>
      <c r="G743" t="s">
        <v>22</v>
      </c>
      <c r="H743" t="s">
        <v>110</v>
      </c>
      <c r="I743" t="s">
        <v>2174</v>
      </c>
      <c r="J743" s="1">
        <v>43328</v>
      </c>
      <c r="K743" s="1">
        <v>43335</v>
      </c>
      <c r="L743" t="s">
        <v>103</v>
      </c>
      <c r="N743" t="s">
        <v>1562</v>
      </c>
    </row>
    <row r="744" spans="1:14" x14ac:dyDescent="0.25">
      <c r="A744" t="s">
        <v>30</v>
      </c>
      <c r="B744" t="s">
        <v>1812</v>
      </c>
      <c r="C744" t="s">
        <v>501</v>
      </c>
      <c r="D744" t="s">
        <v>21</v>
      </c>
      <c r="E744">
        <v>20710</v>
      </c>
      <c r="F744" t="s">
        <v>22</v>
      </c>
      <c r="G744" t="s">
        <v>22</v>
      </c>
      <c r="H744" t="s">
        <v>110</v>
      </c>
      <c r="I744" t="s">
        <v>111</v>
      </c>
      <c r="J744" s="1">
        <v>43329</v>
      </c>
      <c r="K744" s="1">
        <v>43335</v>
      </c>
      <c r="L744" t="s">
        <v>103</v>
      </c>
      <c r="N744" t="s">
        <v>1583</v>
      </c>
    </row>
    <row r="745" spans="1:14" x14ac:dyDescent="0.25">
      <c r="A745" t="s">
        <v>1518</v>
      </c>
      <c r="B745" t="s">
        <v>1519</v>
      </c>
      <c r="C745" t="s">
        <v>109</v>
      </c>
      <c r="D745" t="s">
        <v>21</v>
      </c>
      <c r="E745">
        <v>21048</v>
      </c>
      <c r="F745" t="s">
        <v>22</v>
      </c>
      <c r="G745" t="s">
        <v>22</v>
      </c>
      <c r="H745" t="s">
        <v>110</v>
      </c>
      <c r="I745" t="s">
        <v>111</v>
      </c>
      <c r="J745" s="1">
        <v>43315</v>
      </c>
      <c r="K745" s="1">
        <v>43328</v>
      </c>
      <c r="L745" t="s">
        <v>103</v>
      </c>
      <c r="N745" t="s">
        <v>1583</v>
      </c>
    </row>
    <row r="746" spans="1:14" x14ac:dyDescent="0.25">
      <c r="A746" t="s">
        <v>30</v>
      </c>
      <c r="B746" t="s">
        <v>31</v>
      </c>
      <c r="C746" t="s">
        <v>29</v>
      </c>
      <c r="D746" t="s">
        <v>21</v>
      </c>
      <c r="E746">
        <v>21210</v>
      </c>
      <c r="F746" t="s">
        <v>22</v>
      </c>
      <c r="G746" t="s">
        <v>22</v>
      </c>
      <c r="H746" t="s">
        <v>110</v>
      </c>
      <c r="I746" t="s">
        <v>111</v>
      </c>
      <c r="J746" s="1">
        <v>43319</v>
      </c>
      <c r="K746" s="1">
        <v>43328</v>
      </c>
      <c r="L746" t="s">
        <v>103</v>
      </c>
      <c r="N746" t="s">
        <v>1583</v>
      </c>
    </row>
    <row r="747" spans="1:14" x14ac:dyDescent="0.25">
      <c r="A747" t="s">
        <v>1514</v>
      </c>
      <c r="B747" t="s">
        <v>1515</v>
      </c>
      <c r="C747" t="s">
        <v>1516</v>
      </c>
      <c r="D747" t="s">
        <v>21</v>
      </c>
      <c r="E747">
        <v>21787</v>
      </c>
      <c r="F747" t="s">
        <v>22</v>
      </c>
      <c r="G747" t="s">
        <v>22</v>
      </c>
      <c r="H747" t="s">
        <v>110</v>
      </c>
      <c r="I747" t="s">
        <v>2174</v>
      </c>
      <c r="J747" s="1">
        <v>43263</v>
      </c>
      <c r="K747" s="1">
        <v>43321</v>
      </c>
      <c r="L747" t="s">
        <v>103</v>
      </c>
      <c r="N747" t="s">
        <v>1562</v>
      </c>
    </row>
    <row r="748" spans="1:14" x14ac:dyDescent="0.25">
      <c r="A748" t="s">
        <v>2013</v>
      </c>
      <c r="B748" t="s">
        <v>2014</v>
      </c>
      <c r="C748" t="s">
        <v>179</v>
      </c>
      <c r="D748" t="s">
        <v>21</v>
      </c>
      <c r="E748">
        <v>20878</v>
      </c>
      <c r="F748" t="s">
        <v>22</v>
      </c>
      <c r="G748" t="s">
        <v>22</v>
      </c>
      <c r="H748" t="s">
        <v>110</v>
      </c>
      <c r="I748" t="s">
        <v>2174</v>
      </c>
      <c r="J748" s="1">
        <v>43264</v>
      </c>
      <c r="K748" s="1">
        <v>43321</v>
      </c>
      <c r="L748" t="s">
        <v>103</v>
      </c>
      <c r="N748" t="s">
        <v>1583</v>
      </c>
    </row>
    <row r="749" spans="1:14" x14ac:dyDescent="0.25">
      <c r="A749" t="s">
        <v>294</v>
      </c>
      <c r="B749" t="s">
        <v>884</v>
      </c>
      <c r="C749" t="s">
        <v>854</v>
      </c>
      <c r="D749" t="s">
        <v>21</v>
      </c>
      <c r="E749">
        <v>20706</v>
      </c>
      <c r="F749" t="s">
        <v>22</v>
      </c>
      <c r="G749" t="s">
        <v>22</v>
      </c>
      <c r="H749" t="s">
        <v>110</v>
      </c>
      <c r="I749" t="s">
        <v>2174</v>
      </c>
      <c r="J749" s="1">
        <v>43265</v>
      </c>
      <c r="K749" s="1">
        <v>43321</v>
      </c>
      <c r="L749" t="s">
        <v>103</v>
      </c>
      <c r="N749" t="s">
        <v>1583</v>
      </c>
    </row>
    <row r="750" spans="1:14" x14ac:dyDescent="0.25">
      <c r="A750" t="s">
        <v>2207</v>
      </c>
      <c r="B750" t="s">
        <v>2208</v>
      </c>
      <c r="C750" t="s">
        <v>179</v>
      </c>
      <c r="D750" t="s">
        <v>21</v>
      </c>
      <c r="E750">
        <v>20879</v>
      </c>
      <c r="F750" t="s">
        <v>22</v>
      </c>
      <c r="G750" t="s">
        <v>22</v>
      </c>
      <c r="H750" t="s">
        <v>110</v>
      </c>
      <c r="I750" t="s">
        <v>132</v>
      </c>
      <c r="J750" t="s">
        <v>210</v>
      </c>
      <c r="K750" s="1">
        <v>43315</v>
      </c>
      <c r="L750" t="s">
        <v>211</v>
      </c>
      <c r="M750" t="str">
        <f>HYPERLINK("https://www.regulations.gov/docket?D=FDA-2018-H-3015")</f>
        <v>https://www.regulations.gov/docket?D=FDA-2018-H-3015</v>
      </c>
      <c r="N750" t="s">
        <v>210</v>
      </c>
    </row>
    <row r="751" spans="1:14" x14ac:dyDescent="0.25">
      <c r="A751" t="s">
        <v>2423</v>
      </c>
      <c r="B751" t="s">
        <v>4481</v>
      </c>
      <c r="C751" t="s">
        <v>624</v>
      </c>
      <c r="D751" t="s">
        <v>21</v>
      </c>
      <c r="E751">
        <v>20678</v>
      </c>
      <c r="F751" t="s">
        <v>22</v>
      </c>
      <c r="G751" t="s">
        <v>22</v>
      </c>
      <c r="H751" t="s">
        <v>110</v>
      </c>
      <c r="I751" t="s">
        <v>111</v>
      </c>
      <c r="J751" s="1">
        <v>43306</v>
      </c>
      <c r="K751" s="1">
        <v>43314</v>
      </c>
      <c r="L751" t="s">
        <v>103</v>
      </c>
      <c r="N751" t="s">
        <v>1562</v>
      </c>
    </row>
    <row r="752" spans="1:14" x14ac:dyDescent="0.25">
      <c r="A752" t="s">
        <v>2141</v>
      </c>
      <c r="B752" t="s">
        <v>4482</v>
      </c>
      <c r="C752" t="s">
        <v>59</v>
      </c>
      <c r="D752" t="s">
        <v>21</v>
      </c>
      <c r="E752">
        <v>21133</v>
      </c>
      <c r="F752" t="s">
        <v>22</v>
      </c>
      <c r="G752" t="s">
        <v>22</v>
      </c>
      <c r="H752" t="s">
        <v>110</v>
      </c>
      <c r="I752" t="s">
        <v>132</v>
      </c>
      <c r="J752" s="1">
        <v>43308</v>
      </c>
      <c r="K752" s="1">
        <v>43314</v>
      </c>
      <c r="L752" t="s">
        <v>103</v>
      </c>
      <c r="N752" t="s">
        <v>1583</v>
      </c>
    </row>
    <row r="753" spans="1:14" x14ac:dyDescent="0.25">
      <c r="A753" t="s">
        <v>155</v>
      </c>
      <c r="B753" t="s">
        <v>4483</v>
      </c>
      <c r="C753" t="s">
        <v>59</v>
      </c>
      <c r="D753" t="s">
        <v>21</v>
      </c>
      <c r="E753">
        <v>21133</v>
      </c>
      <c r="F753" t="s">
        <v>22</v>
      </c>
      <c r="G753" t="s">
        <v>22</v>
      </c>
      <c r="H753" t="s">
        <v>110</v>
      </c>
      <c r="I753" t="s">
        <v>132</v>
      </c>
      <c r="J753" s="1">
        <v>43308</v>
      </c>
      <c r="K753" s="1">
        <v>43314</v>
      </c>
      <c r="L753" t="s">
        <v>103</v>
      </c>
      <c r="N753" t="s">
        <v>1562</v>
      </c>
    </row>
    <row r="754" spans="1:14" x14ac:dyDescent="0.25">
      <c r="A754" t="s">
        <v>76</v>
      </c>
      <c r="B754" t="s">
        <v>4485</v>
      </c>
      <c r="C754" t="s">
        <v>4486</v>
      </c>
      <c r="D754" t="s">
        <v>21</v>
      </c>
      <c r="E754">
        <v>21093</v>
      </c>
      <c r="F754" t="s">
        <v>22</v>
      </c>
      <c r="G754" t="s">
        <v>22</v>
      </c>
      <c r="H754" t="s">
        <v>110</v>
      </c>
      <c r="I754" t="s">
        <v>132</v>
      </c>
      <c r="J754" s="1">
        <v>43304</v>
      </c>
      <c r="K754" s="1">
        <v>43314</v>
      </c>
      <c r="L754" t="s">
        <v>103</v>
      </c>
      <c r="N754" t="s">
        <v>1583</v>
      </c>
    </row>
    <row r="755" spans="1:14" x14ac:dyDescent="0.25">
      <c r="A755" t="s">
        <v>30</v>
      </c>
      <c r="B755" t="s">
        <v>2668</v>
      </c>
      <c r="C755" t="s">
        <v>864</v>
      </c>
      <c r="D755" t="s">
        <v>21</v>
      </c>
      <c r="E755">
        <v>21784</v>
      </c>
      <c r="F755" t="s">
        <v>22</v>
      </c>
      <c r="G755" t="s">
        <v>22</v>
      </c>
      <c r="H755" t="s">
        <v>110</v>
      </c>
      <c r="I755" t="s">
        <v>2174</v>
      </c>
      <c r="J755" s="1">
        <v>43290</v>
      </c>
      <c r="K755" s="1">
        <v>43314</v>
      </c>
      <c r="L755" t="s">
        <v>103</v>
      </c>
      <c r="N755" t="s">
        <v>1562</v>
      </c>
    </row>
    <row r="756" spans="1:14" x14ac:dyDescent="0.25">
      <c r="A756" t="s">
        <v>155</v>
      </c>
      <c r="B756" t="s">
        <v>2309</v>
      </c>
      <c r="C756" t="s">
        <v>745</v>
      </c>
      <c r="D756" t="s">
        <v>21</v>
      </c>
      <c r="E756">
        <v>21001</v>
      </c>
      <c r="F756" t="s">
        <v>22</v>
      </c>
      <c r="G756" t="s">
        <v>22</v>
      </c>
      <c r="H756" t="s">
        <v>110</v>
      </c>
      <c r="I756" t="s">
        <v>111</v>
      </c>
      <c r="J756" s="1">
        <v>43297</v>
      </c>
      <c r="K756" s="1">
        <v>43307</v>
      </c>
      <c r="L756" t="s">
        <v>103</v>
      </c>
      <c r="N756" t="s">
        <v>1583</v>
      </c>
    </row>
    <row r="757" spans="1:14" x14ac:dyDescent="0.25">
      <c r="A757" t="s">
        <v>155</v>
      </c>
      <c r="B757" t="s">
        <v>2503</v>
      </c>
      <c r="C757" t="s">
        <v>519</v>
      </c>
      <c r="D757" t="s">
        <v>21</v>
      </c>
      <c r="E757">
        <v>21122</v>
      </c>
      <c r="F757" t="s">
        <v>22</v>
      </c>
      <c r="G757" t="s">
        <v>22</v>
      </c>
      <c r="H757" t="s">
        <v>110</v>
      </c>
      <c r="I757" t="s">
        <v>111</v>
      </c>
      <c r="J757" s="1">
        <v>43299</v>
      </c>
      <c r="K757" s="1">
        <v>43307</v>
      </c>
      <c r="L757" t="s">
        <v>103</v>
      </c>
      <c r="N757" t="s">
        <v>1562</v>
      </c>
    </row>
    <row r="758" spans="1:14" x14ac:dyDescent="0.25">
      <c r="A758" t="s">
        <v>1076</v>
      </c>
      <c r="B758" t="s">
        <v>1077</v>
      </c>
      <c r="C758" t="s">
        <v>70</v>
      </c>
      <c r="D758" t="s">
        <v>21</v>
      </c>
      <c r="E758">
        <v>21401</v>
      </c>
      <c r="F758" t="s">
        <v>22</v>
      </c>
      <c r="G758" t="s">
        <v>22</v>
      </c>
      <c r="H758" t="s">
        <v>110</v>
      </c>
      <c r="I758" t="s">
        <v>111</v>
      </c>
      <c r="J758" s="1">
        <v>43291</v>
      </c>
      <c r="K758" s="1">
        <v>43307</v>
      </c>
      <c r="L758" t="s">
        <v>103</v>
      </c>
      <c r="N758" t="s">
        <v>1583</v>
      </c>
    </row>
    <row r="759" spans="1:14" x14ac:dyDescent="0.25">
      <c r="A759" t="s">
        <v>2416</v>
      </c>
      <c r="B759" t="s">
        <v>2417</v>
      </c>
      <c r="C759" t="s">
        <v>770</v>
      </c>
      <c r="D759" t="s">
        <v>21</v>
      </c>
      <c r="E759">
        <v>20653</v>
      </c>
      <c r="F759" t="s">
        <v>22</v>
      </c>
      <c r="G759" t="s">
        <v>22</v>
      </c>
      <c r="H759" t="s">
        <v>110</v>
      </c>
      <c r="I759" t="s">
        <v>111</v>
      </c>
      <c r="J759" s="1">
        <v>43297</v>
      </c>
      <c r="K759" s="1">
        <v>43307</v>
      </c>
      <c r="L759" t="s">
        <v>103</v>
      </c>
      <c r="N759" t="s">
        <v>1562</v>
      </c>
    </row>
    <row r="760" spans="1:14" x14ac:dyDescent="0.25">
      <c r="A760" t="s">
        <v>188</v>
      </c>
      <c r="B760" t="s">
        <v>464</v>
      </c>
      <c r="C760" t="s">
        <v>39</v>
      </c>
      <c r="D760" t="s">
        <v>21</v>
      </c>
      <c r="E760">
        <v>21045</v>
      </c>
      <c r="F760" t="s">
        <v>22</v>
      </c>
      <c r="G760" t="s">
        <v>22</v>
      </c>
      <c r="H760" t="s">
        <v>110</v>
      </c>
      <c r="I760" t="s">
        <v>132</v>
      </c>
      <c r="J760" s="1">
        <v>43283</v>
      </c>
      <c r="K760" s="1">
        <v>43307</v>
      </c>
      <c r="L760" t="s">
        <v>103</v>
      </c>
      <c r="N760" t="s">
        <v>1583</v>
      </c>
    </row>
    <row r="761" spans="1:14" x14ac:dyDescent="0.25">
      <c r="A761" t="s">
        <v>2118</v>
      </c>
      <c r="B761" t="s">
        <v>4608</v>
      </c>
      <c r="C761" t="s">
        <v>880</v>
      </c>
      <c r="D761" t="s">
        <v>21</v>
      </c>
      <c r="E761">
        <v>21784</v>
      </c>
      <c r="F761" t="s">
        <v>22</v>
      </c>
      <c r="G761" t="s">
        <v>22</v>
      </c>
      <c r="H761" t="s">
        <v>110</v>
      </c>
      <c r="I761" t="s">
        <v>2174</v>
      </c>
      <c r="J761" s="1">
        <v>43290</v>
      </c>
      <c r="K761" s="1">
        <v>43300</v>
      </c>
      <c r="L761" t="s">
        <v>103</v>
      </c>
      <c r="N761" t="s">
        <v>1583</v>
      </c>
    </row>
    <row r="762" spans="1:14" x14ac:dyDescent="0.25">
      <c r="A762" t="s">
        <v>740</v>
      </c>
      <c r="B762" t="s">
        <v>741</v>
      </c>
      <c r="C762" t="s">
        <v>369</v>
      </c>
      <c r="D762" t="s">
        <v>21</v>
      </c>
      <c r="E762">
        <v>21040</v>
      </c>
      <c r="F762" t="s">
        <v>22</v>
      </c>
      <c r="G762" t="s">
        <v>22</v>
      </c>
      <c r="H762" t="s">
        <v>110</v>
      </c>
      <c r="I762" t="s">
        <v>111</v>
      </c>
      <c r="J762" s="1">
        <v>43277</v>
      </c>
      <c r="K762" s="1">
        <v>43293</v>
      </c>
      <c r="L762" t="s">
        <v>103</v>
      </c>
      <c r="N762" t="s">
        <v>1583</v>
      </c>
    </row>
    <row r="763" spans="1:14" x14ac:dyDescent="0.25">
      <c r="A763" t="s">
        <v>4729</v>
      </c>
      <c r="B763" t="s">
        <v>1411</v>
      </c>
      <c r="C763" t="s">
        <v>29</v>
      </c>
      <c r="D763" t="s">
        <v>21</v>
      </c>
      <c r="E763">
        <v>21206</v>
      </c>
      <c r="F763" t="s">
        <v>22</v>
      </c>
      <c r="G763" t="s">
        <v>22</v>
      </c>
      <c r="H763" t="s">
        <v>110</v>
      </c>
      <c r="I763" t="s">
        <v>111</v>
      </c>
      <c r="J763" s="1">
        <v>43272</v>
      </c>
      <c r="K763" s="1">
        <v>43286</v>
      </c>
      <c r="L763" t="s">
        <v>103</v>
      </c>
      <c r="N763" t="s">
        <v>1583</v>
      </c>
    </row>
    <row r="764" spans="1:14" x14ac:dyDescent="0.25">
      <c r="A764" t="s">
        <v>155</v>
      </c>
      <c r="B764" t="s">
        <v>498</v>
      </c>
      <c r="C764" t="s">
        <v>29</v>
      </c>
      <c r="D764" t="s">
        <v>21</v>
      </c>
      <c r="E764">
        <v>21206</v>
      </c>
      <c r="F764" t="s">
        <v>22</v>
      </c>
      <c r="G764" t="s">
        <v>22</v>
      </c>
      <c r="H764" t="s">
        <v>110</v>
      </c>
      <c r="I764" t="s">
        <v>111</v>
      </c>
      <c r="J764" s="1">
        <v>43272</v>
      </c>
      <c r="K764" s="1">
        <v>43286</v>
      </c>
      <c r="L764" t="s">
        <v>103</v>
      </c>
      <c r="N764" t="s">
        <v>1583</v>
      </c>
    </row>
    <row r="765" spans="1:14" x14ac:dyDescent="0.25">
      <c r="A765" t="s">
        <v>2706</v>
      </c>
      <c r="B765" t="s">
        <v>4731</v>
      </c>
      <c r="C765" t="s">
        <v>39</v>
      </c>
      <c r="D765" t="s">
        <v>21</v>
      </c>
      <c r="E765">
        <v>21045</v>
      </c>
      <c r="F765" t="s">
        <v>22</v>
      </c>
      <c r="G765" t="s">
        <v>22</v>
      </c>
      <c r="H765" t="s">
        <v>110</v>
      </c>
      <c r="I765" t="s">
        <v>2174</v>
      </c>
      <c r="J765" s="1">
        <v>43276</v>
      </c>
      <c r="K765" s="1">
        <v>43286</v>
      </c>
      <c r="L765" t="s">
        <v>103</v>
      </c>
      <c r="N765" t="s">
        <v>1562</v>
      </c>
    </row>
    <row r="766" spans="1:14" x14ac:dyDescent="0.25">
      <c r="A766" t="s">
        <v>465</v>
      </c>
      <c r="B766" t="s">
        <v>466</v>
      </c>
      <c r="C766" t="s">
        <v>39</v>
      </c>
      <c r="D766" t="s">
        <v>21</v>
      </c>
      <c r="E766">
        <v>21045</v>
      </c>
      <c r="F766" t="s">
        <v>22</v>
      </c>
      <c r="G766" t="s">
        <v>22</v>
      </c>
      <c r="H766" t="s">
        <v>110</v>
      </c>
      <c r="I766" t="s">
        <v>111</v>
      </c>
      <c r="J766" s="1">
        <v>43276</v>
      </c>
      <c r="K766" s="1">
        <v>43286</v>
      </c>
      <c r="L766" t="s">
        <v>103</v>
      </c>
      <c r="N766" t="s">
        <v>1583</v>
      </c>
    </row>
    <row r="767" spans="1:14" x14ac:dyDescent="0.25">
      <c r="A767" t="s">
        <v>2515</v>
      </c>
      <c r="B767" t="s">
        <v>2516</v>
      </c>
      <c r="C767" t="s">
        <v>182</v>
      </c>
      <c r="D767" t="s">
        <v>21</v>
      </c>
      <c r="E767">
        <v>21666</v>
      </c>
      <c r="F767" t="s">
        <v>22</v>
      </c>
      <c r="G767" t="s">
        <v>22</v>
      </c>
      <c r="H767" t="s">
        <v>110</v>
      </c>
      <c r="I767" t="s">
        <v>2174</v>
      </c>
      <c r="J767" s="1">
        <v>43271</v>
      </c>
      <c r="K767" s="1">
        <v>43286</v>
      </c>
      <c r="L767" t="s">
        <v>103</v>
      </c>
      <c r="N767" t="s">
        <v>1562</v>
      </c>
    </row>
    <row r="768" spans="1:14" x14ac:dyDescent="0.25">
      <c r="A768" t="s">
        <v>2293</v>
      </c>
      <c r="B768" t="s">
        <v>2294</v>
      </c>
      <c r="C768" t="s">
        <v>182</v>
      </c>
      <c r="D768" t="s">
        <v>21</v>
      </c>
      <c r="E768">
        <v>21666</v>
      </c>
      <c r="F768" t="s">
        <v>22</v>
      </c>
      <c r="G768" t="s">
        <v>22</v>
      </c>
      <c r="H768" t="s">
        <v>110</v>
      </c>
      <c r="I768" t="s">
        <v>111</v>
      </c>
      <c r="J768" t="s">
        <v>210</v>
      </c>
      <c r="K768" s="1">
        <v>43280</v>
      </c>
      <c r="L768" t="s">
        <v>211</v>
      </c>
      <c r="M768" t="str">
        <f>HYPERLINK("https://www.regulations.gov/docket?D=FDA-2018-H-2522")</f>
        <v>https://www.regulations.gov/docket?D=FDA-2018-H-2522</v>
      </c>
      <c r="N768" t="s">
        <v>210</v>
      </c>
    </row>
    <row r="769" spans="1:14" x14ac:dyDescent="0.25">
      <c r="A769" t="s">
        <v>2697</v>
      </c>
      <c r="B769" t="s">
        <v>2698</v>
      </c>
      <c r="C769" t="s">
        <v>1020</v>
      </c>
      <c r="D769" t="s">
        <v>21</v>
      </c>
      <c r="E769">
        <v>21157</v>
      </c>
      <c r="F769" t="s">
        <v>22</v>
      </c>
      <c r="G769" t="s">
        <v>22</v>
      </c>
      <c r="H769" t="s">
        <v>110</v>
      </c>
      <c r="I769" t="s">
        <v>111</v>
      </c>
      <c r="J769" s="1">
        <v>43269</v>
      </c>
      <c r="K769" s="1">
        <v>43279</v>
      </c>
      <c r="L769" t="s">
        <v>103</v>
      </c>
      <c r="N769" t="s">
        <v>1583</v>
      </c>
    </row>
    <row r="770" spans="1:14" x14ac:dyDescent="0.25">
      <c r="A770" t="s">
        <v>155</v>
      </c>
      <c r="B770" t="s">
        <v>4856</v>
      </c>
      <c r="C770" t="s">
        <v>154</v>
      </c>
      <c r="D770" t="s">
        <v>21</v>
      </c>
      <c r="E770">
        <v>20707</v>
      </c>
      <c r="F770" t="s">
        <v>22</v>
      </c>
      <c r="G770" t="s">
        <v>22</v>
      </c>
      <c r="H770" t="s">
        <v>110</v>
      </c>
      <c r="I770" t="s">
        <v>2174</v>
      </c>
      <c r="J770" s="1">
        <v>43209</v>
      </c>
      <c r="K770" s="1">
        <v>43265</v>
      </c>
      <c r="L770" t="s">
        <v>103</v>
      </c>
      <c r="N770" t="s">
        <v>1583</v>
      </c>
    </row>
    <row r="771" spans="1:14" x14ac:dyDescent="0.25">
      <c r="A771" t="s">
        <v>657</v>
      </c>
      <c r="B771" t="s">
        <v>1231</v>
      </c>
      <c r="C771" t="s">
        <v>86</v>
      </c>
      <c r="D771" t="s">
        <v>21</v>
      </c>
      <c r="E771">
        <v>21225</v>
      </c>
      <c r="F771" t="s">
        <v>22</v>
      </c>
      <c r="G771" t="s">
        <v>22</v>
      </c>
      <c r="H771" t="s">
        <v>110</v>
      </c>
      <c r="I771" t="s">
        <v>132</v>
      </c>
      <c r="J771" s="1">
        <v>43208</v>
      </c>
      <c r="K771" s="1">
        <v>43265</v>
      </c>
      <c r="L771" t="s">
        <v>103</v>
      </c>
      <c r="N771" t="s">
        <v>1562</v>
      </c>
    </row>
    <row r="772" spans="1:14" x14ac:dyDescent="0.25">
      <c r="A772" t="s">
        <v>2704</v>
      </c>
      <c r="B772" t="s">
        <v>2705</v>
      </c>
      <c r="C772" t="s">
        <v>29</v>
      </c>
      <c r="D772" t="s">
        <v>21</v>
      </c>
      <c r="E772">
        <v>21230</v>
      </c>
      <c r="F772" t="s">
        <v>22</v>
      </c>
      <c r="G772" t="s">
        <v>22</v>
      </c>
      <c r="H772" t="s">
        <v>110</v>
      </c>
      <c r="I772" t="s">
        <v>4857</v>
      </c>
      <c r="J772" s="1">
        <v>43215</v>
      </c>
      <c r="K772" s="1">
        <v>43265</v>
      </c>
      <c r="L772" t="s">
        <v>103</v>
      </c>
      <c r="N772" t="s">
        <v>1583</v>
      </c>
    </row>
    <row r="773" spans="1:14" x14ac:dyDescent="0.25">
      <c r="A773" t="s">
        <v>1531</v>
      </c>
      <c r="B773" t="s">
        <v>4890</v>
      </c>
      <c r="C773" t="s">
        <v>54</v>
      </c>
      <c r="D773" t="s">
        <v>21</v>
      </c>
      <c r="E773">
        <v>21061</v>
      </c>
      <c r="F773" t="s">
        <v>22</v>
      </c>
      <c r="G773" t="s">
        <v>22</v>
      </c>
      <c r="H773" t="s">
        <v>110</v>
      </c>
      <c r="I773" t="s">
        <v>2174</v>
      </c>
      <c r="J773" s="1">
        <v>43201</v>
      </c>
      <c r="K773" s="1">
        <v>43258</v>
      </c>
      <c r="L773" t="s">
        <v>103</v>
      </c>
      <c r="N773" t="s">
        <v>1583</v>
      </c>
    </row>
    <row r="774" spans="1:14" x14ac:dyDescent="0.25">
      <c r="A774" t="s">
        <v>913</v>
      </c>
      <c r="B774" t="s">
        <v>4900</v>
      </c>
      <c r="C774" t="s">
        <v>70</v>
      </c>
      <c r="D774" t="s">
        <v>21</v>
      </c>
      <c r="E774">
        <v>21401</v>
      </c>
      <c r="F774" t="s">
        <v>22</v>
      </c>
      <c r="G774" t="s">
        <v>22</v>
      </c>
      <c r="H774" t="s">
        <v>110</v>
      </c>
      <c r="I774" t="s">
        <v>132</v>
      </c>
      <c r="J774" s="1">
        <v>43201</v>
      </c>
      <c r="K774" s="1">
        <v>43258</v>
      </c>
      <c r="L774" t="s">
        <v>103</v>
      </c>
      <c r="N774" t="s">
        <v>1562</v>
      </c>
    </row>
    <row r="775" spans="1:14" x14ac:dyDescent="0.25">
      <c r="A775" t="s">
        <v>1192</v>
      </c>
      <c r="B775" t="s">
        <v>1193</v>
      </c>
      <c r="C775" t="s">
        <v>291</v>
      </c>
      <c r="D775" t="s">
        <v>21</v>
      </c>
      <c r="E775">
        <v>21701</v>
      </c>
      <c r="F775" t="s">
        <v>22</v>
      </c>
      <c r="G775" t="s">
        <v>22</v>
      </c>
      <c r="H775" t="s">
        <v>110</v>
      </c>
      <c r="I775" t="s">
        <v>111</v>
      </c>
      <c r="J775" s="1">
        <v>43209</v>
      </c>
      <c r="K775" s="1">
        <v>43209</v>
      </c>
      <c r="L775" t="s">
        <v>103</v>
      </c>
      <c r="N775" t="s">
        <v>1583</v>
      </c>
    </row>
    <row r="776" spans="1:14" x14ac:dyDescent="0.25">
      <c r="A776" t="s">
        <v>1141</v>
      </c>
      <c r="B776" t="s">
        <v>1142</v>
      </c>
      <c r="C776" t="s">
        <v>29</v>
      </c>
      <c r="D776" t="s">
        <v>21</v>
      </c>
      <c r="E776">
        <v>21206</v>
      </c>
      <c r="F776" t="s">
        <v>22</v>
      </c>
      <c r="G776" t="s">
        <v>22</v>
      </c>
      <c r="H776" t="s">
        <v>2041</v>
      </c>
      <c r="I776" t="s">
        <v>24</v>
      </c>
      <c r="J776" t="s">
        <v>210</v>
      </c>
      <c r="K776" s="1">
        <v>43593</v>
      </c>
      <c r="L776" t="s">
        <v>211</v>
      </c>
      <c r="M776" t="str">
        <f>HYPERLINK("https://www.regulations.gov/docket?D=FDA-2019-H-2176")</f>
        <v>https://www.regulations.gov/docket?D=FDA-2019-H-2176</v>
      </c>
      <c r="N776" t="s">
        <v>210</v>
      </c>
    </row>
    <row r="777" spans="1:14" x14ac:dyDescent="0.25">
      <c r="A777" t="s">
        <v>1117</v>
      </c>
      <c r="B777" t="s">
        <v>1118</v>
      </c>
      <c r="C777" t="s">
        <v>198</v>
      </c>
      <c r="D777" t="s">
        <v>21</v>
      </c>
      <c r="E777">
        <v>20746</v>
      </c>
      <c r="F777" t="s">
        <v>22</v>
      </c>
      <c r="G777" t="s">
        <v>22</v>
      </c>
      <c r="H777" t="s">
        <v>2041</v>
      </c>
      <c r="I777" t="s">
        <v>24</v>
      </c>
      <c r="J777" t="s">
        <v>210</v>
      </c>
      <c r="K777" s="1">
        <v>43403</v>
      </c>
      <c r="L777" t="s">
        <v>211</v>
      </c>
      <c r="M777" t="str">
        <f>HYPERLINK("https://www.regulations.gov/docket?D=FDA-2018-H-4101")</f>
        <v>https://www.regulations.gov/docket?D=FDA-2018-H-4101</v>
      </c>
      <c r="N777" t="s">
        <v>210</v>
      </c>
    </row>
    <row r="778" spans="1:14" x14ac:dyDescent="0.25">
      <c r="A778" t="s">
        <v>3520</v>
      </c>
      <c r="B778" t="s">
        <v>3521</v>
      </c>
      <c r="C778" t="s">
        <v>29</v>
      </c>
      <c r="D778" t="s">
        <v>21</v>
      </c>
      <c r="E778">
        <v>21223</v>
      </c>
      <c r="F778" t="s">
        <v>22</v>
      </c>
      <c r="G778" t="s">
        <v>22</v>
      </c>
      <c r="H778" t="s">
        <v>2041</v>
      </c>
      <c r="I778" t="s">
        <v>24</v>
      </c>
      <c r="J778" s="1">
        <v>43327</v>
      </c>
      <c r="K778" s="1">
        <v>43398</v>
      </c>
      <c r="L778" t="s">
        <v>103</v>
      </c>
      <c r="N778" t="s">
        <v>3522</v>
      </c>
    </row>
    <row r="779" spans="1:14" x14ac:dyDescent="0.25">
      <c r="A779" t="s">
        <v>2606</v>
      </c>
      <c r="B779" t="s">
        <v>4810</v>
      </c>
      <c r="C779" t="s">
        <v>29</v>
      </c>
      <c r="D779" t="s">
        <v>21</v>
      </c>
      <c r="E779">
        <v>21229</v>
      </c>
      <c r="F779" t="s">
        <v>22</v>
      </c>
      <c r="G779" t="s">
        <v>22</v>
      </c>
      <c r="H779" t="s">
        <v>2041</v>
      </c>
      <c r="I779" t="s">
        <v>24</v>
      </c>
      <c r="J779" s="1">
        <v>43214</v>
      </c>
      <c r="K779" s="1">
        <v>43272</v>
      </c>
      <c r="L779" t="s">
        <v>103</v>
      </c>
      <c r="N779" t="s">
        <v>3522</v>
      </c>
    </row>
    <row r="780" spans="1:14" x14ac:dyDescent="0.25">
      <c r="A780" t="s">
        <v>4859</v>
      </c>
      <c r="B780" t="s">
        <v>4860</v>
      </c>
      <c r="C780" t="s">
        <v>29</v>
      </c>
      <c r="D780" t="s">
        <v>21</v>
      </c>
      <c r="E780">
        <v>21217</v>
      </c>
      <c r="F780" t="s">
        <v>22</v>
      </c>
      <c r="G780" t="s">
        <v>22</v>
      </c>
      <c r="H780" t="s">
        <v>2041</v>
      </c>
      <c r="I780" t="s">
        <v>24</v>
      </c>
      <c r="J780" s="1">
        <v>43214</v>
      </c>
      <c r="K780" s="1">
        <v>43265</v>
      </c>
      <c r="L780" t="s">
        <v>103</v>
      </c>
      <c r="N780" t="s">
        <v>4861</v>
      </c>
    </row>
    <row r="781" spans="1:14" x14ac:dyDescent="0.25">
      <c r="A781" t="s">
        <v>1147</v>
      </c>
      <c r="B781" t="s">
        <v>2625</v>
      </c>
      <c r="C781" t="s">
        <v>317</v>
      </c>
      <c r="D781" t="s">
        <v>21</v>
      </c>
      <c r="E781">
        <v>20735</v>
      </c>
      <c r="F781" t="s">
        <v>22</v>
      </c>
      <c r="G781" t="s">
        <v>22</v>
      </c>
      <c r="H781" t="s">
        <v>2041</v>
      </c>
      <c r="I781" t="s">
        <v>24</v>
      </c>
      <c r="J781" t="s">
        <v>210</v>
      </c>
      <c r="K781" s="1">
        <v>43231</v>
      </c>
      <c r="L781" t="s">
        <v>211</v>
      </c>
      <c r="M781" t="str">
        <f>HYPERLINK("https://www.regulations.gov/docket?D=FDA-2018-H-1828")</f>
        <v>https://www.regulations.gov/docket?D=FDA-2018-H-1828</v>
      </c>
      <c r="N781" t="s">
        <v>210</v>
      </c>
    </row>
    <row r="782" spans="1:14" x14ac:dyDescent="0.25">
      <c r="A782" t="s">
        <v>1141</v>
      </c>
      <c r="B782" t="s">
        <v>1142</v>
      </c>
      <c r="C782" t="s">
        <v>29</v>
      </c>
      <c r="D782" t="s">
        <v>21</v>
      </c>
      <c r="E782">
        <v>21206</v>
      </c>
      <c r="F782" t="s">
        <v>22</v>
      </c>
      <c r="G782" t="s">
        <v>22</v>
      </c>
      <c r="H782" t="s">
        <v>2041</v>
      </c>
      <c r="I782" t="s">
        <v>24</v>
      </c>
      <c r="J782" s="1">
        <v>43119</v>
      </c>
      <c r="K782" s="1">
        <v>43132</v>
      </c>
      <c r="L782" t="s">
        <v>103</v>
      </c>
      <c r="N782" t="s">
        <v>3522</v>
      </c>
    </row>
    <row r="783" spans="1:14" x14ac:dyDescent="0.25">
      <c r="A783" t="s">
        <v>1177</v>
      </c>
      <c r="B783" t="s">
        <v>1110</v>
      </c>
      <c r="C783" t="s">
        <v>551</v>
      </c>
      <c r="D783" t="s">
        <v>21</v>
      </c>
      <c r="E783">
        <v>21801</v>
      </c>
      <c r="F783" t="s">
        <v>22</v>
      </c>
      <c r="G783" t="s">
        <v>22</v>
      </c>
      <c r="H783" t="s">
        <v>1982</v>
      </c>
      <c r="I783" t="s">
        <v>1983</v>
      </c>
      <c r="J783" s="1">
        <v>43564</v>
      </c>
      <c r="K783" s="1">
        <v>43601</v>
      </c>
      <c r="L783" t="s">
        <v>103</v>
      </c>
      <c r="N783" t="s">
        <v>1900</v>
      </c>
    </row>
  </sheetData>
  <sortState ref="A2:N783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372A-7837-40F2-8A08-8118DFDE4935}">
  <dimension ref="A1:N218"/>
  <sheetViews>
    <sheetView tabSelected="1" topLeftCell="A199" workbookViewId="0">
      <selection activeCell="L220" sqref="L22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205</v>
      </c>
      <c r="B2" t="s">
        <v>206</v>
      </c>
      <c r="C2" t="s">
        <v>207</v>
      </c>
      <c r="D2" t="s">
        <v>21</v>
      </c>
      <c r="E2">
        <v>20712</v>
      </c>
      <c r="F2" t="s">
        <v>22</v>
      </c>
      <c r="G2" t="s">
        <v>22</v>
      </c>
      <c r="H2" t="s">
        <v>208</v>
      </c>
      <c r="I2" t="s">
        <v>209</v>
      </c>
      <c r="J2" t="s">
        <v>210</v>
      </c>
      <c r="K2" s="1">
        <v>43728</v>
      </c>
      <c r="L2" t="s">
        <v>211</v>
      </c>
      <c r="M2" t="str">
        <f>HYPERLINK("https://www.regulations.gov/docket?D=FDA-2019-H-4354")</f>
        <v>https://www.regulations.gov/docket?D=FDA-2019-H-4354</v>
      </c>
      <c r="N2" t="s">
        <v>210</v>
      </c>
    </row>
    <row r="3" spans="1:14" x14ac:dyDescent="0.25">
      <c r="A3" t="s">
        <v>234</v>
      </c>
      <c r="B3" t="s">
        <v>235</v>
      </c>
      <c r="C3" t="s">
        <v>29</v>
      </c>
      <c r="D3" t="s">
        <v>21</v>
      </c>
      <c r="E3">
        <v>21202</v>
      </c>
      <c r="F3" t="s">
        <v>22</v>
      </c>
      <c r="G3" t="s">
        <v>22</v>
      </c>
      <c r="H3" t="s">
        <v>208</v>
      </c>
      <c r="I3" t="s">
        <v>209</v>
      </c>
      <c r="J3" s="1">
        <v>43706</v>
      </c>
      <c r="K3" s="1">
        <v>43727</v>
      </c>
      <c r="L3" t="s">
        <v>103</v>
      </c>
      <c r="N3" t="s">
        <v>104</v>
      </c>
    </row>
    <row r="4" spans="1:14" x14ac:dyDescent="0.25">
      <c r="A4" t="s">
        <v>237</v>
      </c>
      <c r="B4" t="s">
        <v>238</v>
      </c>
      <c r="C4" t="s">
        <v>29</v>
      </c>
      <c r="D4" t="s">
        <v>21</v>
      </c>
      <c r="E4">
        <v>21218</v>
      </c>
      <c r="F4" t="s">
        <v>22</v>
      </c>
      <c r="G4" t="s">
        <v>22</v>
      </c>
      <c r="H4" t="s">
        <v>208</v>
      </c>
      <c r="I4" t="s">
        <v>209</v>
      </c>
      <c r="J4" s="1">
        <v>43706</v>
      </c>
      <c r="K4" s="1">
        <v>43727</v>
      </c>
      <c r="L4" t="s">
        <v>103</v>
      </c>
      <c r="N4" t="s">
        <v>104</v>
      </c>
    </row>
    <row r="5" spans="1:14" x14ac:dyDescent="0.25">
      <c r="A5" t="s">
        <v>242</v>
      </c>
      <c r="B5" t="s">
        <v>243</v>
      </c>
      <c r="C5" t="s">
        <v>29</v>
      </c>
      <c r="D5" t="s">
        <v>21</v>
      </c>
      <c r="E5">
        <v>21215</v>
      </c>
      <c r="F5" t="s">
        <v>22</v>
      </c>
      <c r="G5" t="s">
        <v>22</v>
      </c>
      <c r="H5" t="s">
        <v>208</v>
      </c>
      <c r="I5" t="s">
        <v>209</v>
      </c>
      <c r="J5" s="1">
        <v>43699</v>
      </c>
      <c r="K5" s="1">
        <v>43727</v>
      </c>
      <c r="L5" t="s">
        <v>103</v>
      </c>
      <c r="N5" t="s">
        <v>104</v>
      </c>
    </row>
    <row r="6" spans="1:14" x14ac:dyDescent="0.25">
      <c r="A6" t="s">
        <v>30</v>
      </c>
      <c r="B6" t="s">
        <v>246</v>
      </c>
      <c r="C6" t="s">
        <v>29</v>
      </c>
      <c r="D6" t="s">
        <v>21</v>
      </c>
      <c r="E6">
        <v>21201</v>
      </c>
      <c r="F6" t="s">
        <v>22</v>
      </c>
      <c r="G6" t="s">
        <v>22</v>
      </c>
      <c r="H6" t="s">
        <v>208</v>
      </c>
      <c r="I6" t="s">
        <v>209</v>
      </c>
      <c r="J6" s="1">
        <v>43706</v>
      </c>
      <c r="K6" s="1">
        <v>43727</v>
      </c>
      <c r="L6" t="s">
        <v>103</v>
      </c>
      <c r="N6" t="s">
        <v>104</v>
      </c>
    </row>
    <row r="7" spans="1:14" x14ac:dyDescent="0.25">
      <c r="A7" t="s">
        <v>257</v>
      </c>
      <c r="B7" t="s">
        <v>258</v>
      </c>
      <c r="C7" t="s">
        <v>29</v>
      </c>
      <c r="D7" t="s">
        <v>21</v>
      </c>
      <c r="E7">
        <v>21215</v>
      </c>
      <c r="F7" t="s">
        <v>22</v>
      </c>
      <c r="G7" t="s">
        <v>22</v>
      </c>
      <c r="H7" t="s">
        <v>208</v>
      </c>
      <c r="I7" t="s">
        <v>209</v>
      </c>
      <c r="J7" s="1">
        <v>43699</v>
      </c>
      <c r="K7" s="1">
        <v>43727</v>
      </c>
      <c r="L7" t="s">
        <v>103</v>
      </c>
      <c r="N7" t="s">
        <v>104</v>
      </c>
    </row>
    <row r="8" spans="1:14" x14ac:dyDescent="0.25">
      <c r="A8" t="s">
        <v>146</v>
      </c>
      <c r="B8" t="s">
        <v>259</v>
      </c>
      <c r="C8" t="s">
        <v>29</v>
      </c>
      <c r="D8" t="s">
        <v>21</v>
      </c>
      <c r="E8">
        <v>21202</v>
      </c>
      <c r="F8" t="s">
        <v>22</v>
      </c>
      <c r="G8" t="s">
        <v>22</v>
      </c>
      <c r="H8" t="s">
        <v>208</v>
      </c>
      <c r="I8" t="s">
        <v>209</v>
      </c>
      <c r="J8" s="1">
        <v>43706</v>
      </c>
      <c r="K8" s="1">
        <v>43727</v>
      </c>
      <c r="L8" t="s">
        <v>103</v>
      </c>
      <c r="N8" t="s">
        <v>104</v>
      </c>
    </row>
    <row r="9" spans="1:14" x14ac:dyDescent="0.25">
      <c r="A9" t="s">
        <v>350</v>
      </c>
      <c r="B9" t="s">
        <v>351</v>
      </c>
      <c r="C9" t="s">
        <v>29</v>
      </c>
      <c r="D9" t="s">
        <v>21</v>
      </c>
      <c r="E9">
        <v>21211</v>
      </c>
      <c r="F9" t="s">
        <v>22</v>
      </c>
      <c r="G9" t="s">
        <v>22</v>
      </c>
      <c r="H9" t="s">
        <v>208</v>
      </c>
      <c r="I9" t="s">
        <v>209</v>
      </c>
      <c r="J9" t="s">
        <v>210</v>
      </c>
      <c r="K9" s="1">
        <v>43721</v>
      </c>
      <c r="L9" t="s">
        <v>211</v>
      </c>
      <c r="M9" t="str">
        <f>HYPERLINK("https://www.regulations.gov/docket?D=FDA-2019-H-4251")</f>
        <v>https://www.regulations.gov/docket?D=FDA-2019-H-4251</v>
      </c>
      <c r="N9" t="s">
        <v>210</v>
      </c>
    </row>
    <row r="10" spans="1:14" x14ac:dyDescent="0.25">
      <c r="A10" t="s">
        <v>361</v>
      </c>
      <c r="B10" t="s">
        <v>362</v>
      </c>
      <c r="C10" t="s">
        <v>29</v>
      </c>
      <c r="D10" t="s">
        <v>21</v>
      </c>
      <c r="E10">
        <v>21215</v>
      </c>
      <c r="F10" t="s">
        <v>22</v>
      </c>
      <c r="G10" t="s">
        <v>22</v>
      </c>
      <c r="H10" t="s">
        <v>208</v>
      </c>
      <c r="I10" t="s">
        <v>209</v>
      </c>
      <c r="J10" s="1">
        <v>43699</v>
      </c>
      <c r="K10" s="1">
        <v>43720</v>
      </c>
      <c r="L10" t="s">
        <v>103</v>
      </c>
      <c r="N10" t="s">
        <v>104</v>
      </c>
    </row>
    <row r="11" spans="1:14" x14ac:dyDescent="0.25">
      <c r="A11" t="s">
        <v>367</v>
      </c>
      <c r="B11" t="s">
        <v>368</v>
      </c>
      <c r="C11" t="s">
        <v>369</v>
      </c>
      <c r="D11" t="s">
        <v>21</v>
      </c>
      <c r="E11">
        <v>21040</v>
      </c>
      <c r="F11" t="s">
        <v>22</v>
      </c>
      <c r="G11" t="s">
        <v>22</v>
      </c>
      <c r="H11" t="s">
        <v>208</v>
      </c>
      <c r="I11" t="s">
        <v>209</v>
      </c>
      <c r="J11" s="1">
        <v>43700</v>
      </c>
      <c r="K11" s="1">
        <v>43720</v>
      </c>
      <c r="L11" t="s">
        <v>103</v>
      </c>
      <c r="N11" t="s">
        <v>104</v>
      </c>
    </row>
    <row r="12" spans="1:14" x14ac:dyDescent="0.25">
      <c r="A12" t="s">
        <v>372</v>
      </c>
      <c r="B12" t="s">
        <v>373</v>
      </c>
      <c r="C12" t="s">
        <v>29</v>
      </c>
      <c r="D12" t="s">
        <v>21</v>
      </c>
      <c r="E12">
        <v>21231</v>
      </c>
      <c r="F12" t="s">
        <v>22</v>
      </c>
      <c r="G12" t="s">
        <v>22</v>
      </c>
      <c r="H12" t="s">
        <v>208</v>
      </c>
      <c r="I12" t="s">
        <v>209</v>
      </c>
      <c r="J12" s="1">
        <v>43705</v>
      </c>
      <c r="K12" s="1">
        <v>43720</v>
      </c>
      <c r="L12" t="s">
        <v>103</v>
      </c>
      <c r="N12" t="s">
        <v>104</v>
      </c>
    </row>
    <row r="13" spans="1:14" x14ac:dyDescent="0.25">
      <c r="A13" t="s">
        <v>387</v>
      </c>
      <c r="B13" t="s">
        <v>388</v>
      </c>
      <c r="C13" t="s">
        <v>254</v>
      </c>
      <c r="D13" t="s">
        <v>21</v>
      </c>
      <c r="E13">
        <v>21204</v>
      </c>
      <c r="F13" t="s">
        <v>22</v>
      </c>
      <c r="G13" t="s">
        <v>22</v>
      </c>
      <c r="H13" t="s">
        <v>208</v>
      </c>
      <c r="I13" t="s">
        <v>129</v>
      </c>
      <c r="J13" s="1">
        <v>43697</v>
      </c>
      <c r="K13" s="1">
        <v>43720</v>
      </c>
      <c r="L13" t="s">
        <v>103</v>
      </c>
      <c r="N13" t="s">
        <v>104</v>
      </c>
    </row>
    <row r="14" spans="1:14" x14ac:dyDescent="0.25">
      <c r="A14" t="s">
        <v>409</v>
      </c>
      <c r="B14" t="s">
        <v>410</v>
      </c>
      <c r="C14" t="s">
        <v>29</v>
      </c>
      <c r="D14" t="s">
        <v>21</v>
      </c>
      <c r="E14">
        <v>21239</v>
      </c>
      <c r="F14" t="s">
        <v>22</v>
      </c>
      <c r="G14" t="s">
        <v>22</v>
      </c>
      <c r="H14" t="s">
        <v>208</v>
      </c>
      <c r="I14" t="s">
        <v>411</v>
      </c>
      <c r="J14" s="1">
        <v>43703</v>
      </c>
      <c r="K14" s="1">
        <v>43720</v>
      </c>
      <c r="L14" t="s">
        <v>103</v>
      </c>
      <c r="N14" t="s">
        <v>104</v>
      </c>
    </row>
    <row r="15" spans="1:14" x14ac:dyDescent="0.25">
      <c r="A15" t="s">
        <v>415</v>
      </c>
      <c r="B15" t="s">
        <v>416</v>
      </c>
      <c r="C15" t="s">
        <v>29</v>
      </c>
      <c r="D15" t="s">
        <v>21</v>
      </c>
      <c r="E15">
        <v>21215</v>
      </c>
      <c r="F15" t="s">
        <v>22</v>
      </c>
      <c r="G15" t="s">
        <v>22</v>
      </c>
      <c r="H15" t="s">
        <v>208</v>
      </c>
      <c r="I15" t="s">
        <v>209</v>
      </c>
      <c r="J15" s="1">
        <v>43699</v>
      </c>
      <c r="K15" s="1">
        <v>43720</v>
      </c>
      <c r="L15" t="s">
        <v>103</v>
      </c>
      <c r="N15" t="s">
        <v>104</v>
      </c>
    </row>
    <row r="16" spans="1:14" x14ac:dyDescent="0.25">
      <c r="A16" t="s">
        <v>420</v>
      </c>
      <c r="B16" t="s">
        <v>421</v>
      </c>
      <c r="C16" t="s">
        <v>29</v>
      </c>
      <c r="D16" t="s">
        <v>21</v>
      </c>
      <c r="E16">
        <v>21215</v>
      </c>
      <c r="F16" t="s">
        <v>22</v>
      </c>
      <c r="G16" t="s">
        <v>22</v>
      </c>
      <c r="H16" t="s">
        <v>208</v>
      </c>
      <c r="I16" t="s">
        <v>209</v>
      </c>
      <c r="J16" s="1">
        <v>43699</v>
      </c>
      <c r="K16" s="1">
        <v>43720</v>
      </c>
      <c r="L16" t="s">
        <v>103</v>
      </c>
      <c r="N16" t="s">
        <v>104</v>
      </c>
    </row>
    <row r="17" spans="1:14" x14ac:dyDescent="0.25">
      <c r="A17" t="s">
        <v>201</v>
      </c>
      <c r="B17" t="s">
        <v>433</v>
      </c>
      <c r="C17" t="s">
        <v>366</v>
      </c>
      <c r="D17" t="s">
        <v>21</v>
      </c>
      <c r="E17">
        <v>20711</v>
      </c>
      <c r="F17" t="s">
        <v>22</v>
      </c>
      <c r="G17" t="s">
        <v>22</v>
      </c>
      <c r="H17" t="s">
        <v>208</v>
      </c>
      <c r="I17" t="s">
        <v>209</v>
      </c>
      <c r="J17" s="1">
        <v>43705</v>
      </c>
      <c r="K17" s="1">
        <v>43720</v>
      </c>
      <c r="L17" t="s">
        <v>103</v>
      </c>
      <c r="N17" t="s">
        <v>104</v>
      </c>
    </row>
    <row r="18" spans="1:14" x14ac:dyDescent="0.25">
      <c r="A18" t="s">
        <v>367</v>
      </c>
      <c r="B18" t="s">
        <v>502</v>
      </c>
      <c r="C18" t="s">
        <v>29</v>
      </c>
      <c r="D18" t="s">
        <v>21</v>
      </c>
      <c r="E18">
        <v>21215</v>
      </c>
      <c r="F18" t="s">
        <v>22</v>
      </c>
      <c r="G18" t="s">
        <v>22</v>
      </c>
      <c r="H18" t="s">
        <v>208</v>
      </c>
      <c r="I18" t="s">
        <v>129</v>
      </c>
      <c r="J18" s="1">
        <v>43685</v>
      </c>
      <c r="K18" s="1">
        <v>43713</v>
      </c>
      <c r="L18" t="s">
        <v>103</v>
      </c>
      <c r="N18" t="s">
        <v>104</v>
      </c>
    </row>
    <row r="19" spans="1:14" x14ac:dyDescent="0.25">
      <c r="A19" t="s">
        <v>539</v>
      </c>
      <c r="B19" t="s">
        <v>540</v>
      </c>
      <c r="C19" t="s">
        <v>29</v>
      </c>
      <c r="D19" t="s">
        <v>21</v>
      </c>
      <c r="E19">
        <v>21205</v>
      </c>
      <c r="F19" t="s">
        <v>22</v>
      </c>
      <c r="G19" t="s">
        <v>22</v>
      </c>
      <c r="H19" t="s">
        <v>208</v>
      </c>
      <c r="I19" t="s">
        <v>411</v>
      </c>
      <c r="J19" t="s">
        <v>210</v>
      </c>
      <c r="K19" s="1">
        <v>43711</v>
      </c>
      <c r="L19" t="s">
        <v>211</v>
      </c>
      <c r="M19" t="str">
        <f>HYPERLINK("https://www.regulations.gov/docket?D=FDA-2019-H-4070")</f>
        <v>https://www.regulations.gov/docket?D=FDA-2019-H-4070</v>
      </c>
      <c r="N19" t="s">
        <v>210</v>
      </c>
    </row>
    <row r="20" spans="1:14" x14ac:dyDescent="0.25">
      <c r="A20" t="s">
        <v>565</v>
      </c>
      <c r="B20" t="s">
        <v>566</v>
      </c>
      <c r="C20" t="s">
        <v>551</v>
      </c>
      <c r="D20" t="s">
        <v>21</v>
      </c>
      <c r="E20">
        <v>21801</v>
      </c>
      <c r="F20" t="s">
        <v>22</v>
      </c>
      <c r="G20" t="s">
        <v>22</v>
      </c>
      <c r="H20" t="s">
        <v>208</v>
      </c>
      <c r="I20" t="s">
        <v>209</v>
      </c>
      <c r="J20" s="1">
        <v>43682</v>
      </c>
      <c r="K20" s="1">
        <v>43706</v>
      </c>
      <c r="L20" t="s">
        <v>103</v>
      </c>
      <c r="N20" t="s">
        <v>104</v>
      </c>
    </row>
    <row r="21" spans="1:14" x14ac:dyDescent="0.25">
      <c r="A21" t="s">
        <v>567</v>
      </c>
      <c r="B21" t="s">
        <v>568</v>
      </c>
      <c r="C21" t="s">
        <v>29</v>
      </c>
      <c r="D21" t="s">
        <v>21</v>
      </c>
      <c r="E21">
        <v>21218</v>
      </c>
      <c r="F21" t="s">
        <v>22</v>
      </c>
      <c r="G21" t="s">
        <v>22</v>
      </c>
      <c r="H21" t="s">
        <v>208</v>
      </c>
      <c r="I21" t="s">
        <v>209</v>
      </c>
      <c r="J21" s="1">
        <v>43613</v>
      </c>
      <c r="K21" s="1">
        <v>43706</v>
      </c>
      <c r="L21" t="s">
        <v>103</v>
      </c>
      <c r="N21" t="s">
        <v>104</v>
      </c>
    </row>
    <row r="22" spans="1:14" x14ac:dyDescent="0.25">
      <c r="A22" t="s">
        <v>367</v>
      </c>
      <c r="B22" t="s">
        <v>651</v>
      </c>
      <c r="C22" t="s">
        <v>652</v>
      </c>
      <c r="D22" t="s">
        <v>21</v>
      </c>
      <c r="E22">
        <v>20743</v>
      </c>
      <c r="F22" t="s">
        <v>22</v>
      </c>
      <c r="G22" t="s">
        <v>22</v>
      </c>
      <c r="H22" t="s">
        <v>208</v>
      </c>
      <c r="I22" t="s">
        <v>209</v>
      </c>
      <c r="J22" t="s">
        <v>210</v>
      </c>
      <c r="K22" s="1">
        <v>43704</v>
      </c>
      <c r="L22" t="s">
        <v>211</v>
      </c>
      <c r="M22" t="str">
        <f>HYPERLINK("https://www.regulations.gov/docket?D=FDA-2019-H-4008")</f>
        <v>https://www.regulations.gov/docket?D=FDA-2019-H-4008</v>
      </c>
      <c r="N22" t="s">
        <v>210</v>
      </c>
    </row>
    <row r="23" spans="1:14" x14ac:dyDescent="0.25">
      <c r="A23" t="s">
        <v>781</v>
      </c>
      <c r="B23" t="s">
        <v>782</v>
      </c>
      <c r="C23" t="s">
        <v>745</v>
      </c>
      <c r="D23" t="s">
        <v>21</v>
      </c>
      <c r="E23">
        <v>21001</v>
      </c>
      <c r="F23" t="s">
        <v>22</v>
      </c>
      <c r="G23" t="s">
        <v>22</v>
      </c>
      <c r="H23" t="s">
        <v>208</v>
      </c>
      <c r="I23" t="s">
        <v>209</v>
      </c>
      <c r="J23" s="1">
        <v>43676</v>
      </c>
      <c r="K23" s="1">
        <v>43699</v>
      </c>
      <c r="L23" t="s">
        <v>103</v>
      </c>
      <c r="N23" t="s">
        <v>104</v>
      </c>
    </row>
    <row r="24" spans="1:14" x14ac:dyDescent="0.25">
      <c r="A24" t="s">
        <v>885</v>
      </c>
      <c r="B24" t="s">
        <v>886</v>
      </c>
      <c r="C24" t="s">
        <v>29</v>
      </c>
      <c r="D24" t="s">
        <v>21</v>
      </c>
      <c r="E24">
        <v>21202</v>
      </c>
      <c r="F24" t="s">
        <v>22</v>
      </c>
      <c r="G24" t="s">
        <v>22</v>
      </c>
      <c r="H24" t="s">
        <v>208</v>
      </c>
      <c r="I24" t="s">
        <v>209</v>
      </c>
      <c r="J24" t="s">
        <v>210</v>
      </c>
      <c r="K24" s="1">
        <v>43696</v>
      </c>
      <c r="L24" t="s">
        <v>211</v>
      </c>
      <c r="M24" t="str">
        <f>HYPERLINK("https://www.regulations.gov/docket?D=FDA-2019-H-3878")</f>
        <v>https://www.regulations.gov/docket?D=FDA-2019-H-3878</v>
      </c>
      <c r="N24" t="s">
        <v>210</v>
      </c>
    </row>
    <row r="25" spans="1:14" x14ac:dyDescent="0.25">
      <c r="A25" t="s">
        <v>18</v>
      </c>
      <c r="B25" t="s">
        <v>19</v>
      </c>
      <c r="C25" t="s">
        <v>20</v>
      </c>
      <c r="D25" t="s">
        <v>21</v>
      </c>
      <c r="E25">
        <v>21236</v>
      </c>
      <c r="F25" t="s">
        <v>22</v>
      </c>
      <c r="G25" t="s">
        <v>22</v>
      </c>
      <c r="H25" t="s">
        <v>208</v>
      </c>
      <c r="I25" t="s">
        <v>209</v>
      </c>
      <c r="J25" s="1">
        <v>43663</v>
      </c>
      <c r="K25" s="1">
        <v>43692</v>
      </c>
      <c r="L25" t="s">
        <v>103</v>
      </c>
      <c r="N25" t="s">
        <v>104</v>
      </c>
    </row>
    <row r="26" spans="1:14" x14ac:dyDescent="0.25">
      <c r="A26" t="s">
        <v>900</v>
      </c>
      <c r="B26" t="s">
        <v>901</v>
      </c>
      <c r="C26" t="s">
        <v>36</v>
      </c>
      <c r="D26" t="s">
        <v>21</v>
      </c>
      <c r="E26">
        <v>21009</v>
      </c>
      <c r="F26" t="s">
        <v>22</v>
      </c>
      <c r="G26" t="s">
        <v>22</v>
      </c>
      <c r="H26" t="s">
        <v>208</v>
      </c>
      <c r="I26" t="s">
        <v>209</v>
      </c>
      <c r="J26" s="1">
        <v>43663</v>
      </c>
      <c r="K26" s="1">
        <v>43692</v>
      </c>
      <c r="L26" t="s">
        <v>103</v>
      </c>
      <c r="N26" t="s">
        <v>104</v>
      </c>
    </row>
    <row r="27" spans="1:14" x14ac:dyDescent="0.25">
      <c r="A27" t="s">
        <v>913</v>
      </c>
      <c r="B27" t="s">
        <v>914</v>
      </c>
      <c r="C27" t="s">
        <v>179</v>
      </c>
      <c r="D27" t="s">
        <v>21</v>
      </c>
      <c r="E27">
        <v>20879</v>
      </c>
      <c r="F27" t="s">
        <v>22</v>
      </c>
      <c r="G27" t="s">
        <v>22</v>
      </c>
      <c r="H27" t="s">
        <v>208</v>
      </c>
      <c r="I27" t="s">
        <v>209</v>
      </c>
      <c r="J27" s="1">
        <v>43664</v>
      </c>
      <c r="K27" s="1">
        <v>43692</v>
      </c>
      <c r="L27" t="s">
        <v>103</v>
      </c>
      <c r="N27" t="s">
        <v>104</v>
      </c>
    </row>
    <row r="28" spans="1:14" x14ac:dyDescent="0.25">
      <c r="A28" t="s">
        <v>918</v>
      </c>
      <c r="B28" t="s">
        <v>919</v>
      </c>
      <c r="C28" t="s">
        <v>920</v>
      </c>
      <c r="D28" t="s">
        <v>21</v>
      </c>
      <c r="E28">
        <v>20659</v>
      </c>
      <c r="F28" t="s">
        <v>22</v>
      </c>
      <c r="G28" t="s">
        <v>22</v>
      </c>
      <c r="H28" t="s">
        <v>208</v>
      </c>
      <c r="I28" t="s">
        <v>129</v>
      </c>
      <c r="J28" s="1">
        <v>43663</v>
      </c>
      <c r="K28" s="1">
        <v>43692</v>
      </c>
      <c r="L28" t="s">
        <v>103</v>
      </c>
      <c r="N28" t="s">
        <v>104</v>
      </c>
    </row>
    <row r="29" spans="1:14" x14ac:dyDescent="0.25">
      <c r="A29" t="s">
        <v>1002</v>
      </c>
      <c r="B29" t="s">
        <v>1003</v>
      </c>
      <c r="C29" t="s">
        <v>29</v>
      </c>
      <c r="D29" t="s">
        <v>21</v>
      </c>
      <c r="E29">
        <v>21224</v>
      </c>
      <c r="F29" t="s">
        <v>22</v>
      </c>
      <c r="G29" t="s">
        <v>22</v>
      </c>
      <c r="H29" t="s">
        <v>208</v>
      </c>
      <c r="I29" t="s">
        <v>209</v>
      </c>
      <c r="J29" t="s">
        <v>210</v>
      </c>
      <c r="K29" s="1">
        <v>43685</v>
      </c>
      <c r="L29" t="s">
        <v>211</v>
      </c>
      <c r="M29" t="str">
        <f>HYPERLINK("https://www.regulations.gov/docket?D=FDA-2019-H-3713")</f>
        <v>https://www.regulations.gov/docket?D=FDA-2019-H-3713</v>
      </c>
      <c r="N29" t="s">
        <v>210</v>
      </c>
    </row>
    <row r="30" spans="1:14" x14ac:dyDescent="0.25">
      <c r="A30" t="s">
        <v>1091</v>
      </c>
      <c r="B30" t="s">
        <v>1092</v>
      </c>
      <c r="C30" t="s">
        <v>29</v>
      </c>
      <c r="D30" t="s">
        <v>21</v>
      </c>
      <c r="E30">
        <v>21224</v>
      </c>
      <c r="F30" t="s">
        <v>22</v>
      </c>
      <c r="G30" t="s">
        <v>22</v>
      </c>
      <c r="H30" t="s">
        <v>208</v>
      </c>
      <c r="I30" t="s">
        <v>209</v>
      </c>
      <c r="J30" t="s">
        <v>210</v>
      </c>
      <c r="K30" s="1">
        <v>43683</v>
      </c>
      <c r="L30" t="s">
        <v>211</v>
      </c>
      <c r="M30" t="str">
        <f>HYPERLINK("https://www.regulations.gov/docket?D=FDA-2019-H-3667")</f>
        <v>https://www.regulations.gov/docket?D=FDA-2019-H-3667</v>
      </c>
      <c r="N30" t="s">
        <v>210</v>
      </c>
    </row>
    <row r="31" spans="1:14" x14ac:dyDescent="0.25">
      <c r="A31" t="s">
        <v>1137</v>
      </c>
      <c r="B31" t="s">
        <v>1138</v>
      </c>
      <c r="C31" t="s">
        <v>29</v>
      </c>
      <c r="D31" t="s">
        <v>21</v>
      </c>
      <c r="E31">
        <v>21213</v>
      </c>
      <c r="F31" t="s">
        <v>22</v>
      </c>
      <c r="G31" t="s">
        <v>22</v>
      </c>
      <c r="H31" t="s">
        <v>208</v>
      </c>
      <c r="I31" t="s">
        <v>209</v>
      </c>
      <c r="J31" s="1">
        <v>43654</v>
      </c>
      <c r="K31" s="1">
        <v>43678</v>
      </c>
      <c r="L31" t="s">
        <v>103</v>
      </c>
      <c r="N31" t="s">
        <v>104</v>
      </c>
    </row>
    <row r="32" spans="1:14" x14ac:dyDescent="0.25">
      <c r="A32" t="s">
        <v>1255</v>
      </c>
      <c r="B32" t="s">
        <v>1256</v>
      </c>
      <c r="C32" t="s">
        <v>291</v>
      </c>
      <c r="D32" t="s">
        <v>21</v>
      </c>
      <c r="E32">
        <v>21704</v>
      </c>
      <c r="F32" t="s">
        <v>22</v>
      </c>
      <c r="G32" t="s">
        <v>22</v>
      </c>
      <c r="H32" t="s">
        <v>208</v>
      </c>
      <c r="I32" t="s">
        <v>209</v>
      </c>
      <c r="J32" s="1">
        <v>43641</v>
      </c>
      <c r="K32" s="1">
        <v>43671</v>
      </c>
      <c r="L32" t="s">
        <v>103</v>
      </c>
      <c r="N32" t="s">
        <v>104</v>
      </c>
    </row>
    <row r="33" spans="1:14" x14ac:dyDescent="0.25">
      <c r="A33" t="s">
        <v>118</v>
      </c>
      <c r="B33" t="s">
        <v>119</v>
      </c>
      <c r="C33" t="s">
        <v>29</v>
      </c>
      <c r="D33" t="s">
        <v>21</v>
      </c>
      <c r="E33">
        <v>21215</v>
      </c>
      <c r="F33" t="s">
        <v>22</v>
      </c>
      <c r="G33" t="s">
        <v>22</v>
      </c>
      <c r="H33" t="s">
        <v>208</v>
      </c>
      <c r="I33" t="s">
        <v>209</v>
      </c>
      <c r="J33" s="1">
        <v>43641</v>
      </c>
      <c r="K33" s="1">
        <v>43671</v>
      </c>
      <c r="L33" t="s">
        <v>103</v>
      </c>
      <c r="N33" t="s">
        <v>104</v>
      </c>
    </row>
    <row r="34" spans="1:14" x14ac:dyDescent="0.25">
      <c r="A34" t="s">
        <v>1260</v>
      </c>
      <c r="B34" t="s">
        <v>1261</v>
      </c>
      <c r="C34" t="s">
        <v>291</v>
      </c>
      <c r="D34" t="s">
        <v>21</v>
      </c>
      <c r="E34">
        <v>21703</v>
      </c>
      <c r="F34" t="s">
        <v>22</v>
      </c>
      <c r="G34" t="s">
        <v>22</v>
      </c>
      <c r="H34" t="s">
        <v>208</v>
      </c>
      <c r="I34" t="s">
        <v>209</v>
      </c>
      <c r="J34" s="1">
        <v>43640</v>
      </c>
      <c r="K34" s="1">
        <v>43671</v>
      </c>
      <c r="L34" t="s">
        <v>103</v>
      </c>
      <c r="N34" t="s">
        <v>104</v>
      </c>
    </row>
    <row r="35" spans="1:14" x14ac:dyDescent="0.25">
      <c r="A35" t="s">
        <v>1262</v>
      </c>
      <c r="B35" t="s">
        <v>1263</v>
      </c>
      <c r="C35" t="s">
        <v>291</v>
      </c>
      <c r="D35" t="s">
        <v>21</v>
      </c>
      <c r="E35">
        <v>21703</v>
      </c>
      <c r="F35" t="s">
        <v>22</v>
      </c>
      <c r="G35" t="s">
        <v>22</v>
      </c>
      <c r="H35" t="s">
        <v>208</v>
      </c>
      <c r="I35" t="s">
        <v>209</v>
      </c>
      <c r="J35" s="1">
        <v>43640</v>
      </c>
      <c r="K35" s="1">
        <v>43671</v>
      </c>
      <c r="L35" t="s">
        <v>103</v>
      </c>
      <c r="N35" t="s">
        <v>104</v>
      </c>
    </row>
    <row r="36" spans="1:14" x14ac:dyDescent="0.25">
      <c r="A36" t="s">
        <v>1291</v>
      </c>
      <c r="B36" t="s">
        <v>1292</v>
      </c>
      <c r="C36" t="s">
        <v>532</v>
      </c>
      <c r="D36" t="s">
        <v>21</v>
      </c>
      <c r="E36">
        <v>21234</v>
      </c>
      <c r="F36" t="s">
        <v>22</v>
      </c>
      <c r="G36" t="s">
        <v>22</v>
      </c>
      <c r="H36" t="s">
        <v>208</v>
      </c>
      <c r="I36" t="s">
        <v>209</v>
      </c>
      <c r="J36" s="1">
        <v>43644</v>
      </c>
      <c r="K36" s="1">
        <v>43671</v>
      </c>
      <c r="L36" t="s">
        <v>103</v>
      </c>
      <c r="N36" t="s">
        <v>104</v>
      </c>
    </row>
    <row r="37" spans="1:14" x14ac:dyDescent="0.25">
      <c r="A37" t="s">
        <v>1339</v>
      </c>
      <c r="B37" t="s">
        <v>1340</v>
      </c>
      <c r="C37" t="s">
        <v>1341</v>
      </c>
      <c r="D37" t="s">
        <v>21</v>
      </c>
      <c r="E37">
        <v>21774</v>
      </c>
      <c r="F37" t="s">
        <v>22</v>
      </c>
      <c r="G37" t="s">
        <v>22</v>
      </c>
      <c r="H37" t="s">
        <v>208</v>
      </c>
      <c r="I37" t="s">
        <v>209</v>
      </c>
      <c r="J37" s="1">
        <v>43633</v>
      </c>
      <c r="K37" s="1">
        <v>43664</v>
      </c>
      <c r="L37" t="s">
        <v>103</v>
      </c>
      <c r="N37" t="s">
        <v>104</v>
      </c>
    </row>
    <row r="38" spans="1:14" x14ac:dyDescent="0.25">
      <c r="A38" t="s">
        <v>1349</v>
      </c>
      <c r="B38" t="s">
        <v>1350</v>
      </c>
      <c r="C38" t="s">
        <v>193</v>
      </c>
      <c r="D38" t="s">
        <v>21</v>
      </c>
      <c r="E38">
        <v>20748</v>
      </c>
      <c r="F38" t="s">
        <v>22</v>
      </c>
      <c r="G38" t="s">
        <v>22</v>
      </c>
      <c r="H38" t="s">
        <v>208</v>
      </c>
      <c r="I38" t="s">
        <v>209</v>
      </c>
      <c r="J38" s="1">
        <v>43630</v>
      </c>
      <c r="K38" s="1">
        <v>43664</v>
      </c>
      <c r="L38" t="s">
        <v>103</v>
      </c>
      <c r="N38" t="s">
        <v>104</v>
      </c>
    </row>
    <row r="39" spans="1:14" x14ac:dyDescent="0.25">
      <c r="A39" t="s">
        <v>1369</v>
      </c>
      <c r="B39" t="s">
        <v>1370</v>
      </c>
      <c r="C39" t="s">
        <v>29</v>
      </c>
      <c r="D39" t="s">
        <v>21</v>
      </c>
      <c r="E39">
        <v>21223</v>
      </c>
      <c r="F39" t="s">
        <v>22</v>
      </c>
      <c r="G39" t="s">
        <v>22</v>
      </c>
      <c r="H39" t="s">
        <v>208</v>
      </c>
      <c r="I39" t="s">
        <v>209</v>
      </c>
      <c r="J39" s="1">
        <v>43629</v>
      </c>
      <c r="K39" s="1">
        <v>43664</v>
      </c>
      <c r="L39" t="s">
        <v>103</v>
      </c>
      <c r="N39" t="s">
        <v>104</v>
      </c>
    </row>
    <row r="40" spans="1:14" x14ac:dyDescent="0.25">
      <c r="A40" t="s">
        <v>294</v>
      </c>
      <c r="B40" t="s">
        <v>1389</v>
      </c>
      <c r="C40" t="s">
        <v>51</v>
      </c>
      <c r="D40" t="s">
        <v>21</v>
      </c>
      <c r="E40">
        <v>21136</v>
      </c>
      <c r="F40" t="s">
        <v>22</v>
      </c>
      <c r="G40" t="s">
        <v>22</v>
      </c>
      <c r="H40" t="s">
        <v>208</v>
      </c>
      <c r="I40" t="s">
        <v>209</v>
      </c>
      <c r="J40" s="1">
        <v>43627</v>
      </c>
      <c r="K40" s="1">
        <v>43664</v>
      </c>
      <c r="L40" t="s">
        <v>103</v>
      </c>
      <c r="N40" t="s">
        <v>104</v>
      </c>
    </row>
    <row r="41" spans="1:14" x14ac:dyDescent="0.25">
      <c r="A41" t="s">
        <v>1460</v>
      </c>
      <c r="B41" t="s">
        <v>1461</v>
      </c>
      <c r="C41" t="s">
        <v>29</v>
      </c>
      <c r="D41" t="s">
        <v>21</v>
      </c>
      <c r="E41">
        <v>21215</v>
      </c>
      <c r="F41" t="s">
        <v>22</v>
      </c>
      <c r="G41" t="s">
        <v>22</v>
      </c>
      <c r="H41" t="s">
        <v>208</v>
      </c>
      <c r="I41" t="s">
        <v>209</v>
      </c>
      <c r="J41" s="1">
        <v>43622</v>
      </c>
      <c r="K41" s="1">
        <v>43657</v>
      </c>
      <c r="L41" t="s">
        <v>103</v>
      </c>
      <c r="N41" t="s">
        <v>104</v>
      </c>
    </row>
    <row r="42" spans="1:14" x14ac:dyDescent="0.25">
      <c r="A42" t="s">
        <v>1463</v>
      </c>
      <c r="B42" t="s">
        <v>1464</v>
      </c>
      <c r="C42" t="s">
        <v>29</v>
      </c>
      <c r="D42" t="s">
        <v>21</v>
      </c>
      <c r="E42">
        <v>21213</v>
      </c>
      <c r="F42" t="s">
        <v>22</v>
      </c>
      <c r="G42" t="s">
        <v>22</v>
      </c>
      <c r="H42" t="s">
        <v>208</v>
      </c>
      <c r="I42" t="s">
        <v>209</v>
      </c>
      <c r="J42" s="1">
        <v>43615</v>
      </c>
      <c r="K42" s="1">
        <v>43657</v>
      </c>
      <c r="L42" t="s">
        <v>103</v>
      </c>
      <c r="N42" t="s">
        <v>104</v>
      </c>
    </row>
    <row r="43" spans="1:14" x14ac:dyDescent="0.25">
      <c r="A43" t="s">
        <v>461</v>
      </c>
      <c r="B43" t="s">
        <v>462</v>
      </c>
      <c r="C43" t="s">
        <v>29</v>
      </c>
      <c r="D43" t="s">
        <v>21</v>
      </c>
      <c r="E43">
        <v>21213</v>
      </c>
      <c r="F43" t="s">
        <v>22</v>
      </c>
      <c r="G43" t="s">
        <v>22</v>
      </c>
      <c r="H43" t="s">
        <v>208</v>
      </c>
      <c r="I43" t="s">
        <v>209</v>
      </c>
      <c r="J43" s="1">
        <v>43615</v>
      </c>
      <c r="K43" s="1">
        <v>43657</v>
      </c>
      <c r="L43" t="s">
        <v>103</v>
      </c>
      <c r="N43" t="s">
        <v>104</v>
      </c>
    </row>
    <row r="44" spans="1:14" x14ac:dyDescent="0.25">
      <c r="A44" t="s">
        <v>177</v>
      </c>
      <c r="B44" t="s">
        <v>1526</v>
      </c>
      <c r="C44" t="s">
        <v>29</v>
      </c>
      <c r="D44" t="s">
        <v>21</v>
      </c>
      <c r="E44">
        <v>21214</v>
      </c>
      <c r="F44" t="s">
        <v>22</v>
      </c>
      <c r="G44" t="s">
        <v>22</v>
      </c>
      <c r="H44" t="s">
        <v>208</v>
      </c>
      <c r="I44" t="s">
        <v>209</v>
      </c>
      <c r="J44" s="1">
        <v>43608</v>
      </c>
      <c r="K44" s="1">
        <v>43651</v>
      </c>
      <c r="L44" t="s">
        <v>103</v>
      </c>
      <c r="N44" t="s">
        <v>104</v>
      </c>
    </row>
    <row r="45" spans="1:14" x14ac:dyDescent="0.25">
      <c r="A45" t="s">
        <v>1577</v>
      </c>
      <c r="B45" t="s">
        <v>450</v>
      </c>
      <c r="C45" t="s">
        <v>29</v>
      </c>
      <c r="D45" t="s">
        <v>21</v>
      </c>
      <c r="E45">
        <v>21223</v>
      </c>
      <c r="F45" t="s">
        <v>22</v>
      </c>
      <c r="G45" t="s">
        <v>22</v>
      </c>
      <c r="H45" t="s">
        <v>208</v>
      </c>
      <c r="I45" t="s">
        <v>209</v>
      </c>
      <c r="J45" s="1">
        <v>43601</v>
      </c>
      <c r="K45" s="1">
        <v>43643</v>
      </c>
      <c r="L45" t="s">
        <v>103</v>
      </c>
      <c r="N45" t="s">
        <v>1562</v>
      </c>
    </row>
    <row r="46" spans="1:14" x14ac:dyDescent="0.25">
      <c r="A46" t="s">
        <v>1581</v>
      </c>
      <c r="B46" t="s">
        <v>1582</v>
      </c>
      <c r="C46" t="s">
        <v>29</v>
      </c>
      <c r="D46" t="s">
        <v>21</v>
      </c>
      <c r="E46">
        <v>21223</v>
      </c>
      <c r="F46" t="s">
        <v>22</v>
      </c>
      <c r="G46" t="s">
        <v>22</v>
      </c>
      <c r="H46" t="s">
        <v>208</v>
      </c>
      <c r="I46" t="s">
        <v>209</v>
      </c>
      <c r="J46" s="1">
        <v>43601</v>
      </c>
      <c r="K46" s="1">
        <v>43643</v>
      </c>
      <c r="L46" t="s">
        <v>103</v>
      </c>
      <c r="N46" t="s">
        <v>1583</v>
      </c>
    </row>
    <row r="47" spans="1:14" x14ac:dyDescent="0.25">
      <c r="A47" t="s">
        <v>1594</v>
      </c>
      <c r="B47" t="s">
        <v>1595</v>
      </c>
      <c r="C47" t="s">
        <v>29</v>
      </c>
      <c r="D47" t="s">
        <v>21</v>
      </c>
      <c r="E47">
        <v>21201</v>
      </c>
      <c r="F47" t="s">
        <v>22</v>
      </c>
      <c r="G47" t="s">
        <v>22</v>
      </c>
      <c r="H47" t="s">
        <v>208</v>
      </c>
      <c r="I47" t="s">
        <v>209</v>
      </c>
      <c r="J47" t="s">
        <v>210</v>
      </c>
      <c r="K47" s="1">
        <v>43642</v>
      </c>
      <c r="L47" t="s">
        <v>211</v>
      </c>
      <c r="M47" t="str">
        <f>HYPERLINK("https://www.regulations.gov/docket?D=FDA-2019-H-3047")</f>
        <v>https://www.regulations.gov/docket?D=FDA-2019-H-3047</v>
      </c>
      <c r="N47" t="s">
        <v>210</v>
      </c>
    </row>
    <row r="48" spans="1:14" x14ac:dyDescent="0.25">
      <c r="A48" t="s">
        <v>1707</v>
      </c>
      <c r="B48" t="s">
        <v>178</v>
      </c>
      <c r="C48" t="s">
        <v>179</v>
      </c>
      <c r="D48" t="s">
        <v>21</v>
      </c>
      <c r="E48">
        <v>20882</v>
      </c>
      <c r="F48" t="s">
        <v>22</v>
      </c>
      <c r="G48" t="s">
        <v>22</v>
      </c>
      <c r="H48" t="s">
        <v>208</v>
      </c>
      <c r="I48" t="s">
        <v>209</v>
      </c>
      <c r="J48" s="1">
        <v>43592</v>
      </c>
      <c r="K48" s="1">
        <v>43636</v>
      </c>
      <c r="L48" t="s">
        <v>103</v>
      </c>
      <c r="N48" t="s">
        <v>1562</v>
      </c>
    </row>
    <row r="49" spans="1:14" x14ac:dyDescent="0.25">
      <c r="A49" t="s">
        <v>969</v>
      </c>
      <c r="B49" t="s">
        <v>970</v>
      </c>
      <c r="C49" t="s">
        <v>29</v>
      </c>
      <c r="D49" t="s">
        <v>21</v>
      </c>
      <c r="E49">
        <v>21216</v>
      </c>
      <c r="F49" t="s">
        <v>22</v>
      </c>
      <c r="G49" t="s">
        <v>22</v>
      </c>
      <c r="H49" t="s">
        <v>208</v>
      </c>
      <c r="I49" t="s">
        <v>209</v>
      </c>
      <c r="J49" s="1">
        <v>43578</v>
      </c>
      <c r="K49" s="1">
        <v>43629</v>
      </c>
      <c r="L49" t="s">
        <v>103</v>
      </c>
      <c r="N49" t="s">
        <v>1562</v>
      </c>
    </row>
    <row r="50" spans="1:14" x14ac:dyDescent="0.25">
      <c r="A50" t="s">
        <v>1792</v>
      </c>
      <c r="B50" t="s">
        <v>1793</v>
      </c>
      <c r="C50" t="s">
        <v>176</v>
      </c>
      <c r="D50" t="s">
        <v>21</v>
      </c>
      <c r="E50">
        <v>21740</v>
      </c>
      <c r="F50" t="s">
        <v>22</v>
      </c>
      <c r="G50" t="s">
        <v>22</v>
      </c>
      <c r="H50" t="s">
        <v>208</v>
      </c>
      <c r="I50" t="s">
        <v>209</v>
      </c>
      <c r="J50" s="1">
        <v>43587</v>
      </c>
      <c r="K50" s="1">
        <v>43629</v>
      </c>
      <c r="L50" t="s">
        <v>103</v>
      </c>
      <c r="N50" t="s">
        <v>104</v>
      </c>
    </row>
    <row r="51" spans="1:14" x14ac:dyDescent="0.25">
      <c r="A51" t="s">
        <v>308</v>
      </c>
      <c r="B51" t="s">
        <v>309</v>
      </c>
      <c r="C51" t="s">
        <v>193</v>
      </c>
      <c r="D51" t="s">
        <v>21</v>
      </c>
      <c r="E51">
        <v>20748</v>
      </c>
      <c r="F51" t="s">
        <v>22</v>
      </c>
      <c r="G51" t="s">
        <v>22</v>
      </c>
      <c r="H51" t="s">
        <v>208</v>
      </c>
      <c r="I51" t="s">
        <v>209</v>
      </c>
      <c r="J51" t="s">
        <v>210</v>
      </c>
      <c r="K51" s="1">
        <v>43628</v>
      </c>
      <c r="L51" t="s">
        <v>211</v>
      </c>
      <c r="M51" t="str">
        <f>HYPERLINK("https://www.regulations.gov/docket?D=FDA-2019-H-2825")</f>
        <v>https://www.regulations.gov/docket?D=FDA-2019-H-2825</v>
      </c>
      <c r="N51" t="s">
        <v>210</v>
      </c>
    </row>
    <row r="52" spans="1:14" x14ac:dyDescent="0.25">
      <c r="A52" t="s">
        <v>139</v>
      </c>
      <c r="B52" t="s">
        <v>140</v>
      </c>
      <c r="C52" t="s">
        <v>29</v>
      </c>
      <c r="D52" t="s">
        <v>21</v>
      </c>
      <c r="E52">
        <v>21216</v>
      </c>
      <c r="F52" t="s">
        <v>22</v>
      </c>
      <c r="G52" t="s">
        <v>22</v>
      </c>
      <c r="H52" t="s">
        <v>208</v>
      </c>
      <c r="I52" t="s">
        <v>209</v>
      </c>
      <c r="J52" t="s">
        <v>210</v>
      </c>
      <c r="K52" s="1">
        <v>43623</v>
      </c>
      <c r="L52" t="s">
        <v>211</v>
      </c>
      <c r="M52" t="str">
        <f>HYPERLINK("https://www.regulations.gov/docket?D=FDA-2019-H-2717")</f>
        <v>https://www.regulations.gov/docket?D=FDA-2019-H-2717</v>
      </c>
      <c r="N52" t="s">
        <v>210</v>
      </c>
    </row>
    <row r="53" spans="1:14" x14ac:dyDescent="0.25">
      <c r="A53" t="s">
        <v>1913</v>
      </c>
      <c r="B53" t="s">
        <v>1914</v>
      </c>
      <c r="C53" t="s">
        <v>29</v>
      </c>
      <c r="D53" t="s">
        <v>21</v>
      </c>
      <c r="E53">
        <v>21230</v>
      </c>
      <c r="F53" t="s">
        <v>22</v>
      </c>
      <c r="G53" t="s">
        <v>22</v>
      </c>
      <c r="H53" t="s">
        <v>208</v>
      </c>
      <c r="I53" t="s">
        <v>209</v>
      </c>
      <c r="J53" t="s">
        <v>210</v>
      </c>
      <c r="K53" s="1">
        <v>43614</v>
      </c>
      <c r="L53" t="s">
        <v>211</v>
      </c>
      <c r="M53" t="str">
        <f>HYPERLINK("https://www.regulations.gov/docket?D=FDA-2019-H-2532")</f>
        <v>https://www.regulations.gov/docket?D=FDA-2019-H-2532</v>
      </c>
      <c r="N53" t="s">
        <v>210</v>
      </c>
    </row>
    <row r="54" spans="1:14" x14ac:dyDescent="0.25">
      <c r="A54" t="s">
        <v>76</v>
      </c>
      <c r="B54" t="s">
        <v>1421</v>
      </c>
      <c r="C54" t="s">
        <v>29</v>
      </c>
      <c r="D54" t="s">
        <v>21</v>
      </c>
      <c r="E54">
        <v>21230</v>
      </c>
      <c r="F54" t="s">
        <v>22</v>
      </c>
      <c r="G54" t="s">
        <v>22</v>
      </c>
      <c r="H54" t="s">
        <v>208</v>
      </c>
      <c r="I54" t="s">
        <v>209</v>
      </c>
      <c r="J54" t="s">
        <v>210</v>
      </c>
      <c r="K54" s="1">
        <v>43608</v>
      </c>
      <c r="L54" t="s">
        <v>211</v>
      </c>
      <c r="M54" t="str">
        <f>HYPERLINK("https://www.regulations.gov/docket?D=FDA-2019-H-2465")</f>
        <v>https://www.regulations.gov/docket?D=FDA-2019-H-2465</v>
      </c>
      <c r="N54" t="s">
        <v>210</v>
      </c>
    </row>
    <row r="55" spans="1:14" x14ac:dyDescent="0.25">
      <c r="A55" t="s">
        <v>1933</v>
      </c>
      <c r="B55" t="s">
        <v>1934</v>
      </c>
      <c r="C55" t="s">
        <v>29</v>
      </c>
      <c r="D55" t="s">
        <v>21</v>
      </c>
      <c r="E55">
        <v>21215</v>
      </c>
      <c r="F55" t="s">
        <v>22</v>
      </c>
      <c r="G55" t="s">
        <v>22</v>
      </c>
      <c r="H55" t="s">
        <v>208</v>
      </c>
      <c r="I55" t="s">
        <v>411</v>
      </c>
      <c r="J55" s="1">
        <v>43571</v>
      </c>
      <c r="K55" s="1">
        <v>43608</v>
      </c>
      <c r="L55" t="s">
        <v>103</v>
      </c>
      <c r="N55" t="s">
        <v>1562</v>
      </c>
    </row>
    <row r="56" spans="1:14" x14ac:dyDescent="0.25">
      <c r="A56" t="s">
        <v>700</v>
      </c>
      <c r="B56" t="s">
        <v>1968</v>
      </c>
      <c r="C56" t="s">
        <v>29</v>
      </c>
      <c r="D56" t="s">
        <v>21</v>
      </c>
      <c r="E56">
        <v>21229</v>
      </c>
      <c r="F56" t="s">
        <v>22</v>
      </c>
      <c r="G56" t="s">
        <v>22</v>
      </c>
      <c r="H56" t="s">
        <v>208</v>
      </c>
      <c r="I56" t="s">
        <v>209</v>
      </c>
      <c r="J56" t="s">
        <v>210</v>
      </c>
      <c r="K56" s="1">
        <v>43602</v>
      </c>
      <c r="L56" t="s">
        <v>211</v>
      </c>
      <c r="M56" t="str">
        <f>HYPERLINK("https://www.regulations.gov/docket?D=FDA-2019-H-2356")</f>
        <v>https://www.regulations.gov/docket?D=FDA-2019-H-2356</v>
      </c>
      <c r="N56" t="s">
        <v>210</v>
      </c>
    </row>
    <row r="57" spans="1:14" x14ac:dyDescent="0.25">
      <c r="A57" t="s">
        <v>1172</v>
      </c>
      <c r="B57" t="s">
        <v>1173</v>
      </c>
      <c r="C57" t="s">
        <v>29</v>
      </c>
      <c r="D57" t="s">
        <v>21</v>
      </c>
      <c r="E57">
        <v>21212</v>
      </c>
      <c r="F57" t="s">
        <v>22</v>
      </c>
      <c r="G57" t="s">
        <v>22</v>
      </c>
      <c r="H57" t="s">
        <v>208</v>
      </c>
      <c r="I57" t="s">
        <v>209</v>
      </c>
      <c r="J57" t="s">
        <v>210</v>
      </c>
      <c r="K57" s="1">
        <v>43601</v>
      </c>
      <c r="L57" t="s">
        <v>211</v>
      </c>
      <c r="M57" t="str">
        <f>HYPERLINK("https://www.regulations.gov/docket?D=FDA-2019-H-2365")</f>
        <v>https://www.regulations.gov/docket?D=FDA-2019-H-2365</v>
      </c>
      <c r="N57" t="s">
        <v>210</v>
      </c>
    </row>
    <row r="58" spans="1:14" x14ac:dyDescent="0.25">
      <c r="A58" t="s">
        <v>126</v>
      </c>
      <c r="B58" t="s">
        <v>1106</v>
      </c>
      <c r="C58" t="s">
        <v>154</v>
      </c>
      <c r="D58" t="s">
        <v>21</v>
      </c>
      <c r="E58">
        <v>20707</v>
      </c>
      <c r="F58" t="s">
        <v>22</v>
      </c>
      <c r="G58" t="s">
        <v>22</v>
      </c>
      <c r="H58" t="s">
        <v>208</v>
      </c>
      <c r="I58" t="s">
        <v>209</v>
      </c>
      <c r="J58" t="s">
        <v>210</v>
      </c>
      <c r="K58" s="1">
        <v>43599</v>
      </c>
      <c r="L58" t="s">
        <v>211</v>
      </c>
      <c r="M58" t="str">
        <f>HYPERLINK("https://www.regulations.gov/docket?D=FDA-2019-H-2284")</f>
        <v>https://www.regulations.gov/docket?D=FDA-2019-H-2284</v>
      </c>
      <c r="N58" t="s">
        <v>210</v>
      </c>
    </row>
    <row r="59" spans="1:14" x14ac:dyDescent="0.25">
      <c r="A59" t="s">
        <v>76</v>
      </c>
      <c r="B59" t="s">
        <v>2028</v>
      </c>
      <c r="C59" t="s">
        <v>29</v>
      </c>
      <c r="D59" t="s">
        <v>21</v>
      </c>
      <c r="E59">
        <v>21224</v>
      </c>
      <c r="F59" t="s">
        <v>22</v>
      </c>
      <c r="G59" t="s">
        <v>22</v>
      </c>
      <c r="H59" t="s">
        <v>208</v>
      </c>
      <c r="I59" t="s">
        <v>209</v>
      </c>
      <c r="J59" s="1">
        <v>43550</v>
      </c>
      <c r="K59" s="1">
        <v>43594</v>
      </c>
      <c r="L59" t="s">
        <v>103</v>
      </c>
      <c r="N59" t="s">
        <v>1562</v>
      </c>
    </row>
    <row r="60" spans="1:14" x14ac:dyDescent="0.25">
      <c r="A60" t="s">
        <v>2036</v>
      </c>
      <c r="B60" t="s">
        <v>2037</v>
      </c>
      <c r="C60" t="s">
        <v>707</v>
      </c>
      <c r="D60" t="s">
        <v>21</v>
      </c>
      <c r="E60">
        <v>21755</v>
      </c>
      <c r="F60" t="s">
        <v>22</v>
      </c>
      <c r="G60" t="s">
        <v>22</v>
      </c>
      <c r="H60" t="s">
        <v>208</v>
      </c>
      <c r="I60" t="s">
        <v>209</v>
      </c>
      <c r="J60" t="s">
        <v>210</v>
      </c>
      <c r="K60" s="1">
        <v>43594</v>
      </c>
      <c r="L60" t="s">
        <v>211</v>
      </c>
      <c r="M60" t="str">
        <f>HYPERLINK("https://www.regulations.gov/docket?D=FDA-2019-H-2231")</f>
        <v>https://www.regulations.gov/docket?D=FDA-2019-H-2231</v>
      </c>
      <c r="N60" t="s">
        <v>210</v>
      </c>
    </row>
    <row r="61" spans="1:14" x14ac:dyDescent="0.25">
      <c r="A61" t="s">
        <v>1306</v>
      </c>
      <c r="B61" t="s">
        <v>1307</v>
      </c>
      <c r="C61" t="s">
        <v>29</v>
      </c>
      <c r="D61" t="s">
        <v>21</v>
      </c>
      <c r="E61">
        <v>21229</v>
      </c>
      <c r="F61" t="s">
        <v>22</v>
      </c>
      <c r="G61" t="s">
        <v>22</v>
      </c>
      <c r="H61" t="s">
        <v>208</v>
      </c>
      <c r="I61" t="s">
        <v>209</v>
      </c>
      <c r="J61" s="1">
        <v>43522</v>
      </c>
      <c r="K61" s="1">
        <v>43594</v>
      </c>
      <c r="L61" t="s">
        <v>103</v>
      </c>
      <c r="N61" t="s">
        <v>1583</v>
      </c>
    </row>
    <row r="62" spans="1:14" x14ac:dyDescent="0.25">
      <c r="A62" t="s">
        <v>146</v>
      </c>
      <c r="B62" t="s">
        <v>1185</v>
      </c>
      <c r="C62" t="s">
        <v>29</v>
      </c>
      <c r="D62" t="s">
        <v>21</v>
      </c>
      <c r="E62">
        <v>21218</v>
      </c>
      <c r="F62" t="s">
        <v>22</v>
      </c>
      <c r="G62" t="s">
        <v>22</v>
      </c>
      <c r="H62" t="s">
        <v>208</v>
      </c>
      <c r="I62" t="s">
        <v>209</v>
      </c>
      <c r="J62" t="s">
        <v>210</v>
      </c>
      <c r="K62" s="1">
        <v>43580</v>
      </c>
      <c r="L62" t="s">
        <v>211</v>
      </c>
      <c r="M62" t="str">
        <f>HYPERLINK("https://www.regulations.gov/docket?D=FDA-2019-H-1964")</f>
        <v>https://www.regulations.gov/docket?D=FDA-2019-H-1964</v>
      </c>
      <c r="N62" t="s">
        <v>210</v>
      </c>
    </row>
    <row r="63" spans="1:14" x14ac:dyDescent="0.25">
      <c r="A63" t="s">
        <v>2116</v>
      </c>
      <c r="B63" t="s">
        <v>2117</v>
      </c>
      <c r="C63" t="s">
        <v>532</v>
      </c>
      <c r="D63" t="s">
        <v>21</v>
      </c>
      <c r="E63">
        <v>21234</v>
      </c>
      <c r="F63" t="s">
        <v>22</v>
      </c>
      <c r="G63" t="s">
        <v>22</v>
      </c>
      <c r="H63" t="s">
        <v>208</v>
      </c>
      <c r="I63" t="s">
        <v>411</v>
      </c>
      <c r="J63" s="1">
        <v>43530</v>
      </c>
      <c r="K63" s="1">
        <v>43580</v>
      </c>
      <c r="L63" t="s">
        <v>103</v>
      </c>
      <c r="N63" t="s">
        <v>1583</v>
      </c>
    </row>
    <row r="64" spans="1:14" x14ac:dyDescent="0.25">
      <c r="A64" t="s">
        <v>2120</v>
      </c>
      <c r="B64" t="s">
        <v>2121</v>
      </c>
      <c r="C64" t="s">
        <v>29</v>
      </c>
      <c r="D64" t="s">
        <v>21</v>
      </c>
      <c r="E64">
        <v>21212</v>
      </c>
      <c r="F64" t="s">
        <v>22</v>
      </c>
      <c r="G64" t="s">
        <v>22</v>
      </c>
      <c r="H64" t="s">
        <v>208</v>
      </c>
      <c r="I64" t="s">
        <v>209</v>
      </c>
      <c r="J64" t="s">
        <v>210</v>
      </c>
      <c r="K64" s="1">
        <v>43579</v>
      </c>
      <c r="L64" t="s">
        <v>211</v>
      </c>
      <c r="M64" t="str">
        <f>HYPERLINK("https://www.regulations.gov/docket?D=FDA-2019-H-1936")</f>
        <v>https://www.regulations.gov/docket?D=FDA-2019-H-1936</v>
      </c>
      <c r="N64" t="s">
        <v>210</v>
      </c>
    </row>
    <row r="65" spans="1:14" x14ac:dyDescent="0.25">
      <c r="A65" t="s">
        <v>2176</v>
      </c>
      <c r="B65" t="s">
        <v>2177</v>
      </c>
      <c r="C65" t="s">
        <v>190</v>
      </c>
      <c r="D65" t="s">
        <v>21</v>
      </c>
      <c r="E65">
        <v>20850</v>
      </c>
      <c r="F65" t="s">
        <v>22</v>
      </c>
      <c r="G65" t="s">
        <v>22</v>
      </c>
      <c r="H65" t="s">
        <v>208</v>
      </c>
      <c r="I65" t="s">
        <v>209</v>
      </c>
      <c r="J65" t="s">
        <v>210</v>
      </c>
      <c r="K65" s="1">
        <v>43573</v>
      </c>
      <c r="L65" t="s">
        <v>211</v>
      </c>
      <c r="M65" t="str">
        <f>HYPERLINK("https://www.regulations.gov/docket?D=FDA-2019-H-1834")</f>
        <v>https://www.regulations.gov/docket?D=FDA-2019-H-1834</v>
      </c>
      <c r="N65" t="s">
        <v>210</v>
      </c>
    </row>
    <row r="66" spans="1:14" x14ac:dyDescent="0.25">
      <c r="A66" t="s">
        <v>2193</v>
      </c>
      <c r="B66" t="s">
        <v>2194</v>
      </c>
      <c r="C66" t="s">
        <v>29</v>
      </c>
      <c r="D66" t="s">
        <v>21</v>
      </c>
      <c r="E66">
        <v>21216</v>
      </c>
      <c r="F66" t="s">
        <v>22</v>
      </c>
      <c r="G66" t="s">
        <v>22</v>
      </c>
      <c r="H66" t="s">
        <v>208</v>
      </c>
      <c r="I66" t="s">
        <v>209</v>
      </c>
      <c r="J66" t="s">
        <v>210</v>
      </c>
      <c r="K66" s="1">
        <v>43572</v>
      </c>
      <c r="L66" t="s">
        <v>211</v>
      </c>
      <c r="M66" t="str">
        <f>HYPERLINK("https://www.regulations.gov/docket?D=FDA-2019-H-1813")</f>
        <v>https://www.regulations.gov/docket?D=FDA-2019-H-1813</v>
      </c>
      <c r="N66" t="s">
        <v>210</v>
      </c>
    </row>
    <row r="67" spans="1:14" x14ac:dyDescent="0.25">
      <c r="A67" t="s">
        <v>177</v>
      </c>
      <c r="B67" t="s">
        <v>865</v>
      </c>
      <c r="C67" t="s">
        <v>652</v>
      </c>
      <c r="D67" t="s">
        <v>21</v>
      </c>
      <c r="E67">
        <v>20743</v>
      </c>
      <c r="F67" t="s">
        <v>22</v>
      </c>
      <c r="G67" t="s">
        <v>22</v>
      </c>
      <c r="H67" t="s">
        <v>208</v>
      </c>
      <c r="I67" t="s">
        <v>209</v>
      </c>
      <c r="J67" t="s">
        <v>210</v>
      </c>
      <c r="K67" s="1">
        <v>43563</v>
      </c>
      <c r="L67" t="s">
        <v>211</v>
      </c>
      <c r="M67" t="str">
        <f>HYPERLINK("https://www.regulations.gov/docket?D=FDA-2019-H-1635")</f>
        <v>https://www.regulations.gov/docket?D=FDA-2019-H-1635</v>
      </c>
      <c r="N67" t="s">
        <v>210</v>
      </c>
    </row>
    <row r="68" spans="1:14" x14ac:dyDescent="0.25">
      <c r="A68" t="s">
        <v>1114</v>
      </c>
      <c r="B68" t="s">
        <v>1115</v>
      </c>
      <c r="C68" t="s">
        <v>1116</v>
      </c>
      <c r="D68" t="s">
        <v>21</v>
      </c>
      <c r="E68">
        <v>20748</v>
      </c>
      <c r="F68" t="s">
        <v>22</v>
      </c>
      <c r="G68" t="s">
        <v>22</v>
      </c>
      <c r="H68" t="s">
        <v>208</v>
      </c>
      <c r="I68" t="s">
        <v>209</v>
      </c>
      <c r="J68" t="s">
        <v>210</v>
      </c>
      <c r="K68" s="1">
        <v>43559</v>
      </c>
      <c r="L68" t="s">
        <v>211</v>
      </c>
      <c r="M68" t="str">
        <f>HYPERLINK("https://www.regulations.gov/docket?D=FDA-2019-H-1585")</f>
        <v>https://www.regulations.gov/docket?D=FDA-2019-H-1585</v>
      </c>
      <c r="N68" t="s">
        <v>210</v>
      </c>
    </row>
    <row r="69" spans="1:14" x14ac:dyDescent="0.25">
      <c r="A69" t="s">
        <v>367</v>
      </c>
      <c r="B69" t="s">
        <v>651</v>
      </c>
      <c r="C69" t="s">
        <v>652</v>
      </c>
      <c r="D69" t="s">
        <v>21</v>
      </c>
      <c r="E69">
        <v>20743</v>
      </c>
      <c r="F69" t="s">
        <v>22</v>
      </c>
      <c r="G69" t="s">
        <v>22</v>
      </c>
      <c r="H69" t="s">
        <v>208</v>
      </c>
      <c r="I69" t="s">
        <v>209</v>
      </c>
      <c r="J69" s="1">
        <v>43476</v>
      </c>
      <c r="K69" s="1">
        <v>43552</v>
      </c>
      <c r="L69" t="s">
        <v>103</v>
      </c>
      <c r="N69" t="s">
        <v>1562</v>
      </c>
    </row>
    <row r="70" spans="1:14" x14ac:dyDescent="0.25">
      <c r="A70" t="s">
        <v>350</v>
      </c>
      <c r="B70" t="s">
        <v>351</v>
      </c>
      <c r="C70" t="s">
        <v>29</v>
      </c>
      <c r="D70" t="s">
        <v>21</v>
      </c>
      <c r="E70">
        <v>21211</v>
      </c>
      <c r="F70" t="s">
        <v>22</v>
      </c>
      <c r="G70" t="s">
        <v>22</v>
      </c>
      <c r="H70" t="s">
        <v>208</v>
      </c>
      <c r="I70" t="s">
        <v>209</v>
      </c>
      <c r="J70" s="1">
        <v>43472</v>
      </c>
      <c r="K70" s="1">
        <v>43552</v>
      </c>
      <c r="L70" t="s">
        <v>103</v>
      </c>
      <c r="N70" t="s">
        <v>1583</v>
      </c>
    </row>
    <row r="71" spans="1:14" x14ac:dyDescent="0.25">
      <c r="A71" t="s">
        <v>2078</v>
      </c>
      <c r="B71" t="s">
        <v>2079</v>
      </c>
      <c r="C71" t="s">
        <v>29</v>
      </c>
      <c r="D71" t="s">
        <v>21</v>
      </c>
      <c r="E71">
        <v>21212</v>
      </c>
      <c r="F71" t="s">
        <v>22</v>
      </c>
      <c r="G71" t="s">
        <v>22</v>
      </c>
      <c r="H71" t="s">
        <v>208</v>
      </c>
      <c r="I71" t="s">
        <v>209</v>
      </c>
      <c r="J71" t="s">
        <v>210</v>
      </c>
      <c r="K71" s="1">
        <v>43549</v>
      </c>
      <c r="L71" t="s">
        <v>211</v>
      </c>
      <c r="M71" t="str">
        <f>HYPERLINK("https://www.regulations.gov/docket?D=FDA-2019-H-1381")</f>
        <v>https://www.regulations.gov/docket?D=FDA-2019-H-1381</v>
      </c>
      <c r="N71" t="s">
        <v>210</v>
      </c>
    </row>
    <row r="72" spans="1:14" x14ac:dyDescent="0.25">
      <c r="A72" t="s">
        <v>30</v>
      </c>
      <c r="B72" t="s">
        <v>1956</v>
      </c>
      <c r="C72" t="s">
        <v>29</v>
      </c>
      <c r="D72" t="s">
        <v>21</v>
      </c>
      <c r="E72">
        <v>21212</v>
      </c>
      <c r="F72" t="s">
        <v>22</v>
      </c>
      <c r="G72" t="s">
        <v>22</v>
      </c>
      <c r="H72" t="s">
        <v>208</v>
      </c>
      <c r="I72" t="s">
        <v>209</v>
      </c>
      <c r="J72" t="s">
        <v>210</v>
      </c>
      <c r="K72" s="1">
        <v>43549</v>
      </c>
      <c r="L72" t="s">
        <v>211</v>
      </c>
      <c r="M72" t="str">
        <f>HYPERLINK("https://www.regulations.gov/docket?D=FDA-2019-H-1380")</f>
        <v>https://www.regulations.gov/docket?D=FDA-2019-H-1380</v>
      </c>
      <c r="N72" t="s">
        <v>210</v>
      </c>
    </row>
    <row r="73" spans="1:14" x14ac:dyDescent="0.25">
      <c r="A73" t="s">
        <v>1991</v>
      </c>
      <c r="B73" t="s">
        <v>1992</v>
      </c>
      <c r="C73" t="s">
        <v>29</v>
      </c>
      <c r="D73" t="s">
        <v>21</v>
      </c>
      <c r="E73">
        <v>21202</v>
      </c>
      <c r="F73" t="s">
        <v>22</v>
      </c>
      <c r="G73" t="s">
        <v>22</v>
      </c>
      <c r="H73" t="s">
        <v>208</v>
      </c>
      <c r="I73" t="s">
        <v>209</v>
      </c>
      <c r="J73" s="1">
        <v>43472</v>
      </c>
      <c r="K73" s="1">
        <v>43545</v>
      </c>
      <c r="L73" t="s">
        <v>103</v>
      </c>
      <c r="N73" t="s">
        <v>1562</v>
      </c>
    </row>
    <row r="74" spans="1:14" x14ac:dyDescent="0.25">
      <c r="A74" t="s">
        <v>76</v>
      </c>
      <c r="B74" t="s">
        <v>1917</v>
      </c>
      <c r="C74" t="s">
        <v>532</v>
      </c>
      <c r="D74" t="s">
        <v>21</v>
      </c>
      <c r="E74">
        <v>21234</v>
      </c>
      <c r="F74" t="s">
        <v>22</v>
      </c>
      <c r="G74" t="s">
        <v>22</v>
      </c>
      <c r="H74" t="s">
        <v>208</v>
      </c>
      <c r="I74" t="s">
        <v>209</v>
      </c>
      <c r="J74" s="1">
        <v>43470</v>
      </c>
      <c r="K74" s="1">
        <v>43545</v>
      </c>
      <c r="L74" t="s">
        <v>103</v>
      </c>
      <c r="N74" t="s">
        <v>1583</v>
      </c>
    </row>
    <row r="75" spans="1:14" x14ac:dyDescent="0.25">
      <c r="A75" t="s">
        <v>76</v>
      </c>
      <c r="B75" t="s">
        <v>120</v>
      </c>
      <c r="C75" t="s">
        <v>29</v>
      </c>
      <c r="D75" t="s">
        <v>21</v>
      </c>
      <c r="E75">
        <v>21215</v>
      </c>
      <c r="F75" t="s">
        <v>22</v>
      </c>
      <c r="G75" t="s">
        <v>22</v>
      </c>
      <c r="H75" t="s">
        <v>208</v>
      </c>
      <c r="I75" t="s">
        <v>209</v>
      </c>
      <c r="J75" t="s">
        <v>210</v>
      </c>
      <c r="K75" s="1">
        <v>43542</v>
      </c>
      <c r="L75" t="s">
        <v>211</v>
      </c>
      <c r="M75" t="str">
        <f>HYPERLINK("https://www.regulations.gov/docket?D=FDA-2019-H-1248")</f>
        <v>https://www.regulations.gov/docket?D=FDA-2019-H-1248</v>
      </c>
      <c r="N75" t="s">
        <v>210</v>
      </c>
    </row>
    <row r="76" spans="1:14" x14ac:dyDescent="0.25">
      <c r="A76" t="s">
        <v>1449</v>
      </c>
      <c r="B76" t="s">
        <v>1450</v>
      </c>
      <c r="C76" t="s">
        <v>29</v>
      </c>
      <c r="D76" t="s">
        <v>21</v>
      </c>
      <c r="E76">
        <v>21227</v>
      </c>
      <c r="F76" t="s">
        <v>22</v>
      </c>
      <c r="G76" t="s">
        <v>22</v>
      </c>
      <c r="H76" t="s">
        <v>208</v>
      </c>
      <c r="I76" t="s">
        <v>209</v>
      </c>
      <c r="J76" t="s">
        <v>210</v>
      </c>
      <c r="K76" s="1">
        <v>43538</v>
      </c>
      <c r="L76" t="s">
        <v>211</v>
      </c>
      <c r="M76" t="str">
        <f>HYPERLINK("https://www.regulations.gov/docket?D=FDA-2019-H-1213")</f>
        <v>https://www.regulations.gov/docket?D=FDA-2019-H-1213</v>
      </c>
      <c r="N76" t="s">
        <v>210</v>
      </c>
    </row>
    <row r="77" spans="1:14" x14ac:dyDescent="0.25">
      <c r="A77" t="s">
        <v>467</v>
      </c>
      <c r="B77" t="s">
        <v>468</v>
      </c>
      <c r="C77" t="s">
        <v>424</v>
      </c>
      <c r="D77" t="s">
        <v>21</v>
      </c>
      <c r="E77">
        <v>21042</v>
      </c>
      <c r="F77" t="s">
        <v>22</v>
      </c>
      <c r="G77" t="s">
        <v>22</v>
      </c>
      <c r="H77" t="s">
        <v>208</v>
      </c>
      <c r="I77" t="s">
        <v>209</v>
      </c>
      <c r="J77" t="s">
        <v>210</v>
      </c>
      <c r="K77" s="1">
        <v>43532</v>
      </c>
      <c r="L77" t="s">
        <v>211</v>
      </c>
      <c r="M77" t="str">
        <f>HYPERLINK("https://www.regulations.gov/docket?D=FDA-2019-H-1099")</f>
        <v>https://www.regulations.gov/docket?D=FDA-2019-H-1099</v>
      </c>
      <c r="N77" t="s">
        <v>210</v>
      </c>
    </row>
    <row r="78" spans="1:14" x14ac:dyDescent="0.25">
      <c r="A78" t="s">
        <v>1594</v>
      </c>
      <c r="B78" t="s">
        <v>1595</v>
      </c>
      <c r="C78" t="s">
        <v>29</v>
      </c>
      <c r="D78" t="s">
        <v>21</v>
      </c>
      <c r="E78">
        <v>21201</v>
      </c>
      <c r="F78" t="s">
        <v>22</v>
      </c>
      <c r="G78" t="s">
        <v>22</v>
      </c>
      <c r="H78" t="s">
        <v>208</v>
      </c>
      <c r="I78" t="s">
        <v>209</v>
      </c>
      <c r="J78" s="1">
        <v>43442</v>
      </c>
      <c r="K78" s="1">
        <v>43517</v>
      </c>
      <c r="L78" t="s">
        <v>103</v>
      </c>
      <c r="N78" t="s">
        <v>1562</v>
      </c>
    </row>
    <row r="79" spans="1:14" x14ac:dyDescent="0.25">
      <c r="A79" t="s">
        <v>2055</v>
      </c>
      <c r="B79" t="s">
        <v>2056</v>
      </c>
      <c r="C79" t="s">
        <v>29</v>
      </c>
      <c r="D79" t="s">
        <v>21</v>
      </c>
      <c r="E79">
        <v>21206</v>
      </c>
      <c r="F79" t="s">
        <v>22</v>
      </c>
      <c r="G79" t="s">
        <v>22</v>
      </c>
      <c r="H79" t="s">
        <v>208</v>
      </c>
      <c r="I79" t="s">
        <v>209</v>
      </c>
      <c r="J79" t="s">
        <v>210</v>
      </c>
      <c r="K79" s="1">
        <v>43517</v>
      </c>
      <c r="L79" t="s">
        <v>211</v>
      </c>
      <c r="M79" t="str">
        <f>HYPERLINK("https://www.regulations.gov/docket?D=FDA-2019-H-0811")</f>
        <v>https://www.regulations.gov/docket?D=FDA-2019-H-0811</v>
      </c>
      <c r="N79" t="s">
        <v>210</v>
      </c>
    </row>
    <row r="80" spans="1:14" x14ac:dyDescent="0.25">
      <c r="A80" t="s">
        <v>2657</v>
      </c>
      <c r="B80" t="s">
        <v>2658</v>
      </c>
      <c r="C80" t="s">
        <v>29</v>
      </c>
      <c r="D80" t="s">
        <v>21</v>
      </c>
      <c r="E80">
        <v>21214</v>
      </c>
      <c r="F80" t="s">
        <v>22</v>
      </c>
      <c r="G80" t="s">
        <v>22</v>
      </c>
      <c r="H80" t="s">
        <v>208</v>
      </c>
      <c r="I80" t="s">
        <v>209</v>
      </c>
      <c r="J80" t="s">
        <v>210</v>
      </c>
      <c r="K80" s="1">
        <v>43517</v>
      </c>
      <c r="L80" t="s">
        <v>211</v>
      </c>
      <c r="M80" t="str">
        <f>HYPERLINK("https://www.regulations.gov/docket?D=FDA-2019-H-0810")</f>
        <v>https://www.regulations.gov/docket?D=FDA-2019-H-0810</v>
      </c>
      <c r="N80" t="s">
        <v>210</v>
      </c>
    </row>
    <row r="81" spans="1:14" x14ac:dyDescent="0.25">
      <c r="A81" t="s">
        <v>1091</v>
      </c>
      <c r="B81" t="s">
        <v>1092</v>
      </c>
      <c r="C81" t="s">
        <v>29</v>
      </c>
      <c r="D81" t="s">
        <v>21</v>
      </c>
      <c r="E81">
        <v>21224</v>
      </c>
      <c r="F81" t="s">
        <v>22</v>
      </c>
      <c r="G81" t="s">
        <v>22</v>
      </c>
      <c r="H81" t="s">
        <v>208</v>
      </c>
      <c r="I81" t="s">
        <v>209</v>
      </c>
      <c r="J81" t="s">
        <v>210</v>
      </c>
      <c r="K81" s="1">
        <v>43510</v>
      </c>
      <c r="L81" t="s">
        <v>211</v>
      </c>
      <c r="M81" t="str">
        <f>HYPERLINK("https://www.regulations.gov/docket?D=FDA-2019-H-0702")</f>
        <v>https://www.regulations.gov/docket?D=FDA-2019-H-0702</v>
      </c>
      <c r="N81" t="s">
        <v>210</v>
      </c>
    </row>
    <row r="82" spans="1:14" x14ac:dyDescent="0.25">
      <c r="A82" t="s">
        <v>2724</v>
      </c>
      <c r="B82" t="s">
        <v>1003</v>
      </c>
      <c r="C82" t="s">
        <v>29</v>
      </c>
      <c r="D82" t="s">
        <v>21</v>
      </c>
      <c r="E82">
        <v>21224</v>
      </c>
      <c r="F82" t="s">
        <v>22</v>
      </c>
      <c r="G82" t="s">
        <v>22</v>
      </c>
      <c r="H82" t="s">
        <v>208</v>
      </c>
      <c r="I82" t="s">
        <v>209</v>
      </c>
      <c r="J82" t="s">
        <v>210</v>
      </c>
      <c r="K82" s="1">
        <v>43508</v>
      </c>
      <c r="L82" t="s">
        <v>211</v>
      </c>
      <c r="M82" t="str">
        <f>HYPERLINK("https://www.regulations.gov/docket?D=FDA-2019-H-0659")</f>
        <v>https://www.regulations.gov/docket?D=FDA-2019-H-0659</v>
      </c>
      <c r="N82" t="s">
        <v>210</v>
      </c>
    </row>
    <row r="83" spans="1:14" x14ac:dyDescent="0.25">
      <c r="A83" t="s">
        <v>78</v>
      </c>
      <c r="B83" t="s">
        <v>79</v>
      </c>
      <c r="C83" t="s">
        <v>29</v>
      </c>
      <c r="D83" t="s">
        <v>21</v>
      </c>
      <c r="E83">
        <v>21215</v>
      </c>
      <c r="F83" t="s">
        <v>22</v>
      </c>
      <c r="G83" t="s">
        <v>22</v>
      </c>
      <c r="H83" t="s">
        <v>208</v>
      </c>
      <c r="I83" t="s">
        <v>209</v>
      </c>
      <c r="J83" s="1">
        <v>43424</v>
      </c>
      <c r="K83" s="1">
        <v>43503</v>
      </c>
      <c r="L83" t="s">
        <v>103</v>
      </c>
      <c r="N83" t="s">
        <v>1583</v>
      </c>
    </row>
    <row r="84" spans="1:14" x14ac:dyDescent="0.25">
      <c r="A84" t="s">
        <v>515</v>
      </c>
      <c r="B84" t="s">
        <v>516</v>
      </c>
      <c r="C84" t="s">
        <v>29</v>
      </c>
      <c r="D84" t="s">
        <v>21</v>
      </c>
      <c r="E84">
        <v>21206</v>
      </c>
      <c r="F84" t="s">
        <v>22</v>
      </c>
      <c r="G84" t="s">
        <v>22</v>
      </c>
      <c r="H84" t="s">
        <v>208</v>
      </c>
      <c r="I84" t="s">
        <v>209</v>
      </c>
      <c r="J84" s="1">
        <v>43432</v>
      </c>
      <c r="K84" s="1">
        <v>43503</v>
      </c>
      <c r="L84" t="s">
        <v>103</v>
      </c>
      <c r="N84" t="s">
        <v>1583</v>
      </c>
    </row>
    <row r="85" spans="1:14" x14ac:dyDescent="0.25">
      <c r="A85" t="s">
        <v>2366</v>
      </c>
      <c r="B85" t="s">
        <v>2367</v>
      </c>
      <c r="C85" t="s">
        <v>176</v>
      </c>
      <c r="D85" t="s">
        <v>21</v>
      </c>
      <c r="E85">
        <v>21740</v>
      </c>
      <c r="F85" t="s">
        <v>22</v>
      </c>
      <c r="G85" t="s">
        <v>22</v>
      </c>
      <c r="H85" t="s">
        <v>208</v>
      </c>
      <c r="I85" t="s">
        <v>209</v>
      </c>
      <c r="J85" s="1">
        <v>43424</v>
      </c>
      <c r="K85" s="1">
        <v>43496</v>
      </c>
      <c r="L85" t="s">
        <v>103</v>
      </c>
      <c r="N85" t="s">
        <v>1583</v>
      </c>
    </row>
    <row r="86" spans="1:14" x14ac:dyDescent="0.25">
      <c r="A86" t="s">
        <v>2821</v>
      </c>
      <c r="B86" t="s">
        <v>2822</v>
      </c>
      <c r="C86" t="s">
        <v>29</v>
      </c>
      <c r="D86" t="s">
        <v>21</v>
      </c>
      <c r="E86">
        <v>21223</v>
      </c>
      <c r="F86" t="s">
        <v>22</v>
      </c>
      <c r="G86" t="s">
        <v>22</v>
      </c>
      <c r="H86" t="s">
        <v>208</v>
      </c>
      <c r="I86" t="s">
        <v>209</v>
      </c>
      <c r="J86" t="s">
        <v>210</v>
      </c>
      <c r="K86" s="1">
        <v>43494</v>
      </c>
      <c r="L86" t="s">
        <v>211</v>
      </c>
      <c r="M86" t="str">
        <f>HYPERLINK("https://www.regulations.gov/docket?D=FDA-2019-H-0410")</f>
        <v>https://www.regulations.gov/docket?D=FDA-2019-H-0410</v>
      </c>
      <c r="N86" t="s">
        <v>210</v>
      </c>
    </row>
    <row r="87" spans="1:14" x14ac:dyDescent="0.25">
      <c r="A87" t="s">
        <v>1905</v>
      </c>
      <c r="B87" t="s">
        <v>1906</v>
      </c>
      <c r="C87" t="s">
        <v>29</v>
      </c>
      <c r="D87" t="s">
        <v>21</v>
      </c>
      <c r="E87">
        <v>21224</v>
      </c>
      <c r="F87" t="s">
        <v>22</v>
      </c>
      <c r="G87" t="s">
        <v>22</v>
      </c>
      <c r="H87" t="s">
        <v>208</v>
      </c>
      <c r="I87" t="s">
        <v>209</v>
      </c>
      <c r="J87" t="s">
        <v>210</v>
      </c>
      <c r="K87" s="1">
        <v>43489</v>
      </c>
      <c r="L87" t="s">
        <v>211</v>
      </c>
      <c r="M87" t="str">
        <f>HYPERLINK("https://www.regulations.gov/docket?D=FDA-2019-H-0349")</f>
        <v>https://www.regulations.gov/docket?D=FDA-2019-H-0349</v>
      </c>
      <c r="N87" t="s">
        <v>210</v>
      </c>
    </row>
    <row r="88" spans="1:14" x14ac:dyDescent="0.25">
      <c r="A88" t="s">
        <v>1994</v>
      </c>
      <c r="B88" t="s">
        <v>1995</v>
      </c>
      <c r="C88" t="s">
        <v>29</v>
      </c>
      <c r="D88" t="s">
        <v>21</v>
      </c>
      <c r="E88">
        <v>21224</v>
      </c>
      <c r="F88" t="s">
        <v>22</v>
      </c>
      <c r="G88" t="s">
        <v>22</v>
      </c>
      <c r="H88" t="s">
        <v>208</v>
      </c>
      <c r="I88" t="s">
        <v>209</v>
      </c>
      <c r="J88" t="s">
        <v>210</v>
      </c>
      <c r="K88" s="1">
        <v>43488</v>
      </c>
      <c r="L88" t="s">
        <v>211</v>
      </c>
      <c r="M88" t="str">
        <f>HYPERLINK("https://www.regulations.gov/docket?D=FDA-2019-H-0321")</f>
        <v>https://www.regulations.gov/docket?D=FDA-2019-H-0321</v>
      </c>
      <c r="N88" t="s">
        <v>210</v>
      </c>
    </row>
    <row r="89" spans="1:14" x14ac:dyDescent="0.25">
      <c r="A89" t="s">
        <v>567</v>
      </c>
      <c r="B89" t="s">
        <v>568</v>
      </c>
      <c r="C89" t="s">
        <v>29</v>
      </c>
      <c r="D89" t="s">
        <v>21</v>
      </c>
      <c r="E89">
        <v>21218</v>
      </c>
      <c r="F89" t="s">
        <v>22</v>
      </c>
      <c r="G89" t="s">
        <v>22</v>
      </c>
      <c r="H89" t="s">
        <v>208</v>
      </c>
      <c r="I89" t="s">
        <v>209</v>
      </c>
      <c r="J89" t="s">
        <v>210</v>
      </c>
      <c r="K89" s="1">
        <v>43488</v>
      </c>
      <c r="L89" t="s">
        <v>211</v>
      </c>
      <c r="M89" t="str">
        <f>HYPERLINK("https://www.regulations.gov/docket?D=FDA-2019-H-0320")</f>
        <v>https://www.regulations.gov/docket?D=FDA-2019-H-0320</v>
      </c>
      <c r="N89" t="s">
        <v>210</v>
      </c>
    </row>
    <row r="90" spans="1:14" x14ac:dyDescent="0.25">
      <c r="A90" t="s">
        <v>2910</v>
      </c>
      <c r="B90" t="s">
        <v>309</v>
      </c>
      <c r="C90" t="s">
        <v>193</v>
      </c>
      <c r="D90" t="s">
        <v>21</v>
      </c>
      <c r="E90">
        <v>20748</v>
      </c>
      <c r="F90" t="s">
        <v>22</v>
      </c>
      <c r="G90" t="s">
        <v>22</v>
      </c>
      <c r="H90" t="s">
        <v>208</v>
      </c>
      <c r="I90" t="s">
        <v>209</v>
      </c>
      <c r="J90" t="s">
        <v>210</v>
      </c>
      <c r="K90" s="1">
        <v>43488</v>
      </c>
      <c r="L90" t="s">
        <v>211</v>
      </c>
      <c r="M90" t="str">
        <f>HYPERLINK("https://www.regulations.gov/docket?D=FDA-2019-H-0315")</f>
        <v>https://www.regulations.gov/docket?D=FDA-2019-H-0315</v>
      </c>
      <c r="N90" t="s">
        <v>210</v>
      </c>
    </row>
    <row r="91" spans="1:14" x14ac:dyDescent="0.25">
      <c r="A91" t="s">
        <v>27</v>
      </c>
      <c r="B91" t="s">
        <v>2929</v>
      </c>
      <c r="C91" t="s">
        <v>29</v>
      </c>
      <c r="D91" t="s">
        <v>21</v>
      </c>
      <c r="E91">
        <v>21207</v>
      </c>
      <c r="F91" t="s">
        <v>22</v>
      </c>
      <c r="G91" t="s">
        <v>22</v>
      </c>
      <c r="H91" t="s">
        <v>208</v>
      </c>
      <c r="I91" t="s">
        <v>209</v>
      </c>
      <c r="J91" s="1">
        <v>43414</v>
      </c>
      <c r="K91" s="1">
        <v>43482</v>
      </c>
      <c r="L91" t="s">
        <v>103</v>
      </c>
      <c r="N91" t="s">
        <v>1583</v>
      </c>
    </row>
    <row r="92" spans="1:14" x14ac:dyDescent="0.25">
      <c r="A92" t="s">
        <v>3030</v>
      </c>
      <c r="B92" t="s">
        <v>2216</v>
      </c>
      <c r="C92" t="s">
        <v>179</v>
      </c>
      <c r="D92" t="s">
        <v>21</v>
      </c>
      <c r="E92">
        <v>20882</v>
      </c>
      <c r="F92" t="s">
        <v>22</v>
      </c>
      <c r="G92" t="s">
        <v>22</v>
      </c>
      <c r="H92" t="s">
        <v>208</v>
      </c>
      <c r="I92" t="s">
        <v>209</v>
      </c>
      <c r="J92" s="1">
        <v>43403</v>
      </c>
      <c r="K92" s="1">
        <v>43468</v>
      </c>
      <c r="L92" t="s">
        <v>103</v>
      </c>
      <c r="N92" t="s">
        <v>1583</v>
      </c>
    </row>
    <row r="93" spans="1:14" x14ac:dyDescent="0.25">
      <c r="A93" t="s">
        <v>971</v>
      </c>
      <c r="B93" t="s">
        <v>3031</v>
      </c>
      <c r="C93" t="s">
        <v>29</v>
      </c>
      <c r="D93" t="s">
        <v>21</v>
      </c>
      <c r="E93">
        <v>21224</v>
      </c>
      <c r="F93" t="s">
        <v>22</v>
      </c>
      <c r="G93" t="s">
        <v>22</v>
      </c>
      <c r="H93" t="s">
        <v>208</v>
      </c>
      <c r="I93" t="s">
        <v>209</v>
      </c>
      <c r="J93" s="1">
        <v>43410</v>
      </c>
      <c r="K93" s="1">
        <v>43468</v>
      </c>
      <c r="L93" t="s">
        <v>103</v>
      </c>
      <c r="N93" t="s">
        <v>1562</v>
      </c>
    </row>
    <row r="94" spans="1:14" x14ac:dyDescent="0.25">
      <c r="A94" t="s">
        <v>139</v>
      </c>
      <c r="B94" t="s">
        <v>3046</v>
      </c>
      <c r="C94" t="s">
        <v>67</v>
      </c>
      <c r="D94" t="s">
        <v>21</v>
      </c>
      <c r="E94">
        <v>20910</v>
      </c>
      <c r="F94" t="s">
        <v>22</v>
      </c>
      <c r="G94" t="s">
        <v>22</v>
      </c>
      <c r="H94" t="s">
        <v>208</v>
      </c>
      <c r="I94" t="s">
        <v>209</v>
      </c>
      <c r="J94" s="1">
        <v>43388</v>
      </c>
      <c r="K94" s="1">
        <v>43454</v>
      </c>
      <c r="L94" t="s">
        <v>103</v>
      </c>
      <c r="N94" t="s">
        <v>1583</v>
      </c>
    </row>
    <row r="95" spans="1:14" x14ac:dyDescent="0.25">
      <c r="A95" t="s">
        <v>2437</v>
      </c>
      <c r="B95" t="s">
        <v>2438</v>
      </c>
      <c r="C95" t="s">
        <v>29</v>
      </c>
      <c r="D95" t="s">
        <v>21</v>
      </c>
      <c r="E95">
        <v>21218</v>
      </c>
      <c r="F95" t="s">
        <v>22</v>
      </c>
      <c r="G95" t="s">
        <v>22</v>
      </c>
      <c r="H95" t="s">
        <v>208</v>
      </c>
      <c r="I95" t="s">
        <v>209</v>
      </c>
      <c r="J95" t="s">
        <v>210</v>
      </c>
      <c r="K95" s="1">
        <v>43437</v>
      </c>
      <c r="L95" t="s">
        <v>211</v>
      </c>
      <c r="M95" t="str">
        <f>HYPERLINK("https://www.regulations.gov/docket?D=FDA-2018-H-4572")</f>
        <v>https://www.regulations.gov/docket?D=FDA-2018-H-4572</v>
      </c>
      <c r="N95" t="s">
        <v>210</v>
      </c>
    </row>
    <row r="96" spans="1:14" x14ac:dyDescent="0.25">
      <c r="A96" t="s">
        <v>3228</v>
      </c>
      <c r="B96" t="s">
        <v>3229</v>
      </c>
      <c r="C96" t="s">
        <v>29</v>
      </c>
      <c r="D96" t="s">
        <v>21</v>
      </c>
      <c r="E96">
        <v>21231</v>
      </c>
      <c r="F96" t="s">
        <v>22</v>
      </c>
      <c r="G96" t="s">
        <v>22</v>
      </c>
      <c r="H96" t="s">
        <v>208</v>
      </c>
      <c r="I96" t="s">
        <v>209</v>
      </c>
      <c r="J96" t="s">
        <v>210</v>
      </c>
      <c r="K96" s="1">
        <v>43437</v>
      </c>
      <c r="L96" t="s">
        <v>211</v>
      </c>
      <c r="M96" t="str">
        <f>HYPERLINK("https://www.regulations.gov/docket?D=FDA-2018-H-4575")</f>
        <v>https://www.regulations.gov/docket?D=FDA-2018-H-4575</v>
      </c>
      <c r="N96" t="s">
        <v>210</v>
      </c>
    </row>
    <row r="97" spans="1:14" x14ac:dyDescent="0.25">
      <c r="A97" t="s">
        <v>1453</v>
      </c>
      <c r="B97" t="s">
        <v>1454</v>
      </c>
      <c r="C97" t="s">
        <v>29</v>
      </c>
      <c r="D97" t="s">
        <v>21</v>
      </c>
      <c r="E97">
        <v>21224</v>
      </c>
      <c r="F97" t="s">
        <v>22</v>
      </c>
      <c r="G97" t="s">
        <v>22</v>
      </c>
      <c r="H97" t="s">
        <v>208</v>
      </c>
      <c r="I97" t="s">
        <v>209</v>
      </c>
      <c r="J97" t="s">
        <v>210</v>
      </c>
      <c r="K97" s="1">
        <v>43434</v>
      </c>
      <c r="L97" t="s">
        <v>211</v>
      </c>
      <c r="M97" t="str">
        <f>HYPERLINK("https://www.regulations.gov/docket?D=FDA-2018-H-4567")</f>
        <v>https://www.regulations.gov/docket?D=FDA-2018-H-4567</v>
      </c>
      <c r="N97" t="s">
        <v>210</v>
      </c>
    </row>
    <row r="98" spans="1:14" x14ac:dyDescent="0.25">
      <c r="A98" t="s">
        <v>155</v>
      </c>
      <c r="B98" t="s">
        <v>3347</v>
      </c>
      <c r="C98" t="s">
        <v>1413</v>
      </c>
      <c r="D98" t="s">
        <v>21</v>
      </c>
      <c r="E98">
        <v>21146</v>
      </c>
      <c r="F98" t="s">
        <v>22</v>
      </c>
      <c r="G98" t="s">
        <v>22</v>
      </c>
      <c r="H98" t="s">
        <v>208</v>
      </c>
      <c r="I98" t="s">
        <v>209</v>
      </c>
      <c r="J98" s="1">
        <v>43376</v>
      </c>
      <c r="K98" s="1">
        <v>43419</v>
      </c>
      <c r="L98" t="s">
        <v>103</v>
      </c>
      <c r="N98" t="s">
        <v>1562</v>
      </c>
    </row>
    <row r="99" spans="1:14" x14ac:dyDescent="0.25">
      <c r="A99" t="s">
        <v>3352</v>
      </c>
      <c r="B99" t="s">
        <v>3353</v>
      </c>
      <c r="C99" t="s">
        <v>29</v>
      </c>
      <c r="D99" t="s">
        <v>21</v>
      </c>
      <c r="E99">
        <v>21230</v>
      </c>
      <c r="F99" t="s">
        <v>22</v>
      </c>
      <c r="G99" t="s">
        <v>22</v>
      </c>
      <c r="H99" t="s">
        <v>208</v>
      </c>
      <c r="I99" t="s">
        <v>209</v>
      </c>
      <c r="J99" t="s">
        <v>210</v>
      </c>
      <c r="K99" s="1">
        <v>43419</v>
      </c>
      <c r="L99" t="s">
        <v>211</v>
      </c>
      <c r="M99" t="str">
        <f>HYPERLINK("https://www.regulations.gov/docket?D=FDA-2018-H-4346")</f>
        <v>https://www.regulations.gov/docket?D=FDA-2018-H-4346</v>
      </c>
      <c r="N99" t="s">
        <v>210</v>
      </c>
    </row>
    <row r="100" spans="1:14" x14ac:dyDescent="0.25">
      <c r="A100" t="s">
        <v>1183</v>
      </c>
      <c r="B100" t="s">
        <v>1184</v>
      </c>
      <c r="C100" t="s">
        <v>29</v>
      </c>
      <c r="D100" t="s">
        <v>21</v>
      </c>
      <c r="E100">
        <v>21212</v>
      </c>
      <c r="F100" t="s">
        <v>22</v>
      </c>
      <c r="G100" t="s">
        <v>22</v>
      </c>
      <c r="H100" t="s">
        <v>208</v>
      </c>
      <c r="I100" t="s">
        <v>209</v>
      </c>
      <c r="J100" t="s">
        <v>210</v>
      </c>
      <c r="K100" s="1">
        <v>43419</v>
      </c>
      <c r="L100" t="s">
        <v>211</v>
      </c>
      <c r="M100" t="str">
        <f>HYPERLINK("https://www.regulations.gov/docket?D=FDA-2018-H-4347")</f>
        <v>https://www.regulations.gov/docket?D=FDA-2018-H-4347</v>
      </c>
      <c r="N100" t="s">
        <v>210</v>
      </c>
    </row>
    <row r="101" spans="1:14" x14ac:dyDescent="0.25">
      <c r="A101" t="s">
        <v>3354</v>
      </c>
      <c r="B101" t="s">
        <v>3355</v>
      </c>
      <c r="C101" t="s">
        <v>317</v>
      </c>
      <c r="D101" t="s">
        <v>21</v>
      </c>
      <c r="E101">
        <v>20735</v>
      </c>
      <c r="F101" t="s">
        <v>22</v>
      </c>
      <c r="G101" t="s">
        <v>22</v>
      </c>
      <c r="H101" t="s">
        <v>208</v>
      </c>
      <c r="I101" t="s">
        <v>209</v>
      </c>
      <c r="J101" s="1">
        <v>43362</v>
      </c>
      <c r="K101" s="1">
        <v>43419</v>
      </c>
      <c r="L101" t="s">
        <v>103</v>
      </c>
      <c r="N101" t="s">
        <v>1562</v>
      </c>
    </row>
    <row r="102" spans="1:14" x14ac:dyDescent="0.25">
      <c r="A102" t="s">
        <v>885</v>
      </c>
      <c r="B102" t="s">
        <v>886</v>
      </c>
      <c r="C102" t="s">
        <v>29</v>
      </c>
      <c r="D102" t="s">
        <v>21</v>
      </c>
      <c r="E102">
        <v>21202</v>
      </c>
      <c r="F102" t="s">
        <v>22</v>
      </c>
      <c r="G102" t="s">
        <v>22</v>
      </c>
      <c r="H102" t="s">
        <v>208</v>
      </c>
      <c r="I102" t="s">
        <v>209</v>
      </c>
      <c r="J102" t="s">
        <v>210</v>
      </c>
      <c r="K102" s="1">
        <v>43419</v>
      </c>
      <c r="L102" t="s">
        <v>211</v>
      </c>
      <c r="M102" t="str">
        <f>HYPERLINK("https://www.regulations.gov/docket?D=FDA-2018-H-4343")</f>
        <v>https://www.regulations.gov/docket?D=FDA-2018-H-4343</v>
      </c>
      <c r="N102" t="s">
        <v>210</v>
      </c>
    </row>
    <row r="103" spans="1:14" x14ac:dyDescent="0.25">
      <c r="A103" t="s">
        <v>1417</v>
      </c>
      <c r="B103" t="s">
        <v>1418</v>
      </c>
      <c r="C103" t="s">
        <v>29</v>
      </c>
      <c r="D103" t="s">
        <v>21</v>
      </c>
      <c r="E103">
        <v>21223</v>
      </c>
      <c r="F103" t="s">
        <v>22</v>
      </c>
      <c r="G103" t="s">
        <v>22</v>
      </c>
      <c r="H103" t="s">
        <v>208</v>
      </c>
      <c r="I103" t="s">
        <v>209</v>
      </c>
      <c r="J103" s="1">
        <v>43343</v>
      </c>
      <c r="K103" s="1">
        <v>43405</v>
      </c>
      <c r="L103" t="s">
        <v>103</v>
      </c>
      <c r="N103" t="s">
        <v>1562</v>
      </c>
    </row>
    <row r="104" spans="1:14" x14ac:dyDescent="0.25">
      <c r="A104" t="s">
        <v>1643</v>
      </c>
      <c r="B104" t="s">
        <v>1644</v>
      </c>
      <c r="C104" t="s">
        <v>1171</v>
      </c>
      <c r="D104" t="s">
        <v>21</v>
      </c>
      <c r="E104">
        <v>20705</v>
      </c>
      <c r="F104" t="s">
        <v>22</v>
      </c>
      <c r="G104" t="s">
        <v>22</v>
      </c>
      <c r="H104" t="s">
        <v>208</v>
      </c>
      <c r="I104" t="s">
        <v>209</v>
      </c>
      <c r="J104" s="1">
        <v>43350</v>
      </c>
      <c r="K104" s="1">
        <v>43398</v>
      </c>
      <c r="L104" t="s">
        <v>103</v>
      </c>
      <c r="N104" t="s">
        <v>1562</v>
      </c>
    </row>
    <row r="105" spans="1:14" x14ac:dyDescent="0.25">
      <c r="A105" t="s">
        <v>201</v>
      </c>
      <c r="B105" t="s">
        <v>632</v>
      </c>
      <c r="C105" t="s">
        <v>624</v>
      </c>
      <c r="D105" t="s">
        <v>21</v>
      </c>
      <c r="E105">
        <v>20678</v>
      </c>
      <c r="F105" t="s">
        <v>22</v>
      </c>
      <c r="G105" t="s">
        <v>22</v>
      </c>
      <c r="H105" t="s">
        <v>208</v>
      </c>
      <c r="I105" t="s">
        <v>209</v>
      </c>
      <c r="J105" t="s">
        <v>210</v>
      </c>
      <c r="K105" s="1">
        <v>43396</v>
      </c>
      <c r="L105" t="s">
        <v>211</v>
      </c>
      <c r="M105" t="str">
        <f>HYPERLINK("https://www.regulations.gov/docket?D=FDA-2018-H-3997")</f>
        <v>https://www.regulations.gov/docket?D=FDA-2018-H-3997</v>
      </c>
      <c r="N105" t="s">
        <v>210</v>
      </c>
    </row>
    <row r="106" spans="1:14" x14ac:dyDescent="0.25">
      <c r="A106" t="s">
        <v>2380</v>
      </c>
      <c r="B106" t="s">
        <v>2381</v>
      </c>
      <c r="C106" t="s">
        <v>29</v>
      </c>
      <c r="D106" t="s">
        <v>21</v>
      </c>
      <c r="E106">
        <v>21217</v>
      </c>
      <c r="F106" t="s">
        <v>22</v>
      </c>
      <c r="G106" t="s">
        <v>22</v>
      </c>
      <c r="H106" t="s">
        <v>208</v>
      </c>
      <c r="I106" t="s">
        <v>209</v>
      </c>
      <c r="J106" t="s">
        <v>210</v>
      </c>
      <c r="K106" s="1">
        <v>43395</v>
      </c>
      <c r="L106" t="s">
        <v>211</v>
      </c>
      <c r="M106" t="str">
        <f>HYPERLINK("https://www.regulations.gov/docket?D=FDA-2018-H-3953")</f>
        <v>https://www.regulations.gov/docket?D=FDA-2018-H-3953</v>
      </c>
      <c r="N106" t="s">
        <v>210</v>
      </c>
    </row>
    <row r="107" spans="1:14" x14ac:dyDescent="0.25">
      <c r="A107" t="s">
        <v>1987</v>
      </c>
      <c r="B107" t="s">
        <v>1988</v>
      </c>
      <c r="C107" t="s">
        <v>29</v>
      </c>
      <c r="D107" t="s">
        <v>21</v>
      </c>
      <c r="E107">
        <v>21216</v>
      </c>
      <c r="F107" t="s">
        <v>22</v>
      </c>
      <c r="G107" t="s">
        <v>22</v>
      </c>
      <c r="H107" t="s">
        <v>208</v>
      </c>
      <c r="I107" t="s">
        <v>209</v>
      </c>
      <c r="J107" t="s">
        <v>210</v>
      </c>
      <c r="K107" s="1">
        <v>43395</v>
      </c>
      <c r="L107" t="s">
        <v>211</v>
      </c>
      <c r="M107" t="str">
        <f>HYPERLINK("https://www.regulations.gov/docket?D=FDA-2018-H-3954")</f>
        <v>https://www.regulations.gov/docket?D=FDA-2018-H-3954</v>
      </c>
      <c r="N107" t="s">
        <v>210</v>
      </c>
    </row>
    <row r="108" spans="1:14" x14ac:dyDescent="0.25">
      <c r="A108" t="s">
        <v>3582</v>
      </c>
      <c r="B108" t="s">
        <v>3583</v>
      </c>
      <c r="C108" t="s">
        <v>29</v>
      </c>
      <c r="D108" t="s">
        <v>21</v>
      </c>
      <c r="E108">
        <v>21227</v>
      </c>
      <c r="F108" t="s">
        <v>22</v>
      </c>
      <c r="G108" t="s">
        <v>22</v>
      </c>
      <c r="H108" t="s">
        <v>208</v>
      </c>
      <c r="I108" t="s">
        <v>209</v>
      </c>
      <c r="J108" s="1">
        <v>43341</v>
      </c>
      <c r="K108" s="1">
        <v>43391</v>
      </c>
      <c r="L108" t="s">
        <v>103</v>
      </c>
      <c r="N108" t="s">
        <v>1583</v>
      </c>
    </row>
    <row r="109" spans="1:14" x14ac:dyDescent="0.25">
      <c r="A109" t="s">
        <v>3589</v>
      </c>
      <c r="B109" t="s">
        <v>3590</v>
      </c>
      <c r="C109" t="s">
        <v>702</v>
      </c>
      <c r="D109" t="s">
        <v>21</v>
      </c>
      <c r="E109">
        <v>20876</v>
      </c>
      <c r="F109" t="s">
        <v>22</v>
      </c>
      <c r="G109" t="s">
        <v>22</v>
      </c>
      <c r="H109" t="s">
        <v>208</v>
      </c>
      <c r="I109" t="s">
        <v>209</v>
      </c>
      <c r="J109" s="1">
        <v>43279</v>
      </c>
      <c r="K109" s="1">
        <v>43391</v>
      </c>
      <c r="L109" t="s">
        <v>103</v>
      </c>
      <c r="N109" t="s">
        <v>1583</v>
      </c>
    </row>
    <row r="110" spans="1:14" x14ac:dyDescent="0.25">
      <c r="A110" t="s">
        <v>3630</v>
      </c>
      <c r="B110" t="s">
        <v>468</v>
      </c>
      <c r="C110" t="s">
        <v>424</v>
      </c>
      <c r="D110" t="s">
        <v>21</v>
      </c>
      <c r="E110">
        <v>21042</v>
      </c>
      <c r="F110" t="s">
        <v>22</v>
      </c>
      <c r="G110" t="s">
        <v>22</v>
      </c>
      <c r="H110" t="s">
        <v>208</v>
      </c>
      <c r="I110" t="s">
        <v>209</v>
      </c>
      <c r="J110" t="s">
        <v>210</v>
      </c>
      <c r="K110" s="1">
        <v>43388</v>
      </c>
      <c r="L110" t="s">
        <v>211</v>
      </c>
      <c r="M110" t="str">
        <f>HYPERLINK("https://www.regulations.gov/docket?D=FDA-2018-H-3878")</f>
        <v>https://www.regulations.gov/docket?D=FDA-2018-H-3878</v>
      </c>
      <c r="N110" t="s">
        <v>210</v>
      </c>
    </row>
    <row r="111" spans="1:14" x14ac:dyDescent="0.25">
      <c r="A111" t="s">
        <v>539</v>
      </c>
      <c r="B111" t="s">
        <v>3699</v>
      </c>
      <c r="C111" t="s">
        <v>29</v>
      </c>
      <c r="D111" t="s">
        <v>21</v>
      </c>
      <c r="E111">
        <v>21205</v>
      </c>
      <c r="F111" t="s">
        <v>22</v>
      </c>
      <c r="G111" t="s">
        <v>22</v>
      </c>
      <c r="H111" t="s">
        <v>208</v>
      </c>
      <c r="I111" t="s">
        <v>209</v>
      </c>
      <c r="J111" s="1">
        <v>43322</v>
      </c>
      <c r="K111" s="1">
        <v>43377</v>
      </c>
      <c r="L111" t="s">
        <v>103</v>
      </c>
      <c r="N111" t="s">
        <v>1583</v>
      </c>
    </row>
    <row r="112" spans="1:14" x14ac:dyDescent="0.25">
      <c r="A112" t="s">
        <v>2393</v>
      </c>
      <c r="B112" t="s">
        <v>2394</v>
      </c>
      <c r="C112" t="s">
        <v>54</v>
      </c>
      <c r="D112" t="s">
        <v>21</v>
      </c>
      <c r="E112">
        <v>21060</v>
      </c>
      <c r="F112" t="s">
        <v>22</v>
      </c>
      <c r="G112" t="s">
        <v>22</v>
      </c>
      <c r="H112" t="s">
        <v>208</v>
      </c>
      <c r="I112" t="s">
        <v>209</v>
      </c>
      <c r="J112" t="s">
        <v>210</v>
      </c>
      <c r="K112" s="1">
        <v>43377</v>
      </c>
      <c r="L112" t="s">
        <v>211</v>
      </c>
      <c r="M112" t="str">
        <f>HYPERLINK("https://www.regulations.gov/docket?D=FDA-2018-H-3753")</f>
        <v>https://www.regulations.gov/docket?D=FDA-2018-H-3753</v>
      </c>
      <c r="N112" t="s">
        <v>210</v>
      </c>
    </row>
    <row r="113" spans="1:14" x14ac:dyDescent="0.25">
      <c r="A113" t="s">
        <v>3704</v>
      </c>
      <c r="B113" t="s">
        <v>3705</v>
      </c>
      <c r="C113" t="s">
        <v>29</v>
      </c>
      <c r="D113" t="s">
        <v>21</v>
      </c>
      <c r="E113">
        <v>21205</v>
      </c>
      <c r="F113" t="s">
        <v>22</v>
      </c>
      <c r="G113" t="s">
        <v>22</v>
      </c>
      <c r="H113" t="s">
        <v>208</v>
      </c>
      <c r="I113" t="s">
        <v>209</v>
      </c>
      <c r="J113" s="1">
        <v>43322</v>
      </c>
      <c r="K113" s="1">
        <v>43377</v>
      </c>
      <c r="L113" t="s">
        <v>103</v>
      </c>
      <c r="N113" t="s">
        <v>1583</v>
      </c>
    </row>
    <row r="114" spans="1:14" x14ac:dyDescent="0.25">
      <c r="A114" t="s">
        <v>348</v>
      </c>
      <c r="B114" t="s">
        <v>349</v>
      </c>
      <c r="C114" t="s">
        <v>54</v>
      </c>
      <c r="D114" t="s">
        <v>21</v>
      </c>
      <c r="E114">
        <v>21060</v>
      </c>
      <c r="F114" t="s">
        <v>22</v>
      </c>
      <c r="G114" t="s">
        <v>22</v>
      </c>
      <c r="H114" t="s">
        <v>208</v>
      </c>
      <c r="I114" t="s">
        <v>209</v>
      </c>
      <c r="J114" s="1">
        <v>43311</v>
      </c>
      <c r="K114" s="1">
        <v>43370</v>
      </c>
      <c r="L114" t="s">
        <v>103</v>
      </c>
      <c r="N114" t="s">
        <v>1583</v>
      </c>
    </row>
    <row r="115" spans="1:14" x14ac:dyDescent="0.25">
      <c r="A115" t="s">
        <v>93</v>
      </c>
      <c r="B115" t="s">
        <v>2020</v>
      </c>
      <c r="C115" t="s">
        <v>29</v>
      </c>
      <c r="D115" t="s">
        <v>21</v>
      </c>
      <c r="E115">
        <v>21230</v>
      </c>
      <c r="F115" t="s">
        <v>22</v>
      </c>
      <c r="G115" t="s">
        <v>22</v>
      </c>
      <c r="H115" t="s">
        <v>208</v>
      </c>
      <c r="I115" t="s">
        <v>209</v>
      </c>
      <c r="J115" s="1">
        <v>43314</v>
      </c>
      <c r="K115" s="1">
        <v>43363</v>
      </c>
      <c r="L115" t="s">
        <v>103</v>
      </c>
      <c r="N115" t="s">
        <v>1583</v>
      </c>
    </row>
    <row r="116" spans="1:14" x14ac:dyDescent="0.25">
      <c r="A116" t="s">
        <v>367</v>
      </c>
      <c r="B116" t="s">
        <v>368</v>
      </c>
      <c r="C116" t="s">
        <v>369</v>
      </c>
      <c r="D116" t="s">
        <v>21</v>
      </c>
      <c r="E116">
        <v>21040</v>
      </c>
      <c r="F116" t="s">
        <v>22</v>
      </c>
      <c r="G116" t="s">
        <v>22</v>
      </c>
      <c r="H116" t="s">
        <v>208</v>
      </c>
      <c r="I116" t="s">
        <v>209</v>
      </c>
      <c r="J116" s="1">
        <v>43277</v>
      </c>
      <c r="K116" s="1">
        <v>43335</v>
      </c>
      <c r="L116" t="s">
        <v>103</v>
      </c>
      <c r="N116" t="s">
        <v>1583</v>
      </c>
    </row>
    <row r="117" spans="1:14" x14ac:dyDescent="0.25">
      <c r="A117" t="s">
        <v>1201</v>
      </c>
      <c r="B117" t="s">
        <v>1202</v>
      </c>
      <c r="C117" t="s">
        <v>1203</v>
      </c>
      <c r="D117" t="s">
        <v>21</v>
      </c>
      <c r="E117">
        <v>21777</v>
      </c>
      <c r="F117" t="s">
        <v>22</v>
      </c>
      <c r="G117" t="s">
        <v>22</v>
      </c>
      <c r="H117" t="s">
        <v>208</v>
      </c>
      <c r="I117" t="s">
        <v>209</v>
      </c>
      <c r="J117" t="s">
        <v>210</v>
      </c>
      <c r="K117" s="1">
        <v>43333</v>
      </c>
      <c r="L117" t="s">
        <v>211</v>
      </c>
      <c r="M117" t="str">
        <f>HYPERLINK("https://www.regulations.gov/docket?D=FDA-2018-H-3225")</f>
        <v>https://www.regulations.gov/docket?D=FDA-2018-H-3225</v>
      </c>
      <c r="N117" t="s">
        <v>210</v>
      </c>
    </row>
    <row r="118" spans="1:14" x14ac:dyDescent="0.25">
      <c r="A118" t="s">
        <v>139</v>
      </c>
      <c r="B118" t="s">
        <v>140</v>
      </c>
      <c r="C118" t="s">
        <v>29</v>
      </c>
      <c r="D118" t="s">
        <v>21</v>
      </c>
      <c r="E118">
        <v>21216</v>
      </c>
      <c r="F118" t="s">
        <v>22</v>
      </c>
      <c r="G118" t="s">
        <v>22</v>
      </c>
      <c r="H118" t="s">
        <v>208</v>
      </c>
      <c r="I118" t="s">
        <v>209</v>
      </c>
      <c r="J118" s="1">
        <v>43255</v>
      </c>
      <c r="K118" s="1">
        <v>43307</v>
      </c>
      <c r="L118" t="s">
        <v>103</v>
      </c>
      <c r="N118" t="s">
        <v>1583</v>
      </c>
    </row>
    <row r="119" spans="1:14" x14ac:dyDescent="0.25">
      <c r="A119" t="s">
        <v>1643</v>
      </c>
      <c r="B119" t="s">
        <v>1644</v>
      </c>
      <c r="C119" t="s">
        <v>1171</v>
      </c>
      <c r="D119" t="s">
        <v>21</v>
      </c>
      <c r="E119">
        <v>20705</v>
      </c>
      <c r="F119" t="s">
        <v>22</v>
      </c>
      <c r="G119" t="s">
        <v>22</v>
      </c>
      <c r="H119" t="s">
        <v>208</v>
      </c>
      <c r="I119" t="s">
        <v>209</v>
      </c>
      <c r="J119" s="1">
        <v>43241</v>
      </c>
      <c r="K119" s="1">
        <v>43293</v>
      </c>
      <c r="L119" t="s">
        <v>103</v>
      </c>
      <c r="N119" t="s">
        <v>1583</v>
      </c>
    </row>
    <row r="120" spans="1:14" x14ac:dyDescent="0.25">
      <c r="A120" t="s">
        <v>2193</v>
      </c>
      <c r="B120" t="s">
        <v>2194</v>
      </c>
      <c r="C120" t="s">
        <v>29</v>
      </c>
      <c r="D120" t="s">
        <v>21</v>
      </c>
      <c r="E120">
        <v>21216</v>
      </c>
      <c r="F120" t="s">
        <v>22</v>
      </c>
      <c r="G120" t="s">
        <v>22</v>
      </c>
      <c r="H120" t="s">
        <v>208</v>
      </c>
      <c r="I120" t="s">
        <v>209</v>
      </c>
      <c r="J120" t="s">
        <v>210</v>
      </c>
      <c r="K120" s="1">
        <v>43291</v>
      </c>
      <c r="L120" t="s">
        <v>211</v>
      </c>
      <c r="M120" t="str">
        <f>HYPERLINK("https://www.regulations.gov/docket?D=FDA-2018-H-2638")</f>
        <v>https://www.regulations.gov/docket?D=FDA-2018-H-2638</v>
      </c>
      <c r="N120" t="s">
        <v>210</v>
      </c>
    </row>
    <row r="121" spans="1:14" x14ac:dyDescent="0.25">
      <c r="A121" t="s">
        <v>4732</v>
      </c>
      <c r="B121" t="s">
        <v>1307</v>
      </c>
      <c r="C121" t="s">
        <v>29</v>
      </c>
      <c r="D121" t="s">
        <v>21</v>
      </c>
      <c r="E121">
        <v>21229</v>
      </c>
      <c r="F121" t="s">
        <v>22</v>
      </c>
      <c r="G121" t="s">
        <v>22</v>
      </c>
      <c r="H121" t="s">
        <v>208</v>
      </c>
      <c r="I121" t="s">
        <v>209</v>
      </c>
      <c r="J121" s="1">
        <v>43234</v>
      </c>
      <c r="K121" s="1">
        <v>43286</v>
      </c>
      <c r="L121" t="s">
        <v>103</v>
      </c>
      <c r="N121" t="s">
        <v>1583</v>
      </c>
    </row>
    <row r="122" spans="1:14" x14ac:dyDescent="0.25">
      <c r="A122" t="s">
        <v>4754</v>
      </c>
      <c r="B122" t="s">
        <v>1626</v>
      </c>
      <c r="C122" t="s">
        <v>29</v>
      </c>
      <c r="D122" t="s">
        <v>21</v>
      </c>
      <c r="E122">
        <v>21218</v>
      </c>
      <c r="F122" t="s">
        <v>22</v>
      </c>
      <c r="G122" t="s">
        <v>22</v>
      </c>
      <c r="H122" t="s">
        <v>208</v>
      </c>
      <c r="I122" t="s">
        <v>209</v>
      </c>
      <c r="J122" s="1">
        <v>43230</v>
      </c>
      <c r="K122" s="1">
        <v>43279</v>
      </c>
      <c r="L122" t="s">
        <v>103</v>
      </c>
      <c r="N122" t="s">
        <v>1562</v>
      </c>
    </row>
    <row r="123" spans="1:14" x14ac:dyDescent="0.25">
      <c r="A123" t="s">
        <v>1455</v>
      </c>
      <c r="B123" t="s">
        <v>1456</v>
      </c>
      <c r="C123" t="s">
        <v>29</v>
      </c>
      <c r="D123" t="s">
        <v>21</v>
      </c>
      <c r="E123">
        <v>21223</v>
      </c>
      <c r="F123" t="s">
        <v>22</v>
      </c>
      <c r="G123" t="s">
        <v>22</v>
      </c>
      <c r="H123" t="s">
        <v>208</v>
      </c>
      <c r="I123" t="s">
        <v>209</v>
      </c>
      <c r="J123" s="1">
        <v>43228</v>
      </c>
      <c r="K123" s="1">
        <v>43279</v>
      </c>
      <c r="L123" t="s">
        <v>103</v>
      </c>
      <c r="N123" t="s">
        <v>1583</v>
      </c>
    </row>
    <row r="124" spans="1:14" x14ac:dyDescent="0.25">
      <c r="A124" t="s">
        <v>700</v>
      </c>
      <c r="B124" t="s">
        <v>1968</v>
      </c>
      <c r="C124" t="s">
        <v>29</v>
      </c>
      <c r="D124" t="s">
        <v>21</v>
      </c>
      <c r="E124">
        <v>21229</v>
      </c>
      <c r="F124" t="s">
        <v>22</v>
      </c>
      <c r="G124" t="s">
        <v>22</v>
      </c>
      <c r="H124" t="s">
        <v>208</v>
      </c>
      <c r="I124" t="s">
        <v>209</v>
      </c>
      <c r="J124" s="1">
        <v>43228</v>
      </c>
      <c r="K124" s="1">
        <v>43279</v>
      </c>
      <c r="L124" t="s">
        <v>103</v>
      </c>
      <c r="N124" t="s">
        <v>1583</v>
      </c>
    </row>
    <row r="125" spans="1:14" x14ac:dyDescent="0.25">
      <c r="A125" t="s">
        <v>1235</v>
      </c>
      <c r="B125" t="s">
        <v>1236</v>
      </c>
      <c r="C125" t="s">
        <v>29</v>
      </c>
      <c r="D125" t="s">
        <v>21</v>
      </c>
      <c r="E125">
        <v>21229</v>
      </c>
      <c r="F125" t="s">
        <v>22</v>
      </c>
      <c r="G125" t="s">
        <v>22</v>
      </c>
      <c r="H125" t="s">
        <v>208</v>
      </c>
      <c r="I125" t="s">
        <v>209</v>
      </c>
      <c r="J125" s="1">
        <v>43230</v>
      </c>
      <c r="K125" s="1">
        <v>43279</v>
      </c>
      <c r="L125" t="s">
        <v>103</v>
      </c>
      <c r="N125" t="s">
        <v>1583</v>
      </c>
    </row>
    <row r="126" spans="1:14" x14ac:dyDescent="0.25">
      <c r="A126" t="s">
        <v>126</v>
      </c>
      <c r="B126" t="s">
        <v>4758</v>
      </c>
      <c r="C126" t="s">
        <v>29</v>
      </c>
      <c r="D126" t="s">
        <v>21</v>
      </c>
      <c r="E126">
        <v>21229</v>
      </c>
      <c r="F126" t="s">
        <v>22</v>
      </c>
      <c r="G126" t="s">
        <v>22</v>
      </c>
      <c r="H126" t="s">
        <v>208</v>
      </c>
      <c r="I126" t="s">
        <v>209</v>
      </c>
      <c r="J126" s="1">
        <v>43227</v>
      </c>
      <c r="K126" s="1">
        <v>43279</v>
      </c>
      <c r="L126" t="s">
        <v>103</v>
      </c>
      <c r="N126" t="s">
        <v>1583</v>
      </c>
    </row>
    <row r="127" spans="1:14" x14ac:dyDescent="0.25">
      <c r="A127" t="s">
        <v>2912</v>
      </c>
      <c r="B127" t="s">
        <v>4759</v>
      </c>
      <c r="C127" t="s">
        <v>29</v>
      </c>
      <c r="D127" t="s">
        <v>21</v>
      </c>
      <c r="E127">
        <v>21229</v>
      </c>
      <c r="F127" t="s">
        <v>22</v>
      </c>
      <c r="G127" t="s">
        <v>22</v>
      </c>
      <c r="H127" t="s">
        <v>208</v>
      </c>
      <c r="I127" t="s">
        <v>209</v>
      </c>
      <c r="J127" s="1">
        <v>43227</v>
      </c>
      <c r="K127" s="1">
        <v>43279</v>
      </c>
      <c r="L127" t="s">
        <v>103</v>
      </c>
      <c r="N127" t="s">
        <v>1583</v>
      </c>
    </row>
    <row r="128" spans="1:14" x14ac:dyDescent="0.25">
      <c r="A128" t="s">
        <v>2420</v>
      </c>
      <c r="B128" t="s">
        <v>2421</v>
      </c>
      <c r="C128" t="s">
        <v>29</v>
      </c>
      <c r="D128" t="s">
        <v>21</v>
      </c>
      <c r="E128">
        <v>21223</v>
      </c>
      <c r="F128" t="s">
        <v>22</v>
      </c>
      <c r="G128" t="s">
        <v>22</v>
      </c>
      <c r="H128" t="s">
        <v>208</v>
      </c>
      <c r="I128" t="s">
        <v>209</v>
      </c>
      <c r="J128" s="1">
        <v>43228</v>
      </c>
      <c r="K128" s="1">
        <v>43279</v>
      </c>
      <c r="L128" t="s">
        <v>103</v>
      </c>
      <c r="N128" t="s">
        <v>1583</v>
      </c>
    </row>
    <row r="129" spans="1:14" x14ac:dyDescent="0.25">
      <c r="A129" t="s">
        <v>3228</v>
      </c>
      <c r="B129" t="s">
        <v>3229</v>
      </c>
      <c r="C129" t="s">
        <v>29</v>
      </c>
      <c r="D129" t="s">
        <v>21</v>
      </c>
      <c r="E129">
        <v>21231</v>
      </c>
      <c r="F129" t="s">
        <v>22</v>
      </c>
      <c r="G129" t="s">
        <v>22</v>
      </c>
      <c r="H129" t="s">
        <v>208</v>
      </c>
      <c r="I129" t="s">
        <v>209</v>
      </c>
      <c r="J129" t="s">
        <v>210</v>
      </c>
      <c r="K129" s="1">
        <v>43272</v>
      </c>
      <c r="L129" t="s">
        <v>211</v>
      </c>
      <c r="M129" t="str">
        <f>HYPERLINK("https://www.regulations.gov/docket?D=FDA-2018-H-2404")</f>
        <v>https://www.regulations.gov/docket?D=FDA-2018-H-2404</v>
      </c>
      <c r="N129" t="s">
        <v>210</v>
      </c>
    </row>
    <row r="130" spans="1:14" x14ac:dyDescent="0.25">
      <c r="A130" t="s">
        <v>196</v>
      </c>
      <c r="B130" t="s">
        <v>2710</v>
      </c>
      <c r="C130" t="s">
        <v>29</v>
      </c>
      <c r="D130" t="s">
        <v>21</v>
      </c>
      <c r="E130">
        <v>21213</v>
      </c>
      <c r="F130" t="s">
        <v>22</v>
      </c>
      <c r="G130" t="s">
        <v>22</v>
      </c>
      <c r="H130" t="s">
        <v>208</v>
      </c>
      <c r="I130" t="s">
        <v>209</v>
      </c>
      <c r="J130" s="1">
        <v>43221</v>
      </c>
      <c r="K130" s="1">
        <v>43272</v>
      </c>
      <c r="L130" t="s">
        <v>103</v>
      </c>
      <c r="N130" t="s">
        <v>1583</v>
      </c>
    </row>
    <row r="131" spans="1:14" x14ac:dyDescent="0.25">
      <c r="A131" t="s">
        <v>2437</v>
      </c>
      <c r="B131" t="s">
        <v>2438</v>
      </c>
      <c r="C131" t="s">
        <v>29</v>
      </c>
      <c r="D131" t="s">
        <v>21</v>
      </c>
      <c r="E131">
        <v>21218</v>
      </c>
      <c r="F131" t="s">
        <v>22</v>
      </c>
      <c r="G131" t="s">
        <v>22</v>
      </c>
      <c r="H131" t="s">
        <v>208</v>
      </c>
      <c r="I131" t="s">
        <v>209</v>
      </c>
      <c r="J131" t="s">
        <v>210</v>
      </c>
      <c r="K131" s="1">
        <v>43269</v>
      </c>
      <c r="L131" t="s">
        <v>211</v>
      </c>
      <c r="M131" t="str">
        <f>HYPERLINK("https://www.regulations.gov/docket?D=FDA-2018-H-2323")</f>
        <v>https://www.regulations.gov/docket?D=FDA-2018-H-2323</v>
      </c>
      <c r="N131" t="s">
        <v>210</v>
      </c>
    </row>
    <row r="132" spans="1:14" x14ac:dyDescent="0.25">
      <c r="A132" t="s">
        <v>2451</v>
      </c>
      <c r="B132" t="s">
        <v>2452</v>
      </c>
      <c r="C132" t="s">
        <v>29</v>
      </c>
      <c r="D132" t="s">
        <v>21</v>
      </c>
      <c r="E132">
        <v>21214</v>
      </c>
      <c r="F132" t="s">
        <v>22</v>
      </c>
      <c r="G132" t="s">
        <v>22</v>
      </c>
      <c r="H132" t="s">
        <v>208</v>
      </c>
      <c r="I132" t="s">
        <v>209</v>
      </c>
      <c r="J132" t="s">
        <v>210</v>
      </c>
      <c r="K132" s="1">
        <v>43269</v>
      </c>
      <c r="L132" t="s">
        <v>211</v>
      </c>
      <c r="M132" t="str">
        <f>HYPERLINK("https://www.regulations.gov/docket?D=FDA-2018-H-2318")</f>
        <v>https://www.regulations.gov/docket?D=FDA-2018-H-2318</v>
      </c>
      <c r="N132" t="s">
        <v>210</v>
      </c>
    </row>
    <row r="133" spans="1:14" x14ac:dyDescent="0.25">
      <c r="A133" t="s">
        <v>2120</v>
      </c>
      <c r="B133" t="s">
        <v>2121</v>
      </c>
      <c r="C133" t="s">
        <v>29</v>
      </c>
      <c r="D133" t="s">
        <v>21</v>
      </c>
      <c r="E133">
        <v>21212</v>
      </c>
      <c r="F133" t="s">
        <v>22</v>
      </c>
      <c r="G133" t="s">
        <v>22</v>
      </c>
      <c r="H133" t="s">
        <v>208</v>
      </c>
      <c r="I133" t="s">
        <v>209</v>
      </c>
      <c r="J133" s="1">
        <v>43213</v>
      </c>
      <c r="K133" s="1">
        <v>43265</v>
      </c>
      <c r="L133" t="s">
        <v>103</v>
      </c>
      <c r="N133" t="s">
        <v>1583</v>
      </c>
    </row>
    <row r="134" spans="1:14" x14ac:dyDescent="0.25">
      <c r="A134" t="s">
        <v>322</v>
      </c>
      <c r="B134" t="s">
        <v>2663</v>
      </c>
      <c r="C134" t="s">
        <v>154</v>
      </c>
      <c r="D134" t="s">
        <v>21</v>
      </c>
      <c r="E134">
        <v>20707</v>
      </c>
      <c r="F134" t="s">
        <v>22</v>
      </c>
      <c r="G134" t="s">
        <v>22</v>
      </c>
      <c r="H134" t="s">
        <v>208</v>
      </c>
      <c r="I134" t="s">
        <v>209</v>
      </c>
      <c r="J134" s="1">
        <v>43209</v>
      </c>
      <c r="K134" s="1">
        <v>43265</v>
      </c>
      <c r="L134" t="s">
        <v>103</v>
      </c>
      <c r="N134" t="s">
        <v>1583</v>
      </c>
    </row>
    <row r="135" spans="1:14" x14ac:dyDescent="0.25">
      <c r="A135" t="s">
        <v>76</v>
      </c>
      <c r="B135" t="s">
        <v>1421</v>
      </c>
      <c r="C135" t="s">
        <v>29</v>
      </c>
      <c r="D135" t="s">
        <v>21</v>
      </c>
      <c r="E135">
        <v>21230</v>
      </c>
      <c r="F135" t="s">
        <v>22</v>
      </c>
      <c r="G135" t="s">
        <v>22</v>
      </c>
      <c r="H135" t="s">
        <v>208</v>
      </c>
      <c r="I135" t="s">
        <v>209</v>
      </c>
      <c r="J135" s="1">
        <v>43215</v>
      </c>
      <c r="K135" s="1">
        <v>43265</v>
      </c>
      <c r="L135" t="s">
        <v>103</v>
      </c>
      <c r="N135" t="s">
        <v>1583</v>
      </c>
    </row>
    <row r="136" spans="1:14" x14ac:dyDescent="0.25">
      <c r="A136" t="s">
        <v>1913</v>
      </c>
      <c r="B136" t="s">
        <v>1914</v>
      </c>
      <c r="C136" t="s">
        <v>29</v>
      </c>
      <c r="D136" t="s">
        <v>21</v>
      </c>
      <c r="E136">
        <v>21230</v>
      </c>
      <c r="F136" t="s">
        <v>22</v>
      </c>
      <c r="G136" t="s">
        <v>22</v>
      </c>
      <c r="H136" t="s">
        <v>208</v>
      </c>
      <c r="I136" t="s">
        <v>209</v>
      </c>
      <c r="J136" s="1">
        <v>43215</v>
      </c>
      <c r="K136" s="1">
        <v>43265</v>
      </c>
      <c r="L136" t="s">
        <v>103</v>
      </c>
      <c r="N136" t="s">
        <v>1583</v>
      </c>
    </row>
    <row r="137" spans="1:14" x14ac:dyDescent="0.25">
      <c r="A137" t="s">
        <v>126</v>
      </c>
      <c r="B137" t="s">
        <v>4858</v>
      </c>
      <c r="C137" t="s">
        <v>154</v>
      </c>
      <c r="D137" t="s">
        <v>21</v>
      </c>
      <c r="E137">
        <v>20707</v>
      </c>
      <c r="F137" t="s">
        <v>22</v>
      </c>
      <c r="G137" t="s">
        <v>22</v>
      </c>
      <c r="H137" t="s">
        <v>208</v>
      </c>
      <c r="I137" t="s">
        <v>209</v>
      </c>
      <c r="J137" s="1">
        <v>43209</v>
      </c>
      <c r="K137" s="1">
        <v>43265</v>
      </c>
      <c r="L137" t="s">
        <v>103</v>
      </c>
      <c r="N137" t="s">
        <v>1583</v>
      </c>
    </row>
    <row r="138" spans="1:14" x14ac:dyDescent="0.25">
      <c r="A138" t="s">
        <v>705</v>
      </c>
      <c r="B138" t="s">
        <v>706</v>
      </c>
      <c r="C138" t="s">
        <v>707</v>
      </c>
      <c r="D138" t="s">
        <v>21</v>
      </c>
      <c r="E138">
        <v>21755</v>
      </c>
      <c r="F138" t="s">
        <v>22</v>
      </c>
      <c r="G138" t="s">
        <v>22</v>
      </c>
      <c r="H138" t="s">
        <v>208</v>
      </c>
      <c r="I138" t="s">
        <v>209</v>
      </c>
      <c r="J138" s="1">
        <v>43208</v>
      </c>
      <c r="K138" s="1">
        <v>43265</v>
      </c>
      <c r="L138" t="s">
        <v>103</v>
      </c>
      <c r="N138" t="s">
        <v>1562</v>
      </c>
    </row>
    <row r="139" spans="1:14" x14ac:dyDescent="0.25">
      <c r="A139" t="s">
        <v>2571</v>
      </c>
      <c r="B139" t="s">
        <v>2572</v>
      </c>
      <c r="C139" t="s">
        <v>29</v>
      </c>
      <c r="D139" t="s">
        <v>21</v>
      </c>
      <c r="E139">
        <v>21230</v>
      </c>
      <c r="F139" t="s">
        <v>22</v>
      </c>
      <c r="G139" t="s">
        <v>22</v>
      </c>
      <c r="H139" t="s">
        <v>208</v>
      </c>
      <c r="I139" t="s">
        <v>209</v>
      </c>
      <c r="J139" s="1">
        <v>43215</v>
      </c>
      <c r="K139" s="1">
        <v>43265</v>
      </c>
      <c r="L139" t="s">
        <v>103</v>
      </c>
      <c r="N139" t="s">
        <v>1583</v>
      </c>
    </row>
    <row r="140" spans="1:14" x14ac:dyDescent="0.25">
      <c r="A140" t="s">
        <v>1114</v>
      </c>
      <c r="B140" t="s">
        <v>4889</v>
      </c>
      <c r="C140" t="s">
        <v>1116</v>
      </c>
      <c r="D140" t="s">
        <v>21</v>
      </c>
      <c r="E140">
        <v>20748</v>
      </c>
      <c r="F140" t="s">
        <v>22</v>
      </c>
      <c r="G140" t="s">
        <v>22</v>
      </c>
      <c r="H140" t="s">
        <v>208</v>
      </c>
      <c r="I140" t="s">
        <v>209</v>
      </c>
      <c r="J140" s="1">
        <v>43206</v>
      </c>
      <c r="K140" s="1">
        <v>43258</v>
      </c>
      <c r="L140" t="s">
        <v>103</v>
      </c>
      <c r="N140" t="s">
        <v>1583</v>
      </c>
    </row>
    <row r="141" spans="1:14" x14ac:dyDescent="0.25">
      <c r="A141" t="s">
        <v>155</v>
      </c>
      <c r="B141" t="s">
        <v>4891</v>
      </c>
      <c r="C141" t="s">
        <v>487</v>
      </c>
      <c r="D141" t="s">
        <v>21</v>
      </c>
      <c r="E141">
        <v>20782</v>
      </c>
      <c r="F141" t="s">
        <v>22</v>
      </c>
      <c r="G141" t="s">
        <v>22</v>
      </c>
      <c r="H141" t="s">
        <v>208</v>
      </c>
      <c r="I141" t="s">
        <v>209</v>
      </c>
      <c r="J141" s="1">
        <v>43200</v>
      </c>
      <c r="K141" s="1">
        <v>43258</v>
      </c>
      <c r="L141" t="s">
        <v>103</v>
      </c>
      <c r="N141" t="s">
        <v>1562</v>
      </c>
    </row>
    <row r="142" spans="1:14" x14ac:dyDescent="0.25">
      <c r="A142" t="s">
        <v>155</v>
      </c>
      <c r="B142" t="s">
        <v>2425</v>
      </c>
      <c r="C142" t="s">
        <v>624</v>
      </c>
      <c r="D142" t="s">
        <v>21</v>
      </c>
      <c r="E142">
        <v>20678</v>
      </c>
      <c r="F142" t="s">
        <v>22</v>
      </c>
      <c r="G142" t="s">
        <v>22</v>
      </c>
      <c r="H142" t="s">
        <v>208</v>
      </c>
      <c r="I142" t="s">
        <v>209</v>
      </c>
      <c r="J142" s="1">
        <v>43194</v>
      </c>
      <c r="K142" s="1">
        <v>43251</v>
      </c>
      <c r="L142" t="s">
        <v>103</v>
      </c>
      <c r="N142" t="s">
        <v>1562</v>
      </c>
    </row>
    <row r="143" spans="1:14" x14ac:dyDescent="0.25">
      <c r="A143" t="s">
        <v>2657</v>
      </c>
      <c r="B143" t="s">
        <v>2658</v>
      </c>
      <c r="C143" t="s">
        <v>29</v>
      </c>
      <c r="D143" t="s">
        <v>21</v>
      </c>
      <c r="E143">
        <v>21214</v>
      </c>
      <c r="F143" t="s">
        <v>22</v>
      </c>
      <c r="G143" t="s">
        <v>22</v>
      </c>
      <c r="H143" t="s">
        <v>208</v>
      </c>
      <c r="I143" t="s">
        <v>209</v>
      </c>
      <c r="J143" t="s">
        <v>210</v>
      </c>
      <c r="K143" s="1">
        <v>43251</v>
      </c>
      <c r="L143" t="s">
        <v>211</v>
      </c>
      <c r="M143" t="str">
        <f>HYPERLINK("https://www.regulations.gov/docket?D=FDA-2018-H-2053")</f>
        <v>https://www.regulations.gov/docket?D=FDA-2018-H-2053</v>
      </c>
      <c r="N143" t="s">
        <v>210</v>
      </c>
    </row>
    <row r="144" spans="1:14" x14ac:dyDescent="0.25">
      <c r="A144" t="s">
        <v>2916</v>
      </c>
      <c r="B144" t="s">
        <v>2917</v>
      </c>
      <c r="C144" t="s">
        <v>702</v>
      </c>
      <c r="D144" t="s">
        <v>21</v>
      </c>
      <c r="E144">
        <v>20874</v>
      </c>
      <c r="F144" t="s">
        <v>22</v>
      </c>
      <c r="G144" t="s">
        <v>22</v>
      </c>
      <c r="H144" t="s">
        <v>208</v>
      </c>
      <c r="I144" t="s">
        <v>209</v>
      </c>
      <c r="J144" s="1">
        <v>43194</v>
      </c>
      <c r="K144" s="1">
        <v>43251</v>
      </c>
      <c r="L144" t="s">
        <v>103</v>
      </c>
      <c r="N144" t="s">
        <v>1583</v>
      </c>
    </row>
    <row r="145" spans="1:14" x14ac:dyDescent="0.25">
      <c r="A145" t="s">
        <v>201</v>
      </c>
      <c r="B145" t="s">
        <v>632</v>
      </c>
      <c r="C145" t="s">
        <v>624</v>
      </c>
      <c r="D145" t="s">
        <v>21</v>
      </c>
      <c r="E145">
        <v>20678</v>
      </c>
      <c r="F145" t="s">
        <v>22</v>
      </c>
      <c r="G145" t="s">
        <v>22</v>
      </c>
      <c r="H145" t="s">
        <v>208</v>
      </c>
      <c r="I145" t="s">
        <v>209</v>
      </c>
      <c r="J145" s="1">
        <v>43194</v>
      </c>
      <c r="K145" s="1">
        <v>43251</v>
      </c>
      <c r="L145" t="s">
        <v>103</v>
      </c>
      <c r="N145" t="s">
        <v>1583</v>
      </c>
    </row>
    <row r="146" spans="1:14" x14ac:dyDescent="0.25">
      <c r="A146" t="s">
        <v>76</v>
      </c>
      <c r="B146" t="s">
        <v>651</v>
      </c>
      <c r="C146" t="s">
        <v>652</v>
      </c>
      <c r="D146" t="s">
        <v>21</v>
      </c>
      <c r="E146">
        <v>20743</v>
      </c>
      <c r="F146" t="s">
        <v>22</v>
      </c>
      <c r="G146" t="s">
        <v>22</v>
      </c>
      <c r="H146" t="s">
        <v>208</v>
      </c>
      <c r="I146" t="s">
        <v>209</v>
      </c>
      <c r="J146" s="1">
        <v>43187</v>
      </c>
      <c r="K146" s="1">
        <v>43244</v>
      </c>
      <c r="L146" t="s">
        <v>103</v>
      </c>
      <c r="N146" t="s">
        <v>1583</v>
      </c>
    </row>
    <row r="147" spans="1:14" x14ac:dyDescent="0.25">
      <c r="A147" t="s">
        <v>1172</v>
      </c>
      <c r="B147" t="s">
        <v>1173</v>
      </c>
      <c r="C147" t="s">
        <v>29</v>
      </c>
      <c r="D147" t="s">
        <v>21</v>
      </c>
      <c r="E147">
        <v>21212</v>
      </c>
      <c r="F147" t="s">
        <v>22</v>
      </c>
      <c r="G147" t="s">
        <v>22</v>
      </c>
      <c r="H147" t="s">
        <v>208</v>
      </c>
      <c r="I147" t="s">
        <v>209</v>
      </c>
      <c r="J147" s="1">
        <v>43186</v>
      </c>
      <c r="K147" s="1">
        <v>43244</v>
      </c>
      <c r="L147" t="s">
        <v>103</v>
      </c>
      <c r="N147" t="s">
        <v>1583</v>
      </c>
    </row>
    <row r="148" spans="1:14" x14ac:dyDescent="0.25">
      <c r="A148" t="s">
        <v>177</v>
      </c>
      <c r="B148" t="s">
        <v>4939</v>
      </c>
      <c r="C148" t="s">
        <v>652</v>
      </c>
      <c r="D148" t="s">
        <v>21</v>
      </c>
      <c r="E148">
        <v>20743</v>
      </c>
      <c r="F148" t="s">
        <v>22</v>
      </c>
      <c r="G148" t="s">
        <v>22</v>
      </c>
      <c r="H148" t="s">
        <v>208</v>
      </c>
      <c r="I148" t="s">
        <v>209</v>
      </c>
      <c r="J148" s="1">
        <v>43187</v>
      </c>
      <c r="K148" s="1">
        <v>43244</v>
      </c>
      <c r="L148" t="s">
        <v>103</v>
      </c>
      <c r="N148" t="s">
        <v>1583</v>
      </c>
    </row>
    <row r="149" spans="1:14" x14ac:dyDescent="0.25">
      <c r="A149" t="s">
        <v>2078</v>
      </c>
      <c r="B149" t="s">
        <v>2079</v>
      </c>
      <c r="C149" t="s">
        <v>29</v>
      </c>
      <c r="D149" t="s">
        <v>21</v>
      </c>
      <c r="E149">
        <v>21212</v>
      </c>
      <c r="F149" t="s">
        <v>22</v>
      </c>
      <c r="G149" t="s">
        <v>22</v>
      </c>
      <c r="H149" t="s">
        <v>208</v>
      </c>
      <c r="I149" t="s">
        <v>209</v>
      </c>
      <c r="J149" s="1">
        <v>43185</v>
      </c>
      <c r="K149" s="1">
        <v>43244</v>
      </c>
      <c r="L149" t="s">
        <v>103</v>
      </c>
      <c r="N149" t="s">
        <v>1583</v>
      </c>
    </row>
    <row r="150" spans="1:14" x14ac:dyDescent="0.25">
      <c r="A150" t="s">
        <v>196</v>
      </c>
      <c r="B150" t="s">
        <v>1205</v>
      </c>
      <c r="C150" t="s">
        <v>29</v>
      </c>
      <c r="D150" t="s">
        <v>21</v>
      </c>
      <c r="E150">
        <v>21212</v>
      </c>
      <c r="F150" t="s">
        <v>22</v>
      </c>
      <c r="G150" t="s">
        <v>22</v>
      </c>
      <c r="H150" t="s">
        <v>208</v>
      </c>
      <c r="I150" t="s">
        <v>209</v>
      </c>
      <c r="J150" s="1">
        <v>43185</v>
      </c>
      <c r="K150" s="1">
        <v>43244</v>
      </c>
      <c r="L150" t="s">
        <v>103</v>
      </c>
      <c r="N150" t="s">
        <v>1583</v>
      </c>
    </row>
    <row r="151" spans="1:14" x14ac:dyDescent="0.25">
      <c r="A151" t="s">
        <v>30</v>
      </c>
      <c r="B151" t="s">
        <v>1956</v>
      </c>
      <c r="C151" t="s">
        <v>29</v>
      </c>
      <c r="D151" t="s">
        <v>21</v>
      </c>
      <c r="E151">
        <v>21212</v>
      </c>
      <c r="F151" t="s">
        <v>22</v>
      </c>
      <c r="G151" t="s">
        <v>22</v>
      </c>
      <c r="H151" t="s">
        <v>208</v>
      </c>
      <c r="I151" t="s">
        <v>209</v>
      </c>
      <c r="J151" s="1">
        <v>43186</v>
      </c>
      <c r="K151" s="1">
        <v>43244</v>
      </c>
      <c r="L151" t="s">
        <v>103</v>
      </c>
      <c r="N151" t="s">
        <v>1583</v>
      </c>
    </row>
    <row r="152" spans="1:14" x14ac:dyDescent="0.25">
      <c r="A152" t="s">
        <v>2591</v>
      </c>
      <c r="B152" t="s">
        <v>4942</v>
      </c>
      <c r="C152" t="s">
        <v>29</v>
      </c>
      <c r="D152" t="s">
        <v>21</v>
      </c>
      <c r="E152">
        <v>21212</v>
      </c>
      <c r="F152" t="s">
        <v>22</v>
      </c>
      <c r="G152" t="s">
        <v>22</v>
      </c>
      <c r="H152" t="s">
        <v>208</v>
      </c>
      <c r="I152" t="s">
        <v>209</v>
      </c>
      <c r="J152" s="1">
        <v>43186</v>
      </c>
      <c r="K152" s="1">
        <v>43244</v>
      </c>
      <c r="L152" t="s">
        <v>103</v>
      </c>
      <c r="N152" t="s">
        <v>104</v>
      </c>
    </row>
    <row r="153" spans="1:14" x14ac:dyDescent="0.25">
      <c r="A153" t="s">
        <v>4943</v>
      </c>
      <c r="B153" t="s">
        <v>1184</v>
      </c>
      <c r="C153" t="s">
        <v>29</v>
      </c>
      <c r="D153" t="s">
        <v>21</v>
      </c>
      <c r="E153">
        <v>21212</v>
      </c>
      <c r="F153" t="s">
        <v>22</v>
      </c>
      <c r="G153" t="s">
        <v>22</v>
      </c>
      <c r="H153" t="s">
        <v>208</v>
      </c>
      <c r="I153" t="s">
        <v>209</v>
      </c>
      <c r="J153" s="1">
        <v>43185</v>
      </c>
      <c r="K153" s="1">
        <v>43244</v>
      </c>
      <c r="L153" t="s">
        <v>103</v>
      </c>
      <c r="N153" t="s">
        <v>1583</v>
      </c>
    </row>
    <row r="154" spans="1:14" x14ac:dyDescent="0.25">
      <c r="A154" t="s">
        <v>201</v>
      </c>
      <c r="B154" t="s">
        <v>4944</v>
      </c>
      <c r="C154" t="s">
        <v>652</v>
      </c>
      <c r="D154" t="s">
        <v>21</v>
      </c>
      <c r="E154">
        <v>20743</v>
      </c>
      <c r="F154" t="s">
        <v>22</v>
      </c>
      <c r="G154" t="s">
        <v>22</v>
      </c>
      <c r="H154" t="s">
        <v>208</v>
      </c>
      <c r="I154" t="s">
        <v>209</v>
      </c>
      <c r="J154" s="1">
        <v>43187</v>
      </c>
      <c r="K154" s="1">
        <v>43244</v>
      </c>
      <c r="L154" t="s">
        <v>103</v>
      </c>
      <c r="N154" t="s">
        <v>1583</v>
      </c>
    </row>
    <row r="155" spans="1:14" x14ac:dyDescent="0.25">
      <c r="A155" t="s">
        <v>2404</v>
      </c>
      <c r="B155" t="s">
        <v>3802</v>
      </c>
      <c r="C155" t="s">
        <v>1125</v>
      </c>
      <c r="D155" t="s">
        <v>21</v>
      </c>
      <c r="E155">
        <v>21221</v>
      </c>
      <c r="F155" t="s">
        <v>22</v>
      </c>
      <c r="G155" t="s">
        <v>22</v>
      </c>
      <c r="H155" t="s">
        <v>208</v>
      </c>
      <c r="I155" t="s">
        <v>209</v>
      </c>
      <c r="J155" t="s">
        <v>210</v>
      </c>
      <c r="K155" s="1">
        <v>43241</v>
      </c>
      <c r="L155" t="s">
        <v>211</v>
      </c>
      <c r="M155" t="str">
        <f>HYPERLINK("https://www.regulations.gov/docket?D=FDA-2018-H-1942")</f>
        <v>https://www.regulations.gov/docket?D=FDA-2018-H-1942</v>
      </c>
      <c r="N155" t="s">
        <v>210</v>
      </c>
    </row>
    <row r="156" spans="1:14" x14ac:dyDescent="0.25">
      <c r="A156" t="s">
        <v>1417</v>
      </c>
      <c r="B156" t="s">
        <v>1418</v>
      </c>
      <c r="C156" t="s">
        <v>29</v>
      </c>
      <c r="D156" t="s">
        <v>21</v>
      </c>
      <c r="E156">
        <v>21223</v>
      </c>
      <c r="F156" t="s">
        <v>22</v>
      </c>
      <c r="G156" t="s">
        <v>22</v>
      </c>
      <c r="H156" t="s">
        <v>208</v>
      </c>
      <c r="I156" t="s">
        <v>209</v>
      </c>
      <c r="J156" t="s">
        <v>210</v>
      </c>
      <c r="K156" s="1">
        <v>43238</v>
      </c>
      <c r="L156" t="s">
        <v>211</v>
      </c>
      <c r="M156" t="str">
        <f>HYPERLINK("https://www.regulations.gov/docket?D=FDA-2018-H-1925")</f>
        <v>https://www.regulations.gov/docket?D=FDA-2018-H-1925</v>
      </c>
      <c r="N156" t="s">
        <v>210</v>
      </c>
    </row>
    <row r="157" spans="1:14" x14ac:dyDescent="0.25">
      <c r="A157" t="s">
        <v>2974</v>
      </c>
      <c r="B157" t="s">
        <v>2975</v>
      </c>
      <c r="C157" t="s">
        <v>652</v>
      </c>
      <c r="D157" t="s">
        <v>21</v>
      </c>
      <c r="E157">
        <v>20743</v>
      </c>
      <c r="F157" t="s">
        <v>22</v>
      </c>
      <c r="G157" t="s">
        <v>22</v>
      </c>
      <c r="H157" t="s">
        <v>208</v>
      </c>
      <c r="I157" t="s">
        <v>209</v>
      </c>
      <c r="J157" t="s">
        <v>210</v>
      </c>
      <c r="K157" s="1">
        <v>43238</v>
      </c>
      <c r="L157" t="s">
        <v>211</v>
      </c>
      <c r="M157" t="str">
        <f>HYPERLINK("https://www.regulations.gov/docket?D=FDA-2018-H-1931")</f>
        <v>https://www.regulations.gov/docket?D=FDA-2018-H-1931</v>
      </c>
      <c r="N157" t="s">
        <v>210</v>
      </c>
    </row>
    <row r="158" spans="1:14" x14ac:dyDescent="0.25">
      <c r="A158" t="s">
        <v>2863</v>
      </c>
      <c r="B158" t="s">
        <v>4976</v>
      </c>
      <c r="C158" t="s">
        <v>1509</v>
      </c>
      <c r="D158" t="s">
        <v>21</v>
      </c>
      <c r="E158">
        <v>21032</v>
      </c>
      <c r="F158" t="s">
        <v>22</v>
      </c>
      <c r="G158" t="s">
        <v>22</v>
      </c>
      <c r="H158" t="s">
        <v>208</v>
      </c>
      <c r="I158" t="s">
        <v>209</v>
      </c>
      <c r="J158" s="1">
        <v>43182</v>
      </c>
      <c r="K158" s="1">
        <v>43237</v>
      </c>
      <c r="L158" t="s">
        <v>103</v>
      </c>
      <c r="N158" t="s">
        <v>1583</v>
      </c>
    </row>
    <row r="159" spans="1:14" x14ac:dyDescent="0.25">
      <c r="A159" t="s">
        <v>146</v>
      </c>
      <c r="B159" t="s">
        <v>1185</v>
      </c>
      <c r="C159" t="s">
        <v>29</v>
      </c>
      <c r="D159" t="s">
        <v>21</v>
      </c>
      <c r="E159">
        <v>21218</v>
      </c>
      <c r="F159" t="s">
        <v>22</v>
      </c>
      <c r="G159" t="s">
        <v>22</v>
      </c>
      <c r="H159" t="s">
        <v>208</v>
      </c>
      <c r="I159" t="s">
        <v>209</v>
      </c>
      <c r="J159" s="1">
        <v>43178</v>
      </c>
      <c r="K159" s="1">
        <v>43237</v>
      </c>
      <c r="L159" t="s">
        <v>103</v>
      </c>
      <c r="N159" t="s">
        <v>1583</v>
      </c>
    </row>
    <row r="160" spans="1:14" x14ac:dyDescent="0.25">
      <c r="A160" t="s">
        <v>2104</v>
      </c>
      <c r="B160" t="s">
        <v>4978</v>
      </c>
      <c r="C160" t="s">
        <v>1221</v>
      </c>
      <c r="D160" t="s">
        <v>21</v>
      </c>
      <c r="E160">
        <v>21054</v>
      </c>
      <c r="F160" t="s">
        <v>22</v>
      </c>
      <c r="G160" t="s">
        <v>22</v>
      </c>
      <c r="H160" t="s">
        <v>208</v>
      </c>
      <c r="I160" t="s">
        <v>209</v>
      </c>
      <c r="J160" s="1">
        <v>43181</v>
      </c>
      <c r="K160" s="1">
        <v>43237</v>
      </c>
      <c r="L160" t="s">
        <v>103</v>
      </c>
      <c r="N160" t="s">
        <v>1562</v>
      </c>
    </row>
    <row r="161" spans="1:14" x14ac:dyDescent="0.25">
      <c r="A161" t="s">
        <v>4979</v>
      </c>
      <c r="B161" t="s">
        <v>4980</v>
      </c>
      <c r="C161" t="s">
        <v>1221</v>
      </c>
      <c r="D161" t="s">
        <v>21</v>
      </c>
      <c r="E161">
        <v>21054</v>
      </c>
      <c r="F161" t="s">
        <v>22</v>
      </c>
      <c r="G161" t="s">
        <v>22</v>
      </c>
      <c r="H161" t="s">
        <v>208</v>
      </c>
      <c r="I161" t="s">
        <v>209</v>
      </c>
      <c r="J161" s="1">
        <v>43181</v>
      </c>
      <c r="K161" s="1">
        <v>43237</v>
      </c>
      <c r="L161" t="s">
        <v>103</v>
      </c>
      <c r="N161" t="s">
        <v>1562</v>
      </c>
    </row>
    <row r="162" spans="1:14" x14ac:dyDescent="0.25">
      <c r="A162" t="s">
        <v>155</v>
      </c>
      <c r="B162" t="s">
        <v>2122</v>
      </c>
      <c r="C162" t="s">
        <v>54</v>
      </c>
      <c r="D162" t="s">
        <v>21</v>
      </c>
      <c r="E162">
        <v>21061</v>
      </c>
      <c r="F162" t="s">
        <v>22</v>
      </c>
      <c r="G162" t="s">
        <v>22</v>
      </c>
      <c r="H162" t="s">
        <v>208</v>
      </c>
      <c r="I162" t="s">
        <v>209</v>
      </c>
      <c r="J162" s="1">
        <v>43173</v>
      </c>
      <c r="K162" s="1">
        <v>43230</v>
      </c>
      <c r="L162" t="s">
        <v>103</v>
      </c>
      <c r="N162" t="s">
        <v>1562</v>
      </c>
    </row>
    <row r="163" spans="1:14" x14ac:dyDescent="0.25">
      <c r="A163" t="s">
        <v>76</v>
      </c>
      <c r="B163" t="s">
        <v>120</v>
      </c>
      <c r="C163" t="s">
        <v>29</v>
      </c>
      <c r="D163" t="s">
        <v>21</v>
      </c>
      <c r="E163">
        <v>21215</v>
      </c>
      <c r="F163" t="s">
        <v>22</v>
      </c>
      <c r="G163" t="s">
        <v>22</v>
      </c>
      <c r="H163" t="s">
        <v>208</v>
      </c>
      <c r="I163" t="s">
        <v>209</v>
      </c>
      <c r="J163" s="1">
        <v>43174</v>
      </c>
      <c r="K163" s="1">
        <v>43230</v>
      </c>
      <c r="L163" t="s">
        <v>103</v>
      </c>
      <c r="N163" t="s">
        <v>1583</v>
      </c>
    </row>
    <row r="164" spans="1:14" x14ac:dyDescent="0.25">
      <c r="A164" t="s">
        <v>205</v>
      </c>
      <c r="B164" t="s">
        <v>206</v>
      </c>
      <c r="C164" t="s">
        <v>207</v>
      </c>
      <c r="D164" t="s">
        <v>21</v>
      </c>
      <c r="E164">
        <v>20712</v>
      </c>
      <c r="F164" t="s">
        <v>22</v>
      </c>
      <c r="G164" t="s">
        <v>22</v>
      </c>
      <c r="H164" t="s">
        <v>208</v>
      </c>
      <c r="I164" t="s">
        <v>209</v>
      </c>
      <c r="J164" t="s">
        <v>210</v>
      </c>
      <c r="K164" s="1">
        <v>43229</v>
      </c>
      <c r="L164" t="s">
        <v>211</v>
      </c>
      <c r="M164" t="str">
        <f>HYPERLINK("https://www.regulations.gov/docket?D=FDA-2018-H-1786")</f>
        <v>https://www.regulations.gov/docket?D=FDA-2018-H-1786</v>
      </c>
      <c r="N164" t="s">
        <v>210</v>
      </c>
    </row>
    <row r="165" spans="1:14" x14ac:dyDescent="0.25">
      <c r="A165" t="s">
        <v>1492</v>
      </c>
      <c r="B165" t="s">
        <v>1493</v>
      </c>
      <c r="C165" t="s">
        <v>190</v>
      </c>
      <c r="D165" t="s">
        <v>21</v>
      </c>
      <c r="E165">
        <v>20850</v>
      </c>
      <c r="F165" t="s">
        <v>22</v>
      </c>
      <c r="G165" t="s">
        <v>22</v>
      </c>
      <c r="H165" t="s">
        <v>208</v>
      </c>
      <c r="I165" t="s">
        <v>209</v>
      </c>
      <c r="J165" s="1">
        <v>43166</v>
      </c>
      <c r="K165" s="1">
        <v>43216</v>
      </c>
      <c r="L165" t="s">
        <v>103</v>
      </c>
      <c r="N165" t="s">
        <v>1562</v>
      </c>
    </row>
    <row r="166" spans="1:14" x14ac:dyDescent="0.25">
      <c r="A166" t="s">
        <v>155</v>
      </c>
      <c r="B166" t="s">
        <v>695</v>
      </c>
      <c r="C166" t="s">
        <v>190</v>
      </c>
      <c r="D166" t="s">
        <v>21</v>
      </c>
      <c r="E166">
        <v>20851</v>
      </c>
      <c r="F166" t="s">
        <v>22</v>
      </c>
      <c r="G166" t="s">
        <v>22</v>
      </c>
      <c r="H166" t="s">
        <v>208</v>
      </c>
      <c r="I166" t="s">
        <v>209</v>
      </c>
      <c r="J166" s="1">
        <v>43165</v>
      </c>
      <c r="K166" s="1">
        <v>43216</v>
      </c>
      <c r="L166" t="s">
        <v>103</v>
      </c>
      <c r="N166" t="s">
        <v>1562</v>
      </c>
    </row>
    <row r="167" spans="1:14" x14ac:dyDescent="0.25">
      <c r="A167" t="s">
        <v>1174</v>
      </c>
      <c r="B167" t="s">
        <v>1175</v>
      </c>
      <c r="C167" t="s">
        <v>190</v>
      </c>
      <c r="D167" t="s">
        <v>21</v>
      </c>
      <c r="E167">
        <v>20850</v>
      </c>
      <c r="F167" t="s">
        <v>22</v>
      </c>
      <c r="G167" t="s">
        <v>22</v>
      </c>
      <c r="H167" t="s">
        <v>208</v>
      </c>
      <c r="I167" t="s">
        <v>209</v>
      </c>
      <c r="J167" s="1">
        <v>43166</v>
      </c>
      <c r="K167" s="1">
        <v>43216</v>
      </c>
      <c r="L167" t="s">
        <v>103</v>
      </c>
      <c r="N167" t="s">
        <v>1562</v>
      </c>
    </row>
    <row r="168" spans="1:14" x14ac:dyDescent="0.25">
      <c r="A168" t="s">
        <v>2608</v>
      </c>
      <c r="B168" t="s">
        <v>2609</v>
      </c>
      <c r="C168" t="s">
        <v>173</v>
      </c>
      <c r="D168" t="s">
        <v>21</v>
      </c>
      <c r="E168">
        <v>20745</v>
      </c>
      <c r="F168" t="s">
        <v>22</v>
      </c>
      <c r="G168" t="s">
        <v>22</v>
      </c>
      <c r="H168" t="s">
        <v>208</v>
      </c>
      <c r="I168" t="s">
        <v>209</v>
      </c>
      <c r="J168" s="1">
        <v>43166</v>
      </c>
      <c r="K168" s="1">
        <v>43216</v>
      </c>
      <c r="L168" t="s">
        <v>103</v>
      </c>
      <c r="N168" t="s">
        <v>1583</v>
      </c>
    </row>
    <row r="169" spans="1:14" x14ac:dyDescent="0.25">
      <c r="A169" t="s">
        <v>2055</v>
      </c>
      <c r="B169" t="s">
        <v>2056</v>
      </c>
      <c r="C169" t="s">
        <v>29</v>
      </c>
      <c r="D169" t="s">
        <v>21</v>
      </c>
      <c r="E169">
        <v>21206</v>
      </c>
      <c r="F169" t="s">
        <v>22</v>
      </c>
      <c r="G169" t="s">
        <v>22</v>
      </c>
      <c r="H169" t="s">
        <v>208</v>
      </c>
      <c r="I169" t="s">
        <v>209</v>
      </c>
      <c r="J169" s="1">
        <v>43164</v>
      </c>
      <c r="K169" s="1">
        <v>43216</v>
      </c>
      <c r="L169" t="s">
        <v>103</v>
      </c>
      <c r="N169" t="s">
        <v>1562</v>
      </c>
    </row>
    <row r="170" spans="1:14" x14ac:dyDescent="0.25">
      <c r="A170" t="s">
        <v>1177</v>
      </c>
      <c r="B170" t="s">
        <v>1178</v>
      </c>
      <c r="C170" t="s">
        <v>190</v>
      </c>
      <c r="D170" t="s">
        <v>21</v>
      </c>
      <c r="E170">
        <v>20850</v>
      </c>
      <c r="F170" t="s">
        <v>22</v>
      </c>
      <c r="G170" t="s">
        <v>22</v>
      </c>
      <c r="H170" t="s">
        <v>208</v>
      </c>
      <c r="I170" t="s">
        <v>209</v>
      </c>
      <c r="J170" s="1">
        <v>43159</v>
      </c>
      <c r="K170" s="1">
        <v>43202</v>
      </c>
      <c r="L170" t="s">
        <v>103</v>
      </c>
      <c r="N170" t="s">
        <v>1583</v>
      </c>
    </row>
    <row r="171" spans="1:14" x14ac:dyDescent="0.25">
      <c r="A171" t="s">
        <v>1671</v>
      </c>
      <c r="B171" t="s">
        <v>5251</v>
      </c>
      <c r="C171" t="s">
        <v>546</v>
      </c>
      <c r="D171" t="s">
        <v>21</v>
      </c>
      <c r="E171">
        <v>20772</v>
      </c>
      <c r="F171" t="s">
        <v>22</v>
      </c>
      <c r="G171" t="s">
        <v>22</v>
      </c>
      <c r="H171" t="s">
        <v>208</v>
      </c>
      <c r="I171" t="s">
        <v>209</v>
      </c>
      <c r="J171" s="1">
        <v>43161</v>
      </c>
      <c r="K171" s="1">
        <v>43202</v>
      </c>
      <c r="L171" t="s">
        <v>103</v>
      </c>
      <c r="N171" t="s">
        <v>1583</v>
      </c>
    </row>
    <row r="172" spans="1:14" x14ac:dyDescent="0.25">
      <c r="A172" t="s">
        <v>2701</v>
      </c>
      <c r="B172" t="s">
        <v>2702</v>
      </c>
      <c r="C172" t="s">
        <v>2703</v>
      </c>
      <c r="D172" t="s">
        <v>21</v>
      </c>
      <c r="E172">
        <v>21502</v>
      </c>
      <c r="F172" t="s">
        <v>22</v>
      </c>
      <c r="G172" t="s">
        <v>22</v>
      </c>
      <c r="H172" t="s">
        <v>208</v>
      </c>
      <c r="I172" t="s">
        <v>209</v>
      </c>
      <c r="J172" s="1">
        <v>43154</v>
      </c>
      <c r="K172" s="1">
        <v>43195</v>
      </c>
      <c r="L172" t="s">
        <v>103</v>
      </c>
      <c r="N172" t="s">
        <v>1562</v>
      </c>
    </row>
    <row r="173" spans="1:14" x14ac:dyDescent="0.25">
      <c r="A173" t="s">
        <v>2000</v>
      </c>
      <c r="B173" t="s">
        <v>2001</v>
      </c>
      <c r="C173" t="s">
        <v>138</v>
      </c>
      <c r="D173" t="s">
        <v>21</v>
      </c>
      <c r="E173">
        <v>21220</v>
      </c>
      <c r="F173" t="s">
        <v>22</v>
      </c>
      <c r="G173" t="s">
        <v>22</v>
      </c>
      <c r="H173" t="s">
        <v>208</v>
      </c>
      <c r="I173" t="s">
        <v>209</v>
      </c>
      <c r="J173" s="1">
        <v>43151</v>
      </c>
      <c r="K173" s="1">
        <v>43188</v>
      </c>
      <c r="L173" t="s">
        <v>103</v>
      </c>
      <c r="N173" t="s">
        <v>1562</v>
      </c>
    </row>
    <row r="174" spans="1:14" x14ac:dyDescent="0.25">
      <c r="A174" t="s">
        <v>2938</v>
      </c>
      <c r="B174" t="s">
        <v>2939</v>
      </c>
      <c r="C174" t="s">
        <v>138</v>
      </c>
      <c r="D174" t="s">
        <v>21</v>
      </c>
      <c r="E174">
        <v>21220</v>
      </c>
      <c r="F174" t="s">
        <v>22</v>
      </c>
      <c r="G174" t="s">
        <v>22</v>
      </c>
      <c r="H174" t="s">
        <v>208</v>
      </c>
      <c r="I174" t="s">
        <v>209</v>
      </c>
      <c r="J174" s="1">
        <v>43151</v>
      </c>
      <c r="K174" s="1">
        <v>43188</v>
      </c>
      <c r="L174" t="s">
        <v>103</v>
      </c>
      <c r="N174" t="s">
        <v>1583</v>
      </c>
    </row>
    <row r="175" spans="1:14" x14ac:dyDescent="0.25">
      <c r="A175" t="s">
        <v>2176</v>
      </c>
      <c r="B175" t="s">
        <v>2177</v>
      </c>
      <c r="C175" t="s">
        <v>190</v>
      </c>
      <c r="D175" t="s">
        <v>21</v>
      </c>
      <c r="E175">
        <v>20850</v>
      </c>
      <c r="F175" t="s">
        <v>22</v>
      </c>
      <c r="G175" t="s">
        <v>22</v>
      </c>
      <c r="H175" t="s">
        <v>208</v>
      </c>
      <c r="I175" t="s">
        <v>209</v>
      </c>
      <c r="J175" s="1">
        <v>43152</v>
      </c>
      <c r="K175" s="1">
        <v>43188</v>
      </c>
      <c r="L175" t="s">
        <v>103</v>
      </c>
      <c r="N175" t="s">
        <v>1562</v>
      </c>
    </row>
    <row r="176" spans="1:14" x14ac:dyDescent="0.25">
      <c r="A176" t="s">
        <v>2886</v>
      </c>
      <c r="B176" t="s">
        <v>2887</v>
      </c>
      <c r="C176" t="s">
        <v>190</v>
      </c>
      <c r="D176" t="s">
        <v>21</v>
      </c>
      <c r="E176">
        <v>20850</v>
      </c>
      <c r="F176" t="s">
        <v>22</v>
      </c>
      <c r="G176" t="s">
        <v>22</v>
      </c>
      <c r="H176" t="s">
        <v>208</v>
      </c>
      <c r="I176" t="s">
        <v>209</v>
      </c>
      <c r="J176" s="1">
        <v>43152</v>
      </c>
      <c r="K176" s="1">
        <v>43188</v>
      </c>
      <c r="L176" t="s">
        <v>103</v>
      </c>
      <c r="N176" t="s">
        <v>1562</v>
      </c>
    </row>
    <row r="177" spans="1:14" x14ac:dyDescent="0.25">
      <c r="A177" t="s">
        <v>76</v>
      </c>
      <c r="B177" t="s">
        <v>2028</v>
      </c>
      <c r="C177" t="s">
        <v>29</v>
      </c>
      <c r="D177" t="s">
        <v>21</v>
      </c>
      <c r="E177">
        <v>21224</v>
      </c>
      <c r="F177" t="s">
        <v>22</v>
      </c>
      <c r="G177" t="s">
        <v>22</v>
      </c>
      <c r="H177" t="s">
        <v>208</v>
      </c>
      <c r="I177" t="s">
        <v>209</v>
      </c>
      <c r="J177" s="1">
        <v>43146</v>
      </c>
      <c r="K177" s="1">
        <v>43181</v>
      </c>
      <c r="L177" t="s">
        <v>103</v>
      </c>
      <c r="N177" t="s">
        <v>1583</v>
      </c>
    </row>
    <row r="178" spans="1:14" x14ac:dyDescent="0.25">
      <c r="A178" t="s">
        <v>2430</v>
      </c>
      <c r="B178" t="s">
        <v>2431</v>
      </c>
      <c r="C178" t="s">
        <v>29</v>
      </c>
      <c r="D178" t="s">
        <v>21</v>
      </c>
      <c r="E178">
        <v>21224</v>
      </c>
      <c r="F178" t="s">
        <v>22</v>
      </c>
      <c r="G178" t="s">
        <v>22</v>
      </c>
      <c r="H178" t="s">
        <v>208</v>
      </c>
      <c r="I178" t="s">
        <v>209</v>
      </c>
      <c r="J178" s="1">
        <v>43147</v>
      </c>
      <c r="K178" s="1">
        <v>43181</v>
      </c>
      <c r="L178" t="s">
        <v>103</v>
      </c>
      <c r="N178" t="s">
        <v>1583</v>
      </c>
    </row>
    <row r="179" spans="1:14" x14ac:dyDescent="0.25">
      <c r="A179" t="s">
        <v>1091</v>
      </c>
      <c r="B179" t="s">
        <v>1092</v>
      </c>
      <c r="C179" t="s">
        <v>29</v>
      </c>
      <c r="D179" t="s">
        <v>21</v>
      </c>
      <c r="E179">
        <v>21224</v>
      </c>
      <c r="F179" t="s">
        <v>22</v>
      </c>
      <c r="G179" t="s">
        <v>22</v>
      </c>
      <c r="H179" t="s">
        <v>208</v>
      </c>
      <c r="I179" t="s">
        <v>209</v>
      </c>
      <c r="J179" s="1">
        <v>43147</v>
      </c>
      <c r="K179" s="1">
        <v>43181</v>
      </c>
      <c r="L179" t="s">
        <v>103</v>
      </c>
      <c r="N179" t="s">
        <v>1583</v>
      </c>
    </row>
    <row r="180" spans="1:14" x14ac:dyDescent="0.25">
      <c r="A180" t="s">
        <v>5410</v>
      </c>
      <c r="B180" t="s">
        <v>1454</v>
      </c>
      <c r="C180" t="s">
        <v>29</v>
      </c>
      <c r="D180" t="s">
        <v>21</v>
      </c>
      <c r="E180">
        <v>21224</v>
      </c>
      <c r="F180" t="s">
        <v>22</v>
      </c>
      <c r="G180" t="s">
        <v>22</v>
      </c>
      <c r="H180" t="s">
        <v>208</v>
      </c>
      <c r="I180" t="s">
        <v>209</v>
      </c>
      <c r="J180" s="1">
        <v>43147</v>
      </c>
      <c r="K180" s="1">
        <v>43174</v>
      </c>
      <c r="L180" t="s">
        <v>103</v>
      </c>
      <c r="N180" t="s">
        <v>1583</v>
      </c>
    </row>
    <row r="181" spans="1:14" x14ac:dyDescent="0.25">
      <c r="A181" t="s">
        <v>1994</v>
      </c>
      <c r="B181" t="s">
        <v>1995</v>
      </c>
      <c r="C181" t="s">
        <v>29</v>
      </c>
      <c r="D181" t="s">
        <v>21</v>
      </c>
      <c r="E181">
        <v>21224</v>
      </c>
      <c r="F181" t="s">
        <v>22</v>
      </c>
      <c r="G181" t="s">
        <v>22</v>
      </c>
      <c r="H181" t="s">
        <v>208</v>
      </c>
      <c r="I181" t="s">
        <v>209</v>
      </c>
      <c r="J181" s="1">
        <v>43146</v>
      </c>
      <c r="K181" s="1">
        <v>43174</v>
      </c>
      <c r="L181" t="s">
        <v>103</v>
      </c>
      <c r="N181" t="s">
        <v>1583</v>
      </c>
    </row>
    <row r="182" spans="1:14" x14ac:dyDescent="0.25">
      <c r="A182" t="s">
        <v>2724</v>
      </c>
      <c r="B182" t="s">
        <v>1003</v>
      </c>
      <c r="C182" t="s">
        <v>29</v>
      </c>
      <c r="D182" t="s">
        <v>21</v>
      </c>
      <c r="E182">
        <v>21224</v>
      </c>
      <c r="F182" t="s">
        <v>22</v>
      </c>
      <c r="G182" t="s">
        <v>22</v>
      </c>
      <c r="H182" t="s">
        <v>208</v>
      </c>
      <c r="I182" t="s">
        <v>209</v>
      </c>
      <c r="J182" s="1">
        <v>43146</v>
      </c>
      <c r="K182" s="1">
        <v>43174</v>
      </c>
      <c r="L182" t="s">
        <v>103</v>
      </c>
      <c r="N182" t="s">
        <v>1583</v>
      </c>
    </row>
    <row r="183" spans="1:14" x14ac:dyDescent="0.25">
      <c r="A183" t="s">
        <v>5411</v>
      </c>
      <c r="B183" t="s">
        <v>972</v>
      </c>
      <c r="C183" t="s">
        <v>29</v>
      </c>
      <c r="D183" t="s">
        <v>21</v>
      </c>
      <c r="E183">
        <v>21224</v>
      </c>
      <c r="F183" t="s">
        <v>22</v>
      </c>
      <c r="G183" t="s">
        <v>22</v>
      </c>
      <c r="H183" t="s">
        <v>208</v>
      </c>
      <c r="I183" t="s">
        <v>209</v>
      </c>
      <c r="J183" s="1">
        <v>43146</v>
      </c>
      <c r="K183" s="1">
        <v>43174</v>
      </c>
      <c r="L183" t="s">
        <v>103</v>
      </c>
      <c r="N183" t="s">
        <v>1583</v>
      </c>
    </row>
    <row r="184" spans="1:14" x14ac:dyDescent="0.25">
      <c r="A184" t="s">
        <v>5412</v>
      </c>
      <c r="B184" t="s">
        <v>5413</v>
      </c>
      <c r="C184" t="s">
        <v>29</v>
      </c>
      <c r="D184" t="s">
        <v>21</v>
      </c>
      <c r="E184">
        <v>21224</v>
      </c>
      <c r="F184" t="s">
        <v>22</v>
      </c>
      <c r="G184" t="s">
        <v>22</v>
      </c>
      <c r="H184" t="s">
        <v>208</v>
      </c>
      <c r="I184" t="s">
        <v>209</v>
      </c>
      <c r="J184" s="1">
        <v>43147</v>
      </c>
      <c r="K184" s="1">
        <v>43174</v>
      </c>
      <c r="L184" t="s">
        <v>103</v>
      </c>
      <c r="N184" t="s">
        <v>1562</v>
      </c>
    </row>
    <row r="185" spans="1:14" x14ac:dyDescent="0.25">
      <c r="A185" t="s">
        <v>2821</v>
      </c>
      <c r="B185" t="s">
        <v>2822</v>
      </c>
      <c r="C185" t="s">
        <v>29</v>
      </c>
      <c r="D185" t="s">
        <v>21</v>
      </c>
      <c r="E185">
        <v>21223</v>
      </c>
      <c r="F185" t="s">
        <v>22</v>
      </c>
      <c r="G185" t="s">
        <v>22</v>
      </c>
      <c r="H185" t="s">
        <v>208</v>
      </c>
      <c r="I185" t="s">
        <v>209</v>
      </c>
      <c r="J185" t="s">
        <v>210</v>
      </c>
      <c r="K185" s="1">
        <v>43172</v>
      </c>
      <c r="L185" t="s">
        <v>211</v>
      </c>
      <c r="M185" t="str">
        <f>HYPERLINK("https://www.regulations.gov/docket?D=FDA-2018-H-1085")</f>
        <v>https://www.regulations.gov/docket?D=FDA-2018-H-1085</v>
      </c>
      <c r="N185" t="s">
        <v>210</v>
      </c>
    </row>
    <row r="186" spans="1:14" x14ac:dyDescent="0.25">
      <c r="A186" t="s">
        <v>201</v>
      </c>
      <c r="B186" t="s">
        <v>2976</v>
      </c>
      <c r="C186" t="s">
        <v>652</v>
      </c>
      <c r="D186" t="s">
        <v>21</v>
      </c>
      <c r="E186">
        <v>20743</v>
      </c>
      <c r="F186" t="s">
        <v>22</v>
      </c>
      <c r="G186" t="s">
        <v>22</v>
      </c>
      <c r="H186" t="s">
        <v>208</v>
      </c>
      <c r="I186" t="s">
        <v>209</v>
      </c>
      <c r="J186" t="s">
        <v>210</v>
      </c>
      <c r="K186" s="1">
        <v>43168</v>
      </c>
      <c r="L186" t="s">
        <v>211</v>
      </c>
      <c r="M186" t="str">
        <f>HYPERLINK("https://www.regulations.gov/docket?D=FDA-2018-H-1029")</f>
        <v>https://www.regulations.gov/docket?D=FDA-2018-H-1029</v>
      </c>
      <c r="N186" t="s">
        <v>210</v>
      </c>
    </row>
    <row r="187" spans="1:14" x14ac:dyDescent="0.25">
      <c r="A187" t="s">
        <v>5462</v>
      </c>
      <c r="B187" t="s">
        <v>468</v>
      </c>
      <c r="C187" t="s">
        <v>424</v>
      </c>
      <c r="D187" t="s">
        <v>21</v>
      </c>
      <c r="E187">
        <v>21042</v>
      </c>
      <c r="F187" t="s">
        <v>22</v>
      </c>
      <c r="G187" t="s">
        <v>22</v>
      </c>
      <c r="H187" t="s">
        <v>208</v>
      </c>
      <c r="I187" t="s">
        <v>209</v>
      </c>
      <c r="J187" t="s">
        <v>210</v>
      </c>
      <c r="K187" s="1">
        <v>43167</v>
      </c>
      <c r="L187" t="s">
        <v>211</v>
      </c>
      <c r="M187" t="str">
        <f>HYPERLINK("https://www.regulations.gov/docket?D=FDA-2018-H-1002")</f>
        <v>https://www.regulations.gov/docket?D=FDA-2018-H-1002</v>
      </c>
      <c r="N187" t="s">
        <v>210</v>
      </c>
    </row>
    <row r="188" spans="1:14" x14ac:dyDescent="0.25">
      <c r="A188" t="s">
        <v>2870</v>
      </c>
      <c r="B188" t="s">
        <v>2871</v>
      </c>
      <c r="C188" t="s">
        <v>190</v>
      </c>
      <c r="D188" t="s">
        <v>21</v>
      </c>
      <c r="E188">
        <v>20852</v>
      </c>
      <c r="F188" t="s">
        <v>22</v>
      </c>
      <c r="G188" t="s">
        <v>22</v>
      </c>
      <c r="H188" t="s">
        <v>208</v>
      </c>
      <c r="I188" t="s">
        <v>209</v>
      </c>
      <c r="J188" s="1">
        <v>43139</v>
      </c>
      <c r="K188" s="1">
        <v>43160</v>
      </c>
      <c r="L188" t="s">
        <v>103</v>
      </c>
      <c r="N188" t="s">
        <v>1562</v>
      </c>
    </row>
    <row r="189" spans="1:14" x14ac:dyDescent="0.25">
      <c r="A189" t="s">
        <v>5514</v>
      </c>
      <c r="B189" t="s">
        <v>5515</v>
      </c>
      <c r="C189" t="s">
        <v>29</v>
      </c>
      <c r="D189" t="s">
        <v>21</v>
      </c>
      <c r="E189">
        <v>21217</v>
      </c>
      <c r="F189" t="s">
        <v>22</v>
      </c>
      <c r="G189" t="s">
        <v>22</v>
      </c>
      <c r="H189" t="s">
        <v>208</v>
      </c>
      <c r="I189" t="s">
        <v>209</v>
      </c>
      <c r="J189" t="s">
        <v>210</v>
      </c>
      <c r="K189" s="1">
        <v>43158</v>
      </c>
      <c r="L189" t="s">
        <v>211</v>
      </c>
      <c r="M189" t="str">
        <f>HYPERLINK("https://www.regulations.gov/docket?D=FDA-2018-H-0869")</f>
        <v>https://www.regulations.gov/docket?D=FDA-2018-H-0869</v>
      </c>
      <c r="N189" t="s">
        <v>210</v>
      </c>
    </row>
    <row r="190" spans="1:14" x14ac:dyDescent="0.25">
      <c r="A190" t="s">
        <v>3440</v>
      </c>
      <c r="B190" t="s">
        <v>3441</v>
      </c>
      <c r="C190" t="s">
        <v>487</v>
      </c>
      <c r="D190" t="s">
        <v>21</v>
      </c>
      <c r="E190">
        <v>20782</v>
      </c>
      <c r="F190" t="s">
        <v>22</v>
      </c>
      <c r="G190" t="s">
        <v>22</v>
      </c>
      <c r="H190" t="s">
        <v>208</v>
      </c>
      <c r="I190" t="s">
        <v>209</v>
      </c>
      <c r="J190" t="s">
        <v>210</v>
      </c>
      <c r="K190" s="1">
        <v>43157</v>
      </c>
      <c r="L190" t="s">
        <v>211</v>
      </c>
      <c r="M190" t="str">
        <f>HYPERLINK("https://www.regulations.gov/docket?D=FDA-2018-H-0831")</f>
        <v>https://www.regulations.gov/docket?D=FDA-2018-H-0831</v>
      </c>
      <c r="N190" t="s">
        <v>210</v>
      </c>
    </row>
    <row r="191" spans="1:14" x14ac:dyDescent="0.25">
      <c r="A191" t="s">
        <v>2009</v>
      </c>
      <c r="B191" t="s">
        <v>2010</v>
      </c>
      <c r="C191" t="s">
        <v>190</v>
      </c>
      <c r="D191" t="s">
        <v>21</v>
      </c>
      <c r="E191">
        <v>20851</v>
      </c>
      <c r="F191" t="s">
        <v>22</v>
      </c>
      <c r="G191" t="s">
        <v>22</v>
      </c>
      <c r="H191" t="s">
        <v>208</v>
      </c>
      <c r="I191" t="s">
        <v>209</v>
      </c>
      <c r="J191" s="1">
        <v>43137</v>
      </c>
      <c r="K191" s="1">
        <v>43153</v>
      </c>
      <c r="L191" t="s">
        <v>103</v>
      </c>
      <c r="N191" t="s">
        <v>1562</v>
      </c>
    </row>
    <row r="192" spans="1:14" x14ac:dyDescent="0.25">
      <c r="A192" t="s">
        <v>139</v>
      </c>
      <c r="B192" t="s">
        <v>5542</v>
      </c>
      <c r="C192" t="s">
        <v>67</v>
      </c>
      <c r="D192" t="s">
        <v>21</v>
      </c>
      <c r="E192">
        <v>20910</v>
      </c>
      <c r="F192" t="s">
        <v>22</v>
      </c>
      <c r="G192" t="s">
        <v>22</v>
      </c>
      <c r="H192" t="s">
        <v>208</v>
      </c>
      <c r="I192" t="s">
        <v>209</v>
      </c>
      <c r="J192" s="1">
        <v>43131</v>
      </c>
      <c r="K192" s="1">
        <v>43153</v>
      </c>
      <c r="L192" t="s">
        <v>103</v>
      </c>
      <c r="N192" t="s">
        <v>1583</v>
      </c>
    </row>
    <row r="193" spans="1:14" x14ac:dyDescent="0.25">
      <c r="A193" t="s">
        <v>3624</v>
      </c>
      <c r="B193" t="s">
        <v>3625</v>
      </c>
      <c r="C193" t="s">
        <v>193</v>
      </c>
      <c r="D193" t="s">
        <v>21</v>
      </c>
      <c r="E193">
        <v>20748</v>
      </c>
      <c r="F193" t="s">
        <v>22</v>
      </c>
      <c r="G193" t="s">
        <v>22</v>
      </c>
      <c r="H193" t="s">
        <v>208</v>
      </c>
      <c r="I193" t="s">
        <v>209</v>
      </c>
      <c r="J193" s="1">
        <v>43138</v>
      </c>
      <c r="K193" s="1">
        <v>43153</v>
      </c>
      <c r="L193" t="s">
        <v>103</v>
      </c>
      <c r="N193" t="s">
        <v>1583</v>
      </c>
    </row>
    <row r="194" spans="1:14" x14ac:dyDescent="0.25">
      <c r="A194" t="s">
        <v>308</v>
      </c>
      <c r="B194" t="s">
        <v>5543</v>
      </c>
      <c r="C194" t="s">
        <v>193</v>
      </c>
      <c r="D194" t="s">
        <v>21</v>
      </c>
      <c r="E194">
        <v>20748</v>
      </c>
      <c r="F194" t="s">
        <v>22</v>
      </c>
      <c r="G194" t="s">
        <v>22</v>
      </c>
      <c r="H194" t="s">
        <v>208</v>
      </c>
      <c r="I194" t="s">
        <v>209</v>
      </c>
      <c r="J194" s="1">
        <v>43138</v>
      </c>
      <c r="K194" s="1">
        <v>43153</v>
      </c>
      <c r="L194" t="s">
        <v>103</v>
      </c>
      <c r="N194" t="s">
        <v>1583</v>
      </c>
    </row>
    <row r="195" spans="1:14" x14ac:dyDescent="0.25">
      <c r="A195" t="s">
        <v>201</v>
      </c>
      <c r="B195" t="s">
        <v>3227</v>
      </c>
      <c r="C195" t="s">
        <v>154</v>
      </c>
      <c r="D195" t="s">
        <v>21</v>
      </c>
      <c r="E195">
        <v>20707</v>
      </c>
      <c r="F195" t="s">
        <v>22</v>
      </c>
      <c r="G195" t="s">
        <v>22</v>
      </c>
      <c r="H195" t="s">
        <v>208</v>
      </c>
      <c r="I195" t="s">
        <v>209</v>
      </c>
      <c r="J195" s="1">
        <v>43133</v>
      </c>
      <c r="K195" s="1">
        <v>43153</v>
      </c>
      <c r="L195" t="s">
        <v>103</v>
      </c>
      <c r="N195" t="s">
        <v>1583</v>
      </c>
    </row>
    <row r="196" spans="1:14" x14ac:dyDescent="0.25">
      <c r="A196" t="s">
        <v>885</v>
      </c>
      <c r="B196" t="s">
        <v>886</v>
      </c>
      <c r="C196" t="s">
        <v>29</v>
      </c>
      <c r="D196" t="s">
        <v>21</v>
      </c>
      <c r="E196">
        <v>21202</v>
      </c>
      <c r="F196" t="s">
        <v>22</v>
      </c>
      <c r="G196" t="s">
        <v>22</v>
      </c>
      <c r="H196" t="s">
        <v>208</v>
      </c>
      <c r="I196" t="s">
        <v>209</v>
      </c>
      <c r="J196" t="s">
        <v>210</v>
      </c>
      <c r="K196" s="1">
        <v>43153</v>
      </c>
      <c r="L196" t="s">
        <v>211</v>
      </c>
      <c r="M196" t="str">
        <f>HYPERLINK("https://www.regulations.gov/docket?D=FDA-2018-H-0806")</f>
        <v>https://www.regulations.gov/docket?D=FDA-2018-H-0806</v>
      </c>
      <c r="N196" t="s">
        <v>210</v>
      </c>
    </row>
    <row r="197" spans="1:14" x14ac:dyDescent="0.25">
      <c r="A197" t="s">
        <v>2548</v>
      </c>
      <c r="B197" t="s">
        <v>2549</v>
      </c>
      <c r="C197" t="s">
        <v>29</v>
      </c>
      <c r="D197" t="s">
        <v>21</v>
      </c>
      <c r="E197">
        <v>21218</v>
      </c>
      <c r="F197" t="s">
        <v>22</v>
      </c>
      <c r="G197" t="s">
        <v>22</v>
      </c>
      <c r="H197" t="s">
        <v>208</v>
      </c>
      <c r="I197" t="s">
        <v>209</v>
      </c>
      <c r="J197" s="1">
        <v>43125</v>
      </c>
      <c r="K197" s="1">
        <v>43146</v>
      </c>
      <c r="L197" t="s">
        <v>103</v>
      </c>
      <c r="N197" t="s">
        <v>1583</v>
      </c>
    </row>
    <row r="198" spans="1:14" x14ac:dyDescent="0.25">
      <c r="A198" t="s">
        <v>567</v>
      </c>
      <c r="B198" t="s">
        <v>568</v>
      </c>
      <c r="C198" t="s">
        <v>29</v>
      </c>
      <c r="D198" t="s">
        <v>21</v>
      </c>
      <c r="E198">
        <v>21218</v>
      </c>
      <c r="F198" t="s">
        <v>22</v>
      </c>
      <c r="G198" t="s">
        <v>22</v>
      </c>
      <c r="H198" t="s">
        <v>208</v>
      </c>
      <c r="I198" t="s">
        <v>209</v>
      </c>
      <c r="J198" s="1">
        <v>43125</v>
      </c>
      <c r="K198" s="1">
        <v>43146</v>
      </c>
      <c r="L198" t="s">
        <v>103</v>
      </c>
      <c r="N198" t="s">
        <v>1562</v>
      </c>
    </row>
    <row r="199" spans="1:14" x14ac:dyDescent="0.25">
      <c r="A199" t="s">
        <v>710</v>
      </c>
      <c r="B199" t="s">
        <v>2677</v>
      </c>
      <c r="C199" t="s">
        <v>833</v>
      </c>
      <c r="D199" t="s">
        <v>21</v>
      </c>
      <c r="E199">
        <v>20721</v>
      </c>
      <c r="F199" t="s">
        <v>22</v>
      </c>
      <c r="G199" t="s">
        <v>22</v>
      </c>
      <c r="H199" t="s">
        <v>208</v>
      </c>
      <c r="I199" t="s">
        <v>209</v>
      </c>
      <c r="J199" s="1">
        <v>43132</v>
      </c>
      <c r="K199" s="1">
        <v>43146</v>
      </c>
      <c r="L199" t="s">
        <v>103</v>
      </c>
      <c r="N199" t="s">
        <v>1583</v>
      </c>
    </row>
    <row r="200" spans="1:14" x14ac:dyDescent="0.25">
      <c r="A200" t="s">
        <v>1874</v>
      </c>
      <c r="B200" t="s">
        <v>2678</v>
      </c>
      <c r="C200" t="s">
        <v>833</v>
      </c>
      <c r="D200" t="s">
        <v>21</v>
      </c>
      <c r="E200">
        <v>20720</v>
      </c>
      <c r="F200" t="s">
        <v>22</v>
      </c>
      <c r="G200" t="s">
        <v>22</v>
      </c>
      <c r="H200" t="s">
        <v>208</v>
      </c>
      <c r="I200" t="s">
        <v>209</v>
      </c>
      <c r="J200" s="1">
        <v>43132</v>
      </c>
      <c r="K200" s="1">
        <v>43146</v>
      </c>
      <c r="L200" t="s">
        <v>103</v>
      </c>
      <c r="N200" t="s">
        <v>1583</v>
      </c>
    </row>
    <row r="201" spans="1:14" x14ac:dyDescent="0.25">
      <c r="A201" t="s">
        <v>201</v>
      </c>
      <c r="B201" t="s">
        <v>2925</v>
      </c>
      <c r="C201" t="s">
        <v>833</v>
      </c>
      <c r="D201" t="s">
        <v>21</v>
      </c>
      <c r="E201">
        <v>20720</v>
      </c>
      <c r="F201" t="s">
        <v>22</v>
      </c>
      <c r="G201" t="s">
        <v>22</v>
      </c>
      <c r="H201" t="s">
        <v>208</v>
      </c>
      <c r="I201" t="s">
        <v>209</v>
      </c>
      <c r="J201" s="1">
        <v>43132</v>
      </c>
      <c r="K201" s="1">
        <v>43146</v>
      </c>
      <c r="L201" t="s">
        <v>103</v>
      </c>
      <c r="N201" t="s">
        <v>1583</v>
      </c>
    </row>
    <row r="202" spans="1:14" x14ac:dyDescent="0.25">
      <c r="A202" t="s">
        <v>2497</v>
      </c>
      <c r="B202" t="s">
        <v>2589</v>
      </c>
      <c r="C202" t="s">
        <v>154</v>
      </c>
      <c r="D202" t="s">
        <v>21</v>
      </c>
      <c r="E202">
        <v>20707</v>
      </c>
      <c r="F202" t="s">
        <v>22</v>
      </c>
      <c r="G202" t="s">
        <v>22</v>
      </c>
      <c r="H202" t="s">
        <v>208</v>
      </c>
      <c r="I202" t="s">
        <v>209</v>
      </c>
      <c r="J202" t="s">
        <v>210</v>
      </c>
      <c r="K202" s="1">
        <v>43145</v>
      </c>
      <c r="L202" t="s">
        <v>211</v>
      </c>
      <c r="M202" t="str">
        <f>HYPERLINK("https://www.regulations.gov/docket?D=FDA-2018-H-0703")</f>
        <v>https://www.regulations.gov/docket?D=FDA-2018-H-0703</v>
      </c>
      <c r="N202" t="s">
        <v>210</v>
      </c>
    </row>
    <row r="203" spans="1:14" x14ac:dyDescent="0.25">
      <c r="A203" t="s">
        <v>155</v>
      </c>
      <c r="B203" t="s">
        <v>2438</v>
      </c>
      <c r="C203" t="s">
        <v>29</v>
      </c>
      <c r="D203" t="s">
        <v>21</v>
      </c>
      <c r="E203">
        <v>21218</v>
      </c>
      <c r="F203" t="s">
        <v>22</v>
      </c>
      <c r="G203" t="s">
        <v>22</v>
      </c>
      <c r="H203" t="s">
        <v>208</v>
      </c>
      <c r="I203" t="s">
        <v>209</v>
      </c>
      <c r="J203" s="1">
        <v>43125</v>
      </c>
      <c r="K203" s="1">
        <v>43139</v>
      </c>
      <c r="L203" t="s">
        <v>103</v>
      </c>
      <c r="N203" t="s">
        <v>1562</v>
      </c>
    </row>
    <row r="204" spans="1:14" x14ac:dyDescent="0.25">
      <c r="A204" t="s">
        <v>2774</v>
      </c>
      <c r="B204" t="s">
        <v>5611</v>
      </c>
      <c r="C204" t="s">
        <v>29</v>
      </c>
      <c r="D204" t="s">
        <v>21</v>
      </c>
      <c r="E204">
        <v>21224</v>
      </c>
      <c r="F204" t="s">
        <v>22</v>
      </c>
      <c r="G204" t="s">
        <v>22</v>
      </c>
      <c r="H204" t="s">
        <v>208</v>
      </c>
      <c r="I204" t="s">
        <v>209</v>
      </c>
      <c r="J204" s="1">
        <v>43124</v>
      </c>
      <c r="K204" s="1">
        <v>43139</v>
      </c>
      <c r="L204" t="s">
        <v>103</v>
      </c>
      <c r="N204" t="s">
        <v>1562</v>
      </c>
    </row>
    <row r="205" spans="1:14" x14ac:dyDescent="0.25">
      <c r="A205" t="s">
        <v>2428</v>
      </c>
      <c r="B205" t="s">
        <v>2429</v>
      </c>
      <c r="C205" t="s">
        <v>29</v>
      </c>
      <c r="D205" t="s">
        <v>21</v>
      </c>
      <c r="E205">
        <v>21224</v>
      </c>
      <c r="F205" t="s">
        <v>22</v>
      </c>
      <c r="G205" t="s">
        <v>22</v>
      </c>
      <c r="H205" t="s">
        <v>208</v>
      </c>
      <c r="I205" t="s">
        <v>209</v>
      </c>
      <c r="J205" s="1">
        <v>43124</v>
      </c>
      <c r="K205" s="1">
        <v>43139</v>
      </c>
      <c r="L205" t="s">
        <v>103</v>
      </c>
      <c r="N205" t="s">
        <v>1583</v>
      </c>
    </row>
    <row r="206" spans="1:14" x14ac:dyDescent="0.25">
      <c r="A206" t="s">
        <v>2509</v>
      </c>
      <c r="B206" t="s">
        <v>2510</v>
      </c>
      <c r="C206" t="s">
        <v>390</v>
      </c>
      <c r="D206" t="s">
        <v>21</v>
      </c>
      <c r="E206">
        <v>21613</v>
      </c>
      <c r="F206" t="s">
        <v>22</v>
      </c>
      <c r="G206" t="s">
        <v>22</v>
      </c>
      <c r="H206" t="s">
        <v>208</v>
      </c>
      <c r="I206" t="s">
        <v>209</v>
      </c>
      <c r="J206" s="1">
        <v>43118</v>
      </c>
      <c r="K206" s="1">
        <v>43139</v>
      </c>
      <c r="L206" t="s">
        <v>103</v>
      </c>
      <c r="N206" t="s">
        <v>1583</v>
      </c>
    </row>
    <row r="207" spans="1:14" x14ac:dyDescent="0.25">
      <c r="A207" t="s">
        <v>212</v>
      </c>
      <c r="B207" t="s">
        <v>2907</v>
      </c>
      <c r="C207" t="s">
        <v>179</v>
      </c>
      <c r="D207" t="s">
        <v>21</v>
      </c>
      <c r="E207">
        <v>20879</v>
      </c>
      <c r="F207" t="s">
        <v>22</v>
      </c>
      <c r="G207" t="s">
        <v>22</v>
      </c>
      <c r="H207" t="s">
        <v>208</v>
      </c>
      <c r="I207" t="s">
        <v>209</v>
      </c>
      <c r="J207" s="1">
        <v>43125</v>
      </c>
      <c r="K207" s="1">
        <v>43139</v>
      </c>
      <c r="L207" t="s">
        <v>103</v>
      </c>
      <c r="N207" t="s">
        <v>1562</v>
      </c>
    </row>
    <row r="208" spans="1:14" x14ac:dyDescent="0.25">
      <c r="A208" t="s">
        <v>913</v>
      </c>
      <c r="B208" t="s">
        <v>2909</v>
      </c>
      <c r="C208" t="s">
        <v>179</v>
      </c>
      <c r="D208" t="s">
        <v>21</v>
      </c>
      <c r="E208">
        <v>20877</v>
      </c>
      <c r="F208" t="s">
        <v>22</v>
      </c>
      <c r="G208" t="s">
        <v>22</v>
      </c>
      <c r="H208" t="s">
        <v>208</v>
      </c>
      <c r="I208" t="s">
        <v>209</v>
      </c>
      <c r="J208" s="1">
        <v>43124</v>
      </c>
      <c r="K208" s="1">
        <v>43139</v>
      </c>
      <c r="L208" t="s">
        <v>103</v>
      </c>
      <c r="N208" t="s">
        <v>1583</v>
      </c>
    </row>
    <row r="209" spans="1:14" x14ac:dyDescent="0.25">
      <c r="A209" t="s">
        <v>5688</v>
      </c>
      <c r="B209" t="s">
        <v>2288</v>
      </c>
      <c r="C209" t="s">
        <v>378</v>
      </c>
      <c r="D209" t="s">
        <v>21</v>
      </c>
      <c r="E209">
        <v>21535</v>
      </c>
      <c r="F209" t="s">
        <v>22</v>
      </c>
      <c r="G209" t="s">
        <v>22</v>
      </c>
      <c r="H209" t="s">
        <v>208</v>
      </c>
      <c r="I209" t="s">
        <v>209</v>
      </c>
      <c r="J209" s="1">
        <v>43080</v>
      </c>
      <c r="K209" s="1">
        <v>43125</v>
      </c>
      <c r="L209" t="s">
        <v>103</v>
      </c>
      <c r="N209" t="s">
        <v>1562</v>
      </c>
    </row>
    <row r="210" spans="1:14" x14ac:dyDescent="0.25">
      <c r="A210" t="s">
        <v>2573</v>
      </c>
      <c r="B210" t="s">
        <v>2574</v>
      </c>
      <c r="C210" t="s">
        <v>29</v>
      </c>
      <c r="D210" t="s">
        <v>21</v>
      </c>
      <c r="E210">
        <v>21230</v>
      </c>
      <c r="F210" t="s">
        <v>22</v>
      </c>
      <c r="G210" t="s">
        <v>22</v>
      </c>
      <c r="H210" t="s">
        <v>208</v>
      </c>
      <c r="I210" t="s">
        <v>209</v>
      </c>
      <c r="J210" s="1">
        <v>43106</v>
      </c>
      <c r="K210" s="1">
        <v>43125</v>
      </c>
      <c r="L210" t="s">
        <v>103</v>
      </c>
      <c r="N210" t="s">
        <v>1583</v>
      </c>
    </row>
    <row r="211" spans="1:14" x14ac:dyDescent="0.25">
      <c r="A211" t="s">
        <v>93</v>
      </c>
      <c r="B211" t="s">
        <v>5693</v>
      </c>
      <c r="C211" t="s">
        <v>29</v>
      </c>
      <c r="D211" t="s">
        <v>21</v>
      </c>
      <c r="E211">
        <v>21230</v>
      </c>
      <c r="F211" t="s">
        <v>22</v>
      </c>
      <c r="G211" t="s">
        <v>22</v>
      </c>
      <c r="H211" t="s">
        <v>208</v>
      </c>
      <c r="I211" t="s">
        <v>209</v>
      </c>
      <c r="J211" s="1">
        <v>43106</v>
      </c>
      <c r="K211" s="1">
        <v>43125</v>
      </c>
      <c r="L211" t="s">
        <v>103</v>
      </c>
      <c r="N211" t="s">
        <v>1583</v>
      </c>
    </row>
    <row r="212" spans="1:14" x14ac:dyDescent="0.25">
      <c r="A212" t="s">
        <v>5722</v>
      </c>
      <c r="B212" t="s">
        <v>3353</v>
      </c>
      <c r="C212" t="s">
        <v>29</v>
      </c>
      <c r="D212" t="s">
        <v>21</v>
      </c>
      <c r="E212">
        <v>21230</v>
      </c>
      <c r="F212" t="s">
        <v>22</v>
      </c>
      <c r="G212" t="s">
        <v>22</v>
      </c>
      <c r="H212" t="s">
        <v>208</v>
      </c>
      <c r="I212" t="s">
        <v>209</v>
      </c>
      <c r="J212" s="1">
        <v>43106</v>
      </c>
      <c r="K212" s="1">
        <v>43118</v>
      </c>
      <c r="L212" t="s">
        <v>103</v>
      </c>
      <c r="N212" t="s">
        <v>1583</v>
      </c>
    </row>
    <row r="213" spans="1:14" x14ac:dyDescent="0.25">
      <c r="A213" t="s">
        <v>5739</v>
      </c>
      <c r="B213" t="s">
        <v>5740</v>
      </c>
      <c r="C213" t="s">
        <v>29</v>
      </c>
      <c r="D213" t="s">
        <v>21</v>
      </c>
      <c r="E213">
        <v>21217</v>
      </c>
      <c r="F213" t="s">
        <v>22</v>
      </c>
      <c r="G213" t="s">
        <v>22</v>
      </c>
      <c r="H213" t="s">
        <v>208</v>
      </c>
      <c r="I213" t="s">
        <v>209</v>
      </c>
      <c r="J213" t="s">
        <v>210</v>
      </c>
      <c r="K213" s="1">
        <v>43116</v>
      </c>
      <c r="L213" t="s">
        <v>211</v>
      </c>
      <c r="M213" t="str">
        <f>HYPERLINK("https://www.regulations.gov/docket?D=FDA-2018-H-0173")</f>
        <v>https://www.regulations.gov/docket?D=FDA-2018-H-0173</v>
      </c>
      <c r="N213" t="s">
        <v>210</v>
      </c>
    </row>
    <row r="214" spans="1:14" x14ac:dyDescent="0.25">
      <c r="A214" t="s">
        <v>2036</v>
      </c>
      <c r="B214" t="s">
        <v>2037</v>
      </c>
      <c r="C214" t="s">
        <v>707</v>
      </c>
      <c r="D214" t="s">
        <v>21</v>
      </c>
      <c r="E214">
        <v>21755</v>
      </c>
      <c r="F214" t="s">
        <v>22</v>
      </c>
      <c r="G214" t="s">
        <v>22</v>
      </c>
      <c r="H214" t="s">
        <v>208</v>
      </c>
      <c r="I214" t="s">
        <v>209</v>
      </c>
      <c r="J214" s="1">
        <v>43088</v>
      </c>
      <c r="K214" s="1">
        <v>43111</v>
      </c>
      <c r="L214" t="s">
        <v>103</v>
      </c>
      <c r="N214" t="s">
        <v>1562</v>
      </c>
    </row>
    <row r="215" spans="1:14" x14ac:dyDescent="0.25">
      <c r="A215" t="s">
        <v>3299</v>
      </c>
      <c r="B215" t="s">
        <v>3300</v>
      </c>
      <c r="C215" t="s">
        <v>29</v>
      </c>
      <c r="D215" t="s">
        <v>21</v>
      </c>
      <c r="E215">
        <v>21205</v>
      </c>
      <c r="F215" t="s">
        <v>22</v>
      </c>
      <c r="G215" t="s">
        <v>22</v>
      </c>
      <c r="H215" t="s">
        <v>208</v>
      </c>
      <c r="I215" t="s">
        <v>209</v>
      </c>
      <c r="J215" t="s">
        <v>210</v>
      </c>
      <c r="K215" s="1">
        <v>43108</v>
      </c>
      <c r="L215" t="s">
        <v>211</v>
      </c>
      <c r="M215" t="str">
        <f>HYPERLINK("https://www.regulations.gov/docket?D=FDA-2018-H-0067")</f>
        <v>https://www.regulations.gov/docket?D=FDA-2018-H-0067</v>
      </c>
      <c r="N215" t="s">
        <v>210</v>
      </c>
    </row>
    <row r="216" spans="1:14" x14ac:dyDescent="0.25">
      <c r="A216" t="s">
        <v>5761</v>
      </c>
      <c r="B216" t="s">
        <v>5762</v>
      </c>
      <c r="C216" t="s">
        <v>29</v>
      </c>
      <c r="D216" t="s">
        <v>21</v>
      </c>
      <c r="E216">
        <v>21223</v>
      </c>
      <c r="F216" t="s">
        <v>22</v>
      </c>
      <c r="G216" t="s">
        <v>22</v>
      </c>
      <c r="H216" t="s">
        <v>208</v>
      </c>
      <c r="I216" t="s">
        <v>209</v>
      </c>
      <c r="J216" t="s">
        <v>210</v>
      </c>
      <c r="K216" s="1">
        <v>43108</v>
      </c>
      <c r="L216" t="s">
        <v>211</v>
      </c>
      <c r="M216" t="str">
        <f>HYPERLINK("https://www.regulations.gov/docket?D=FDA-2018-H-0063")</f>
        <v>https://www.regulations.gov/docket?D=FDA-2018-H-0063</v>
      </c>
      <c r="N216" t="s">
        <v>210</v>
      </c>
    </row>
    <row r="217" spans="1:14" x14ac:dyDescent="0.25">
      <c r="A217" t="s">
        <v>2974</v>
      </c>
      <c r="B217" t="s">
        <v>2975</v>
      </c>
      <c r="C217" t="s">
        <v>652</v>
      </c>
      <c r="D217" t="s">
        <v>21</v>
      </c>
      <c r="E217">
        <v>20743</v>
      </c>
      <c r="F217" t="s">
        <v>22</v>
      </c>
      <c r="G217" t="s">
        <v>22</v>
      </c>
      <c r="H217" t="s">
        <v>208</v>
      </c>
      <c r="I217" t="s">
        <v>209</v>
      </c>
      <c r="J217" t="s">
        <v>210</v>
      </c>
      <c r="K217" s="1">
        <v>43105</v>
      </c>
      <c r="L217" t="s">
        <v>211</v>
      </c>
      <c r="M217" t="str">
        <f>HYPERLINK("https://www.regulations.gov/docket?D=FDA-2018-H-0052")</f>
        <v>https://www.regulations.gov/docket?D=FDA-2018-H-0052</v>
      </c>
      <c r="N217" t="s">
        <v>210</v>
      </c>
    </row>
    <row r="218" spans="1:14" x14ac:dyDescent="0.25">
      <c r="A218" t="s">
        <v>940</v>
      </c>
      <c r="B218" t="s">
        <v>689</v>
      </c>
      <c r="C218" t="s">
        <v>291</v>
      </c>
      <c r="D218" t="s">
        <v>21</v>
      </c>
      <c r="E218">
        <v>21702</v>
      </c>
      <c r="F218" t="s">
        <v>22</v>
      </c>
      <c r="G218" t="s">
        <v>22</v>
      </c>
      <c r="H218" t="s">
        <v>208</v>
      </c>
      <c r="I218" t="s">
        <v>209</v>
      </c>
      <c r="J218" s="1">
        <v>43083</v>
      </c>
      <c r="K218" s="1">
        <v>43104</v>
      </c>
      <c r="L218" t="s">
        <v>103</v>
      </c>
      <c r="N218" t="s">
        <v>1583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C8B43-ED96-4722-97C5-34BD0347E36B}">
  <dimension ref="A1:N376"/>
  <sheetViews>
    <sheetView topLeftCell="A355" workbookViewId="0">
      <selection activeCell="Q363" sqref="Q36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99</v>
      </c>
      <c r="B2" t="s">
        <v>100</v>
      </c>
      <c r="C2" t="s">
        <v>70</v>
      </c>
      <c r="D2" t="s">
        <v>21</v>
      </c>
      <c r="E2">
        <v>21403</v>
      </c>
      <c r="F2" t="s">
        <v>22</v>
      </c>
      <c r="G2" t="s">
        <v>22</v>
      </c>
      <c r="H2" t="s">
        <v>101</v>
      </c>
      <c r="I2" t="s">
        <v>102</v>
      </c>
      <c r="J2" s="1">
        <v>43718</v>
      </c>
      <c r="K2" s="1">
        <v>43734</v>
      </c>
      <c r="L2" t="s">
        <v>103</v>
      </c>
      <c r="N2" t="s">
        <v>104</v>
      </c>
    </row>
    <row r="3" spans="1:14" x14ac:dyDescent="0.25">
      <c r="A3" t="s">
        <v>227</v>
      </c>
      <c r="B3" t="s">
        <v>228</v>
      </c>
      <c r="C3" t="s">
        <v>229</v>
      </c>
      <c r="D3" t="s">
        <v>21</v>
      </c>
      <c r="E3">
        <v>21037</v>
      </c>
      <c r="F3" t="s">
        <v>22</v>
      </c>
      <c r="G3" t="s">
        <v>22</v>
      </c>
      <c r="H3" t="s">
        <v>101</v>
      </c>
      <c r="I3" t="s">
        <v>102</v>
      </c>
      <c r="J3" s="1">
        <v>43705</v>
      </c>
      <c r="K3" s="1">
        <v>43727</v>
      </c>
      <c r="L3" t="s">
        <v>103</v>
      </c>
      <c r="N3" t="s">
        <v>104</v>
      </c>
    </row>
    <row r="4" spans="1:14" x14ac:dyDescent="0.25">
      <c r="A4" t="s">
        <v>230</v>
      </c>
      <c r="B4" t="s">
        <v>231</v>
      </c>
      <c r="C4" t="s">
        <v>70</v>
      </c>
      <c r="D4" t="s">
        <v>21</v>
      </c>
      <c r="E4">
        <v>21403</v>
      </c>
      <c r="F4" t="s">
        <v>22</v>
      </c>
      <c r="G4" t="s">
        <v>22</v>
      </c>
      <c r="H4" t="s">
        <v>101</v>
      </c>
      <c r="I4" t="s">
        <v>102</v>
      </c>
      <c r="J4" s="1">
        <v>43718</v>
      </c>
      <c r="K4" s="1">
        <v>43727</v>
      </c>
      <c r="L4" t="s">
        <v>103</v>
      </c>
      <c r="N4" t="s">
        <v>104</v>
      </c>
    </row>
    <row r="5" spans="1:14" x14ac:dyDescent="0.25">
      <c r="A5" t="s">
        <v>76</v>
      </c>
      <c r="B5" t="s">
        <v>236</v>
      </c>
      <c r="C5" t="s">
        <v>154</v>
      </c>
      <c r="D5" t="s">
        <v>21</v>
      </c>
      <c r="E5">
        <v>20724</v>
      </c>
      <c r="F5" t="s">
        <v>22</v>
      </c>
      <c r="G5" t="s">
        <v>22</v>
      </c>
      <c r="H5" t="s">
        <v>101</v>
      </c>
      <c r="I5" t="s">
        <v>102</v>
      </c>
      <c r="J5" s="1">
        <v>43706</v>
      </c>
      <c r="K5" s="1">
        <v>43727</v>
      </c>
      <c r="L5" t="s">
        <v>103</v>
      </c>
      <c r="N5" t="s">
        <v>104</v>
      </c>
    </row>
    <row r="6" spans="1:14" x14ac:dyDescent="0.25">
      <c r="A6" t="s">
        <v>239</v>
      </c>
      <c r="B6" t="s">
        <v>240</v>
      </c>
      <c r="C6" t="s">
        <v>29</v>
      </c>
      <c r="D6" t="s">
        <v>21</v>
      </c>
      <c r="E6">
        <v>21229</v>
      </c>
      <c r="F6" t="s">
        <v>22</v>
      </c>
      <c r="G6" t="s">
        <v>22</v>
      </c>
      <c r="H6" t="s">
        <v>101</v>
      </c>
      <c r="I6" t="s">
        <v>241</v>
      </c>
      <c r="J6" s="1">
        <v>43713</v>
      </c>
      <c r="K6" s="1">
        <v>43727</v>
      </c>
      <c r="L6" t="s">
        <v>103</v>
      </c>
      <c r="N6" t="s">
        <v>104</v>
      </c>
    </row>
    <row r="7" spans="1:14" x14ac:dyDescent="0.25">
      <c r="A7" t="s">
        <v>247</v>
      </c>
      <c r="B7" t="s">
        <v>248</v>
      </c>
      <c r="C7" t="s">
        <v>249</v>
      </c>
      <c r="D7" t="s">
        <v>21</v>
      </c>
      <c r="E7">
        <v>20744</v>
      </c>
      <c r="F7" t="s">
        <v>22</v>
      </c>
      <c r="G7" t="s">
        <v>22</v>
      </c>
      <c r="H7" t="s">
        <v>101</v>
      </c>
      <c r="I7" t="s">
        <v>241</v>
      </c>
      <c r="J7" t="s">
        <v>210</v>
      </c>
      <c r="K7" s="1">
        <v>43727</v>
      </c>
      <c r="L7" t="s">
        <v>211</v>
      </c>
      <c r="M7" t="str">
        <f>HYPERLINK("https://www.regulations.gov/docket?D=FDA-2019-H-4331")</f>
        <v>https://www.regulations.gov/docket?D=FDA-2019-H-4331</v>
      </c>
      <c r="N7" t="s">
        <v>210</v>
      </c>
    </row>
    <row r="8" spans="1:14" x14ac:dyDescent="0.25">
      <c r="A8" t="s">
        <v>255</v>
      </c>
      <c r="B8" t="s">
        <v>256</v>
      </c>
      <c r="C8" t="s">
        <v>29</v>
      </c>
      <c r="D8" t="s">
        <v>21</v>
      </c>
      <c r="E8">
        <v>21229</v>
      </c>
      <c r="F8" t="s">
        <v>22</v>
      </c>
      <c r="G8" t="s">
        <v>22</v>
      </c>
      <c r="H8" t="s">
        <v>101</v>
      </c>
      <c r="I8" t="s">
        <v>241</v>
      </c>
      <c r="J8" s="1">
        <v>43713</v>
      </c>
      <c r="K8" s="1">
        <v>43727</v>
      </c>
      <c r="L8" t="s">
        <v>103</v>
      </c>
      <c r="N8" t="s">
        <v>104</v>
      </c>
    </row>
    <row r="9" spans="1:14" x14ac:dyDescent="0.25">
      <c r="A9" t="s">
        <v>262</v>
      </c>
      <c r="B9" t="s">
        <v>263</v>
      </c>
      <c r="C9" t="s">
        <v>29</v>
      </c>
      <c r="D9" t="s">
        <v>21</v>
      </c>
      <c r="E9">
        <v>21201</v>
      </c>
      <c r="F9" t="s">
        <v>22</v>
      </c>
      <c r="G9" t="s">
        <v>22</v>
      </c>
      <c r="H9" t="s">
        <v>101</v>
      </c>
      <c r="I9" t="s">
        <v>102</v>
      </c>
      <c r="J9" s="1">
        <v>43706</v>
      </c>
      <c r="K9" s="1">
        <v>43727</v>
      </c>
      <c r="L9" t="s">
        <v>103</v>
      </c>
      <c r="N9" t="s">
        <v>104</v>
      </c>
    </row>
    <row r="10" spans="1:14" x14ac:dyDescent="0.25">
      <c r="A10" t="s">
        <v>76</v>
      </c>
      <c r="B10" t="s">
        <v>365</v>
      </c>
      <c r="C10" t="s">
        <v>366</v>
      </c>
      <c r="D10" t="s">
        <v>21</v>
      </c>
      <c r="E10">
        <v>20711</v>
      </c>
      <c r="F10" t="s">
        <v>22</v>
      </c>
      <c r="G10" t="s">
        <v>22</v>
      </c>
      <c r="H10" t="s">
        <v>101</v>
      </c>
      <c r="I10" t="s">
        <v>102</v>
      </c>
      <c r="J10" s="1">
        <v>43705</v>
      </c>
      <c r="K10" s="1">
        <v>43720</v>
      </c>
      <c r="L10" t="s">
        <v>103</v>
      </c>
      <c r="N10" t="s">
        <v>104</v>
      </c>
    </row>
    <row r="11" spans="1:14" x14ac:dyDescent="0.25">
      <c r="A11" t="s">
        <v>374</v>
      </c>
      <c r="B11" t="s">
        <v>375</v>
      </c>
      <c r="C11" t="s">
        <v>366</v>
      </c>
      <c r="D11" t="s">
        <v>21</v>
      </c>
      <c r="E11">
        <v>20711</v>
      </c>
      <c r="F11" t="s">
        <v>22</v>
      </c>
      <c r="G11" t="s">
        <v>22</v>
      </c>
      <c r="H11" t="s">
        <v>101</v>
      </c>
      <c r="I11" t="s">
        <v>102</v>
      </c>
      <c r="J11" s="1">
        <v>43705</v>
      </c>
      <c r="K11" s="1">
        <v>43720</v>
      </c>
      <c r="L11" t="s">
        <v>103</v>
      </c>
      <c r="N11" t="s">
        <v>104</v>
      </c>
    </row>
    <row r="12" spans="1:14" x14ac:dyDescent="0.25">
      <c r="A12" t="s">
        <v>376</v>
      </c>
      <c r="B12" t="s">
        <v>377</v>
      </c>
      <c r="C12" t="s">
        <v>378</v>
      </c>
      <c r="D12" t="s">
        <v>21</v>
      </c>
      <c r="E12">
        <v>21536</v>
      </c>
      <c r="F12" t="s">
        <v>22</v>
      </c>
      <c r="G12" t="s">
        <v>22</v>
      </c>
      <c r="H12" t="s">
        <v>101</v>
      </c>
      <c r="I12" t="s">
        <v>129</v>
      </c>
      <c r="J12" s="1">
        <v>43698</v>
      </c>
      <c r="K12" s="1">
        <v>43720</v>
      </c>
      <c r="L12" t="s">
        <v>103</v>
      </c>
      <c r="N12" t="s">
        <v>104</v>
      </c>
    </row>
    <row r="13" spans="1:14" x14ac:dyDescent="0.25">
      <c r="A13" t="s">
        <v>385</v>
      </c>
      <c r="B13" t="s">
        <v>386</v>
      </c>
      <c r="C13" t="s">
        <v>29</v>
      </c>
      <c r="D13" t="s">
        <v>21</v>
      </c>
      <c r="E13">
        <v>21222</v>
      </c>
      <c r="F13" t="s">
        <v>22</v>
      </c>
      <c r="G13" t="s">
        <v>22</v>
      </c>
      <c r="H13" t="s">
        <v>101</v>
      </c>
      <c r="I13" t="s">
        <v>102</v>
      </c>
      <c r="J13" s="1">
        <v>43704</v>
      </c>
      <c r="K13" s="1">
        <v>43720</v>
      </c>
      <c r="L13" t="s">
        <v>103</v>
      </c>
      <c r="N13" t="s">
        <v>104</v>
      </c>
    </row>
    <row r="14" spans="1:14" x14ac:dyDescent="0.25">
      <c r="A14" t="s">
        <v>196</v>
      </c>
      <c r="B14" t="s">
        <v>389</v>
      </c>
      <c r="C14" t="s">
        <v>390</v>
      </c>
      <c r="D14" t="s">
        <v>21</v>
      </c>
      <c r="E14">
        <v>21613</v>
      </c>
      <c r="F14" t="s">
        <v>22</v>
      </c>
      <c r="G14" t="s">
        <v>22</v>
      </c>
      <c r="H14" t="s">
        <v>101</v>
      </c>
      <c r="I14" t="s">
        <v>241</v>
      </c>
      <c r="J14" s="1">
        <v>43684</v>
      </c>
      <c r="K14" s="1">
        <v>43720</v>
      </c>
      <c r="L14" t="s">
        <v>103</v>
      </c>
      <c r="N14" t="s">
        <v>104</v>
      </c>
    </row>
    <row r="15" spans="1:14" x14ac:dyDescent="0.25">
      <c r="A15" t="s">
        <v>395</v>
      </c>
      <c r="B15" t="s">
        <v>396</v>
      </c>
      <c r="C15" t="s">
        <v>29</v>
      </c>
      <c r="D15" t="s">
        <v>21</v>
      </c>
      <c r="E15">
        <v>21230</v>
      </c>
      <c r="F15" t="s">
        <v>22</v>
      </c>
      <c r="G15" t="s">
        <v>22</v>
      </c>
      <c r="H15" t="s">
        <v>101</v>
      </c>
      <c r="I15" t="s">
        <v>241</v>
      </c>
      <c r="J15" s="1">
        <v>43705</v>
      </c>
      <c r="K15" s="1">
        <v>43720</v>
      </c>
      <c r="L15" t="s">
        <v>103</v>
      </c>
      <c r="N15" t="s">
        <v>104</v>
      </c>
    </row>
    <row r="16" spans="1:14" x14ac:dyDescent="0.25">
      <c r="A16" t="s">
        <v>397</v>
      </c>
      <c r="B16" t="s">
        <v>398</v>
      </c>
      <c r="C16" t="s">
        <v>399</v>
      </c>
      <c r="D16" t="s">
        <v>21</v>
      </c>
      <c r="E16">
        <v>20676</v>
      </c>
      <c r="F16" t="s">
        <v>22</v>
      </c>
      <c r="G16" t="s">
        <v>22</v>
      </c>
      <c r="H16" t="s">
        <v>101</v>
      </c>
      <c r="I16" t="s">
        <v>241</v>
      </c>
      <c r="J16" s="1">
        <v>43705</v>
      </c>
      <c r="K16" s="1">
        <v>43720</v>
      </c>
      <c r="L16" t="s">
        <v>103</v>
      </c>
      <c r="N16" t="s">
        <v>104</v>
      </c>
    </row>
    <row r="17" spans="1:14" x14ac:dyDescent="0.25">
      <c r="A17" t="s">
        <v>412</v>
      </c>
      <c r="B17" t="s">
        <v>413</v>
      </c>
      <c r="C17" t="s">
        <v>414</v>
      </c>
      <c r="D17" t="s">
        <v>21</v>
      </c>
      <c r="E17">
        <v>21222</v>
      </c>
      <c r="F17" t="s">
        <v>22</v>
      </c>
      <c r="G17" t="s">
        <v>22</v>
      </c>
      <c r="H17" t="s">
        <v>101</v>
      </c>
      <c r="I17" t="s">
        <v>241</v>
      </c>
      <c r="J17" s="1">
        <v>43697</v>
      </c>
      <c r="K17" s="1">
        <v>43720</v>
      </c>
      <c r="L17" t="s">
        <v>103</v>
      </c>
      <c r="N17" t="s">
        <v>104</v>
      </c>
    </row>
    <row r="18" spans="1:14" x14ac:dyDescent="0.25">
      <c r="A18" t="s">
        <v>477</v>
      </c>
      <c r="B18" t="s">
        <v>478</v>
      </c>
      <c r="C18" t="s">
        <v>173</v>
      </c>
      <c r="D18" t="s">
        <v>21</v>
      </c>
      <c r="E18">
        <v>20745</v>
      </c>
      <c r="F18" t="s">
        <v>22</v>
      </c>
      <c r="G18" t="s">
        <v>22</v>
      </c>
      <c r="H18" t="s">
        <v>101</v>
      </c>
      <c r="I18" t="s">
        <v>241</v>
      </c>
      <c r="J18" t="s">
        <v>210</v>
      </c>
      <c r="K18" s="1">
        <v>43717</v>
      </c>
      <c r="L18" t="s">
        <v>211</v>
      </c>
      <c r="M18" t="str">
        <f>HYPERLINK("https://www.regulations.gov/docket?D=FDA-2019-H-4144")</f>
        <v>https://www.regulations.gov/docket?D=FDA-2019-H-4144</v>
      </c>
      <c r="N18" t="s">
        <v>210</v>
      </c>
    </row>
    <row r="19" spans="1:14" x14ac:dyDescent="0.25">
      <c r="A19" t="s">
        <v>517</v>
      </c>
      <c r="B19" t="s">
        <v>518</v>
      </c>
      <c r="C19" t="s">
        <v>519</v>
      </c>
      <c r="D19" t="s">
        <v>21</v>
      </c>
      <c r="E19">
        <v>21122</v>
      </c>
      <c r="F19" t="s">
        <v>22</v>
      </c>
      <c r="G19" t="s">
        <v>22</v>
      </c>
      <c r="H19" t="s">
        <v>101</v>
      </c>
      <c r="I19" t="s">
        <v>241</v>
      </c>
      <c r="J19" s="1">
        <v>43693</v>
      </c>
      <c r="K19" s="1">
        <v>43713</v>
      </c>
      <c r="L19" t="s">
        <v>103</v>
      </c>
      <c r="N19" t="s">
        <v>104</v>
      </c>
    </row>
    <row r="20" spans="1:14" x14ac:dyDescent="0.25">
      <c r="A20" t="s">
        <v>554</v>
      </c>
      <c r="B20" t="s">
        <v>555</v>
      </c>
      <c r="C20" t="s">
        <v>70</v>
      </c>
      <c r="D20" t="s">
        <v>21</v>
      </c>
      <c r="E20">
        <v>21403</v>
      </c>
      <c r="F20" t="s">
        <v>22</v>
      </c>
      <c r="G20" t="s">
        <v>22</v>
      </c>
      <c r="H20" t="s">
        <v>101</v>
      </c>
      <c r="I20" t="s">
        <v>102</v>
      </c>
      <c r="J20" s="1">
        <v>43683</v>
      </c>
      <c r="K20" s="1">
        <v>43706</v>
      </c>
      <c r="L20" t="s">
        <v>103</v>
      </c>
      <c r="N20" t="s">
        <v>104</v>
      </c>
    </row>
    <row r="21" spans="1:14" x14ac:dyDescent="0.25">
      <c r="A21" t="s">
        <v>558</v>
      </c>
      <c r="B21" t="s">
        <v>559</v>
      </c>
      <c r="C21" t="s">
        <v>390</v>
      </c>
      <c r="D21" t="s">
        <v>21</v>
      </c>
      <c r="E21">
        <v>21613</v>
      </c>
      <c r="F21" t="s">
        <v>22</v>
      </c>
      <c r="G21" t="s">
        <v>22</v>
      </c>
      <c r="H21" t="s">
        <v>101</v>
      </c>
      <c r="I21" t="s">
        <v>102</v>
      </c>
      <c r="J21" s="1">
        <v>43684</v>
      </c>
      <c r="K21" s="1">
        <v>43706</v>
      </c>
      <c r="L21" t="s">
        <v>103</v>
      </c>
      <c r="N21" t="s">
        <v>104</v>
      </c>
    </row>
    <row r="22" spans="1:14" x14ac:dyDescent="0.25">
      <c r="A22" t="s">
        <v>562</v>
      </c>
      <c r="B22" t="s">
        <v>563</v>
      </c>
      <c r="C22" t="s">
        <v>564</v>
      </c>
      <c r="D22" t="s">
        <v>21</v>
      </c>
      <c r="E22">
        <v>21629</v>
      </c>
      <c r="F22" t="s">
        <v>22</v>
      </c>
      <c r="G22" t="s">
        <v>22</v>
      </c>
      <c r="H22" t="s">
        <v>101</v>
      </c>
      <c r="I22" t="s">
        <v>102</v>
      </c>
      <c r="J22" s="1">
        <v>43684</v>
      </c>
      <c r="K22" s="1">
        <v>43706</v>
      </c>
      <c r="L22" t="s">
        <v>103</v>
      </c>
      <c r="N22" t="s">
        <v>104</v>
      </c>
    </row>
    <row r="23" spans="1:14" x14ac:dyDescent="0.25">
      <c r="A23" t="s">
        <v>569</v>
      </c>
      <c r="B23" t="s">
        <v>570</v>
      </c>
      <c r="C23" t="s">
        <v>176</v>
      </c>
      <c r="D23" t="s">
        <v>21</v>
      </c>
      <c r="E23">
        <v>21740</v>
      </c>
      <c r="F23" t="s">
        <v>22</v>
      </c>
      <c r="G23" t="s">
        <v>22</v>
      </c>
      <c r="H23" t="s">
        <v>101</v>
      </c>
      <c r="I23" t="s">
        <v>241</v>
      </c>
      <c r="J23" s="1">
        <v>43677</v>
      </c>
      <c r="K23" s="1">
        <v>43706</v>
      </c>
      <c r="L23" t="s">
        <v>103</v>
      </c>
      <c r="N23" t="s">
        <v>104</v>
      </c>
    </row>
    <row r="24" spans="1:14" x14ac:dyDescent="0.25">
      <c r="A24" t="s">
        <v>731</v>
      </c>
      <c r="B24" t="s">
        <v>732</v>
      </c>
      <c r="C24" t="s">
        <v>67</v>
      </c>
      <c r="D24" t="s">
        <v>21</v>
      </c>
      <c r="E24">
        <v>20904</v>
      </c>
      <c r="F24" t="s">
        <v>22</v>
      </c>
      <c r="G24" t="s">
        <v>22</v>
      </c>
      <c r="H24" t="s">
        <v>101</v>
      </c>
      <c r="I24" t="s">
        <v>241</v>
      </c>
      <c r="J24" t="s">
        <v>210</v>
      </c>
      <c r="K24" s="1">
        <v>43700</v>
      </c>
      <c r="L24" t="s">
        <v>211</v>
      </c>
      <c r="M24" t="str">
        <f>HYPERLINK("https://www.regulations.gov/docket?D=FDA-2019-H-3965")</f>
        <v>https://www.regulations.gov/docket?D=FDA-2019-H-3965</v>
      </c>
      <c r="N24" t="s">
        <v>210</v>
      </c>
    </row>
    <row r="25" spans="1:14" x14ac:dyDescent="0.25">
      <c r="A25" t="s">
        <v>768</v>
      </c>
      <c r="B25" t="s">
        <v>769</v>
      </c>
      <c r="C25" t="s">
        <v>770</v>
      </c>
      <c r="D25" t="s">
        <v>21</v>
      </c>
      <c r="E25">
        <v>20653</v>
      </c>
      <c r="F25" t="s">
        <v>22</v>
      </c>
      <c r="G25" t="s">
        <v>22</v>
      </c>
      <c r="H25" t="s">
        <v>101</v>
      </c>
      <c r="I25" t="s">
        <v>241</v>
      </c>
      <c r="J25" s="1">
        <v>43672</v>
      </c>
      <c r="K25" s="1">
        <v>43699</v>
      </c>
      <c r="L25" t="s">
        <v>103</v>
      </c>
      <c r="N25" t="s">
        <v>104</v>
      </c>
    </row>
    <row r="26" spans="1:14" x14ac:dyDescent="0.25">
      <c r="A26" t="s">
        <v>773</v>
      </c>
      <c r="B26" t="s">
        <v>774</v>
      </c>
      <c r="C26" t="s">
        <v>775</v>
      </c>
      <c r="D26" t="s">
        <v>21</v>
      </c>
      <c r="E26">
        <v>21015</v>
      </c>
      <c r="F26" t="s">
        <v>22</v>
      </c>
      <c r="G26" t="s">
        <v>22</v>
      </c>
      <c r="H26" t="s">
        <v>101</v>
      </c>
      <c r="I26" t="s">
        <v>102</v>
      </c>
      <c r="J26" s="1">
        <v>43676</v>
      </c>
      <c r="K26" s="1">
        <v>43699</v>
      </c>
      <c r="L26" t="s">
        <v>103</v>
      </c>
      <c r="N26" t="s">
        <v>104</v>
      </c>
    </row>
    <row r="27" spans="1:14" x14ac:dyDescent="0.25">
      <c r="A27" t="s">
        <v>776</v>
      </c>
      <c r="B27" t="s">
        <v>777</v>
      </c>
      <c r="C27" t="s">
        <v>778</v>
      </c>
      <c r="D27" t="s">
        <v>21</v>
      </c>
      <c r="E27">
        <v>20601</v>
      </c>
      <c r="F27" t="s">
        <v>22</v>
      </c>
      <c r="G27" t="s">
        <v>22</v>
      </c>
      <c r="H27" t="s">
        <v>101</v>
      </c>
      <c r="I27" t="s">
        <v>241</v>
      </c>
      <c r="J27" s="1">
        <v>43670</v>
      </c>
      <c r="K27" s="1">
        <v>43699</v>
      </c>
      <c r="L27" t="s">
        <v>103</v>
      </c>
      <c r="N27" t="s">
        <v>104</v>
      </c>
    </row>
    <row r="28" spans="1:14" x14ac:dyDescent="0.25">
      <c r="A28" t="s">
        <v>201</v>
      </c>
      <c r="B28" t="s">
        <v>787</v>
      </c>
      <c r="C28" t="s">
        <v>369</v>
      </c>
      <c r="D28" t="s">
        <v>21</v>
      </c>
      <c r="E28">
        <v>21040</v>
      </c>
      <c r="F28" t="s">
        <v>22</v>
      </c>
      <c r="G28" t="s">
        <v>22</v>
      </c>
      <c r="H28" t="s">
        <v>101</v>
      </c>
      <c r="I28" t="s">
        <v>102</v>
      </c>
      <c r="J28" s="1">
        <v>43676</v>
      </c>
      <c r="K28" s="1">
        <v>43699</v>
      </c>
      <c r="L28" t="s">
        <v>103</v>
      </c>
      <c r="N28" t="s">
        <v>104</v>
      </c>
    </row>
    <row r="29" spans="1:14" x14ac:dyDescent="0.25">
      <c r="A29" t="s">
        <v>908</v>
      </c>
      <c r="B29" t="s">
        <v>909</v>
      </c>
      <c r="C29" t="s">
        <v>138</v>
      </c>
      <c r="D29" t="s">
        <v>21</v>
      </c>
      <c r="E29">
        <v>21220</v>
      </c>
      <c r="F29" t="s">
        <v>22</v>
      </c>
      <c r="G29" t="s">
        <v>22</v>
      </c>
      <c r="H29" t="s">
        <v>101</v>
      </c>
      <c r="I29" t="s">
        <v>102</v>
      </c>
      <c r="J29" t="s">
        <v>210</v>
      </c>
      <c r="K29" s="1">
        <v>43692</v>
      </c>
      <c r="L29" t="s">
        <v>211</v>
      </c>
      <c r="M29" t="str">
        <f>HYPERLINK("https://www.regulations.gov/docket?D=FDA-2019-H-3834")</f>
        <v>https://www.regulations.gov/docket?D=FDA-2019-H-3834</v>
      </c>
      <c r="N29" t="s">
        <v>210</v>
      </c>
    </row>
    <row r="30" spans="1:14" x14ac:dyDescent="0.25">
      <c r="A30" t="s">
        <v>910</v>
      </c>
      <c r="B30" t="s">
        <v>911</v>
      </c>
      <c r="C30" t="s">
        <v>912</v>
      </c>
      <c r="D30" t="s">
        <v>21</v>
      </c>
      <c r="E30">
        <v>20637</v>
      </c>
      <c r="F30" t="s">
        <v>22</v>
      </c>
      <c r="G30" t="s">
        <v>22</v>
      </c>
      <c r="H30" t="s">
        <v>101</v>
      </c>
      <c r="I30" t="s">
        <v>241</v>
      </c>
      <c r="J30" s="1">
        <v>43663</v>
      </c>
      <c r="K30" s="1">
        <v>43692</v>
      </c>
      <c r="L30" t="s">
        <v>103</v>
      </c>
      <c r="N30" t="s">
        <v>104</v>
      </c>
    </row>
    <row r="31" spans="1:14" x14ac:dyDescent="0.25">
      <c r="A31" t="s">
        <v>916</v>
      </c>
      <c r="B31" t="s">
        <v>917</v>
      </c>
      <c r="C31" t="s">
        <v>114</v>
      </c>
      <c r="D31" t="s">
        <v>21</v>
      </c>
      <c r="E31">
        <v>21228</v>
      </c>
      <c r="F31" t="s">
        <v>22</v>
      </c>
      <c r="G31" t="s">
        <v>22</v>
      </c>
      <c r="H31" t="s">
        <v>101</v>
      </c>
      <c r="I31" t="s">
        <v>241</v>
      </c>
      <c r="J31" s="1">
        <v>43664</v>
      </c>
      <c r="K31" s="1">
        <v>43692</v>
      </c>
      <c r="L31" t="s">
        <v>103</v>
      </c>
      <c r="N31" t="s">
        <v>104</v>
      </c>
    </row>
    <row r="32" spans="1:14" x14ac:dyDescent="0.25">
      <c r="A32" t="s">
        <v>439</v>
      </c>
      <c r="B32" t="s">
        <v>440</v>
      </c>
      <c r="C32" t="s">
        <v>29</v>
      </c>
      <c r="D32" t="s">
        <v>21</v>
      </c>
      <c r="E32">
        <v>21229</v>
      </c>
      <c r="F32" t="s">
        <v>22</v>
      </c>
      <c r="G32" t="s">
        <v>22</v>
      </c>
      <c r="H32" t="s">
        <v>101</v>
      </c>
      <c r="I32" t="s">
        <v>241</v>
      </c>
      <c r="J32" t="s">
        <v>210</v>
      </c>
      <c r="K32" s="1">
        <v>43690</v>
      </c>
      <c r="L32" t="s">
        <v>211</v>
      </c>
      <c r="M32" t="str">
        <f>HYPERLINK("https://www.regulations.gov/docket?D=FDA-2019-H-3773")</f>
        <v>https://www.regulations.gov/docket?D=FDA-2019-H-3773</v>
      </c>
      <c r="N32" t="s">
        <v>210</v>
      </c>
    </row>
    <row r="33" spans="1:14" x14ac:dyDescent="0.25">
      <c r="A33" t="s">
        <v>980</v>
      </c>
      <c r="B33" t="s">
        <v>981</v>
      </c>
      <c r="C33" t="s">
        <v>173</v>
      </c>
      <c r="D33" t="s">
        <v>21</v>
      </c>
      <c r="E33">
        <v>20745</v>
      </c>
      <c r="F33" t="s">
        <v>22</v>
      </c>
      <c r="G33" t="s">
        <v>22</v>
      </c>
      <c r="H33" t="s">
        <v>101</v>
      </c>
      <c r="I33" t="s">
        <v>241</v>
      </c>
      <c r="J33" s="1">
        <v>43657</v>
      </c>
      <c r="K33" s="1">
        <v>43685</v>
      </c>
      <c r="L33" t="s">
        <v>103</v>
      </c>
      <c r="N33" t="s">
        <v>104</v>
      </c>
    </row>
    <row r="34" spans="1:14" x14ac:dyDescent="0.25">
      <c r="A34" t="s">
        <v>984</v>
      </c>
      <c r="B34" t="s">
        <v>985</v>
      </c>
      <c r="C34" t="s">
        <v>173</v>
      </c>
      <c r="D34" t="s">
        <v>21</v>
      </c>
      <c r="E34">
        <v>20745</v>
      </c>
      <c r="F34" t="s">
        <v>22</v>
      </c>
      <c r="G34" t="s">
        <v>22</v>
      </c>
      <c r="H34" t="s">
        <v>101</v>
      </c>
      <c r="I34" t="s">
        <v>241</v>
      </c>
      <c r="J34" s="1">
        <v>43658</v>
      </c>
      <c r="K34" s="1">
        <v>43685</v>
      </c>
      <c r="L34" t="s">
        <v>103</v>
      </c>
      <c r="N34" t="s">
        <v>104</v>
      </c>
    </row>
    <row r="35" spans="1:14" x14ac:dyDescent="0.25">
      <c r="A35" t="s">
        <v>991</v>
      </c>
      <c r="B35" t="s">
        <v>992</v>
      </c>
      <c r="C35" t="s">
        <v>173</v>
      </c>
      <c r="D35" t="s">
        <v>21</v>
      </c>
      <c r="E35">
        <v>20745</v>
      </c>
      <c r="F35" t="s">
        <v>22</v>
      </c>
      <c r="G35" t="s">
        <v>22</v>
      </c>
      <c r="H35" t="s">
        <v>101</v>
      </c>
      <c r="I35" t="s">
        <v>102</v>
      </c>
      <c r="J35" s="1">
        <v>43659</v>
      </c>
      <c r="K35" s="1">
        <v>43685</v>
      </c>
      <c r="L35" t="s">
        <v>103</v>
      </c>
      <c r="N35" t="s">
        <v>104</v>
      </c>
    </row>
    <row r="36" spans="1:14" x14ac:dyDescent="0.25">
      <c r="A36" t="s">
        <v>1008</v>
      </c>
      <c r="B36" t="s">
        <v>1007</v>
      </c>
      <c r="C36" t="s">
        <v>173</v>
      </c>
      <c r="D36" t="s">
        <v>21</v>
      </c>
      <c r="E36">
        <v>20745</v>
      </c>
      <c r="F36" t="s">
        <v>22</v>
      </c>
      <c r="G36" t="s">
        <v>22</v>
      </c>
      <c r="H36" t="s">
        <v>101</v>
      </c>
      <c r="I36" t="s">
        <v>241</v>
      </c>
      <c r="J36" s="1">
        <v>43657</v>
      </c>
      <c r="K36" s="1">
        <v>43685</v>
      </c>
      <c r="L36" t="s">
        <v>103</v>
      </c>
      <c r="N36" t="s">
        <v>104</v>
      </c>
    </row>
    <row r="37" spans="1:14" x14ac:dyDescent="0.25">
      <c r="A37" t="s">
        <v>76</v>
      </c>
      <c r="B37" t="s">
        <v>1044</v>
      </c>
      <c r="C37" t="s">
        <v>29</v>
      </c>
      <c r="D37" t="s">
        <v>21</v>
      </c>
      <c r="E37">
        <v>21218</v>
      </c>
      <c r="F37" t="s">
        <v>22</v>
      </c>
      <c r="G37" t="s">
        <v>22</v>
      </c>
      <c r="H37" t="s">
        <v>101</v>
      </c>
      <c r="I37" t="s">
        <v>241</v>
      </c>
      <c r="J37" t="s">
        <v>210</v>
      </c>
      <c r="K37" s="1">
        <v>43684</v>
      </c>
      <c r="L37" t="s">
        <v>211</v>
      </c>
      <c r="M37" t="str">
        <f>HYPERLINK("https://www.regulations.gov/docket?D=FDA-2019-H-3699")</f>
        <v>https://www.regulations.gov/docket?D=FDA-2019-H-3699</v>
      </c>
      <c r="N37" t="s">
        <v>210</v>
      </c>
    </row>
    <row r="38" spans="1:14" x14ac:dyDescent="0.25">
      <c r="A38" t="s">
        <v>1078</v>
      </c>
      <c r="B38" t="s">
        <v>1079</v>
      </c>
      <c r="C38" t="s">
        <v>29</v>
      </c>
      <c r="D38" t="s">
        <v>21</v>
      </c>
      <c r="E38">
        <v>21205</v>
      </c>
      <c r="F38" t="s">
        <v>22</v>
      </c>
      <c r="G38" t="s">
        <v>22</v>
      </c>
      <c r="H38" t="s">
        <v>101</v>
      </c>
      <c r="I38" t="s">
        <v>241</v>
      </c>
      <c r="J38" t="s">
        <v>210</v>
      </c>
      <c r="K38" s="1">
        <v>43683</v>
      </c>
      <c r="L38" t="s">
        <v>211</v>
      </c>
      <c r="M38" t="str">
        <f>HYPERLINK("https://www.regulations.gov/docket?D=FDA-2019-H-3653")</f>
        <v>https://www.regulations.gov/docket?D=FDA-2019-H-3653</v>
      </c>
      <c r="N38" t="s">
        <v>210</v>
      </c>
    </row>
    <row r="39" spans="1:14" x14ac:dyDescent="0.25">
      <c r="A39" t="s">
        <v>76</v>
      </c>
      <c r="B39" t="s">
        <v>1136</v>
      </c>
      <c r="C39" t="s">
        <v>29</v>
      </c>
      <c r="D39" t="s">
        <v>21</v>
      </c>
      <c r="E39">
        <v>21225</v>
      </c>
      <c r="F39" t="s">
        <v>22</v>
      </c>
      <c r="G39" t="s">
        <v>22</v>
      </c>
      <c r="H39" t="s">
        <v>101</v>
      </c>
      <c r="I39" t="s">
        <v>241</v>
      </c>
      <c r="J39" s="1">
        <v>43591</v>
      </c>
      <c r="K39" s="1">
        <v>43678</v>
      </c>
      <c r="L39" t="s">
        <v>103</v>
      </c>
      <c r="N39" t="s">
        <v>104</v>
      </c>
    </row>
    <row r="40" spans="1:14" x14ac:dyDescent="0.25">
      <c r="A40" t="s">
        <v>1139</v>
      </c>
      <c r="B40" t="s">
        <v>1140</v>
      </c>
      <c r="C40" t="s">
        <v>291</v>
      </c>
      <c r="D40" t="s">
        <v>21</v>
      </c>
      <c r="E40">
        <v>21702</v>
      </c>
      <c r="F40" t="s">
        <v>22</v>
      </c>
      <c r="G40" t="s">
        <v>22</v>
      </c>
      <c r="H40" t="s">
        <v>101</v>
      </c>
      <c r="I40" t="s">
        <v>241</v>
      </c>
      <c r="J40" s="1">
        <v>43642</v>
      </c>
      <c r="K40" s="1">
        <v>43678</v>
      </c>
      <c r="L40" t="s">
        <v>103</v>
      </c>
      <c r="N40" t="s">
        <v>104</v>
      </c>
    </row>
    <row r="41" spans="1:14" x14ac:dyDescent="0.25">
      <c r="A41" t="s">
        <v>407</v>
      </c>
      <c r="B41" t="s">
        <v>1151</v>
      </c>
      <c r="C41" t="s">
        <v>20</v>
      </c>
      <c r="D41" t="s">
        <v>21</v>
      </c>
      <c r="E41">
        <v>21236</v>
      </c>
      <c r="F41" t="s">
        <v>22</v>
      </c>
      <c r="G41" t="s">
        <v>22</v>
      </c>
      <c r="H41" t="s">
        <v>101</v>
      </c>
      <c r="I41" t="s">
        <v>241</v>
      </c>
      <c r="J41" s="1">
        <v>43654</v>
      </c>
      <c r="K41" s="1">
        <v>43678</v>
      </c>
      <c r="L41" t="s">
        <v>103</v>
      </c>
      <c r="N41" t="s">
        <v>104</v>
      </c>
    </row>
    <row r="42" spans="1:14" x14ac:dyDescent="0.25">
      <c r="A42" t="s">
        <v>1159</v>
      </c>
      <c r="B42" t="s">
        <v>1160</v>
      </c>
      <c r="C42" t="s">
        <v>29</v>
      </c>
      <c r="D42" t="s">
        <v>21</v>
      </c>
      <c r="E42">
        <v>21229</v>
      </c>
      <c r="F42" t="s">
        <v>22</v>
      </c>
      <c r="G42" t="s">
        <v>22</v>
      </c>
      <c r="H42" t="s">
        <v>101</v>
      </c>
      <c r="I42" t="s">
        <v>241</v>
      </c>
      <c r="J42" t="s">
        <v>210</v>
      </c>
      <c r="K42" s="1">
        <v>43677</v>
      </c>
      <c r="L42" t="s">
        <v>211</v>
      </c>
      <c r="M42" t="str">
        <f>HYPERLINK("https://www.regulations.gov/docket?D=FDA-2019-H-3597")</f>
        <v>https://www.regulations.gov/docket?D=FDA-2019-H-3597</v>
      </c>
      <c r="N42" t="s">
        <v>210</v>
      </c>
    </row>
    <row r="43" spans="1:14" x14ac:dyDescent="0.25">
      <c r="A43" t="s">
        <v>703</v>
      </c>
      <c r="B43" t="s">
        <v>1237</v>
      </c>
      <c r="C43" t="s">
        <v>29</v>
      </c>
      <c r="D43" t="s">
        <v>21</v>
      </c>
      <c r="E43">
        <v>21234</v>
      </c>
      <c r="F43" t="s">
        <v>22</v>
      </c>
      <c r="G43" t="s">
        <v>22</v>
      </c>
      <c r="H43" t="s">
        <v>101</v>
      </c>
      <c r="I43" t="s">
        <v>241</v>
      </c>
      <c r="J43" t="s">
        <v>210</v>
      </c>
      <c r="K43" s="1">
        <v>43672</v>
      </c>
      <c r="L43" t="s">
        <v>211</v>
      </c>
      <c r="M43" t="str">
        <f>HYPERLINK("https://www.regulations.gov/docket?D=FDA-2019-H-3537")</f>
        <v>https://www.regulations.gov/docket?D=FDA-2019-H-3537</v>
      </c>
      <c r="N43" t="s">
        <v>210</v>
      </c>
    </row>
    <row r="44" spans="1:14" x14ac:dyDescent="0.25">
      <c r="A44" t="s">
        <v>1264</v>
      </c>
      <c r="B44" t="s">
        <v>1265</v>
      </c>
      <c r="C44" t="s">
        <v>1266</v>
      </c>
      <c r="D44" t="s">
        <v>21</v>
      </c>
      <c r="E44">
        <v>20744</v>
      </c>
      <c r="F44" t="s">
        <v>22</v>
      </c>
      <c r="G44" t="s">
        <v>22</v>
      </c>
      <c r="H44" t="s">
        <v>101</v>
      </c>
      <c r="I44" t="s">
        <v>241</v>
      </c>
      <c r="J44" s="1">
        <v>43637</v>
      </c>
      <c r="K44" s="1">
        <v>43671</v>
      </c>
      <c r="L44" t="s">
        <v>103</v>
      </c>
      <c r="N44" t="s">
        <v>104</v>
      </c>
    </row>
    <row r="45" spans="1:14" x14ac:dyDescent="0.25">
      <c r="A45" t="s">
        <v>1285</v>
      </c>
      <c r="B45" t="s">
        <v>1286</v>
      </c>
      <c r="C45" t="s">
        <v>29</v>
      </c>
      <c r="D45" t="s">
        <v>21</v>
      </c>
      <c r="E45">
        <v>21212</v>
      </c>
      <c r="F45" t="s">
        <v>22</v>
      </c>
      <c r="G45" t="s">
        <v>22</v>
      </c>
      <c r="H45" t="s">
        <v>101</v>
      </c>
      <c r="I45" t="s">
        <v>102</v>
      </c>
      <c r="J45" s="1">
        <v>43637</v>
      </c>
      <c r="K45" s="1">
        <v>43671</v>
      </c>
      <c r="L45" t="s">
        <v>103</v>
      </c>
      <c r="N45" t="s">
        <v>104</v>
      </c>
    </row>
    <row r="46" spans="1:14" x14ac:dyDescent="0.25">
      <c r="A46" t="s">
        <v>845</v>
      </c>
      <c r="B46" t="s">
        <v>846</v>
      </c>
      <c r="C46" t="s">
        <v>70</v>
      </c>
      <c r="D46" t="s">
        <v>21</v>
      </c>
      <c r="E46">
        <v>21401</v>
      </c>
      <c r="F46" t="s">
        <v>22</v>
      </c>
      <c r="G46" t="s">
        <v>22</v>
      </c>
      <c r="H46" t="s">
        <v>101</v>
      </c>
      <c r="I46" t="s">
        <v>241</v>
      </c>
      <c r="J46" t="s">
        <v>210</v>
      </c>
      <c r="K46" s="1">
        <v>43671</v>
      </c>
      <c r="L46" t="s">
        <v>211</v>
      </c>
      <c r="M46" t="str">
        <f>HYPERLINK("https://www.regulations.gov/docket?D=FDA-2019-H-3522")</f>
        <v>https://www.regulations.gov/docket?D=FDA-2019-H-3522</v>
      </c>
      <c r="N46" t="s">
        <v>210</v>
      </c>
    </row>
    <row r="47" spans="1:14" x14ac:dyDescent="0.25">
      <c r="A47" t="s">
        <v>146</v>
      </c>
      <c r="B47" t="s">
        <v>310</v>
      </c>
      <c r="C47" t="s">
        <v>29</v>
      </c>
      <c r="D47" t="s">
        <v>21</v>
      </c>
      <c r="E47">
        <v>21206</v>
      </c>
      <c r="F47" t="s">
        <v>22</v>
      </c>
      <c r="G47" t="s">
        <v>22</v>
      </c>
      <c r="H47" t="s">
        <v>101</v>
      </c>
      <c r="I47" t="s">
        <v>241</v>
      </c>
      <c r="J47" t="s">
        <v>210</v>
      </c>
      <c r="K47" s="1">
        <v>43670</v>
      </c>
      <c r="L47" t="s">
        <v>211</v>
      </c>
      <c r="M47" t="str">
        <f>HYPERLINK("https://www.regulations.gov/docket?D=FDA-2019-H-3508")</f>
        <v>https://www.regulations.gov/docket?D=FDA-2019-H-3508</v>
      </c>
      <c r="N47" t="s">
        <v>210</v>
      </c>
    </row>
    <row r="48" spans="1:14" x14ac:dyDescent="0.25">
      <c r="A48" t="s">
        <v>343</v>
      </c>
      <c r="B48" t="s">
        <v>344</v>
      </c>
      <c r="C48" t="s">
        <v>54</v>
      </c>
      <c r="D48" t="s">
        <v>21</v>
      </c>
      <c r="E48">
        <v>21061</v>
      </c>
      <c r="F48" t="s">
        <v>22</v>
      </c>
      <c r="G48" t="s">
        <v>22</v>
      </c>
      <c r="H48" t="s">
        <v>101</v>
      </c>
      <c r="I48" t="s">
        <v>241</v>
      </c>
      <c r="J48" t="s">
        <v>210</v>
      </c>
      <c r="K48" s="1">
        <v>43669</v>
      </c>
      <c r="L48" t="s">
        <v>211</v>
      </c>
      <c r="M48" t="str">
        <f>HYPERLINK("https://www.regulations.gov/docket?D=FDA-2019-H-3493")</f>
        <v>https://www.regulations.gov/docket?D=FDA-2019-H-3493</v>
      </c>
      <c r="N48" t="s">
        <v>210</v>
      </c>
    </row>
    <row r="49" spans="1:14" x14ac:dyDescent="0.25">
      <c r="A49" t="s">
        <v>191</v>
      </c>
      <c r="B49" t="s">
        <v>192</v>
      </c>
      <c r="C49" t="s">
        <v>193</v>
      </c>
      <c r="D49" t="s">
        <v>21</v>
      </c>
      <c r="E49">
        <v>20748</v>
      </c>
      <c r="F49" t="s">
        <v>22</v>
      </c>
      <c r="G49" t="s">
        <v>22</v>
      </c>
      <c r="H49" t="s">
        <v>101</v>
      </c>
      <c r="I49" t="s">
        <v>241</v>
      </c>
      <c r="J49" s="1">
        <v>43635</v>
      </c>
      <c r="K49" s="1">
        <v>43664</v>
      </c>
      <c r="L49" t="s">
        <v>103</v>
      </c>
      <c r="N49" t="s">
        <v>104</v>
      </c>
    </row>
    <row r="50" spans="1:14" x14ac:dyDescent="0.25">
      <c r="A50" t="s">
        <v>1371</v>
      </c>
      <c r="B50" t="s">
        <v>1372</v>
      </c>
      <c r="C50" t="s">
        <v>546</v>
      </c>
      <c r="D50" t="s">
        <v>21</v>
      </c>
      <c r="E50">
        <v>20774</v>
      </c>
      <c r="F50" t="s">
        <v>22</v>
      </c>
      <c r="G50" t="s">
        <v>22</v>
      </c>
      <c r="H50" t="s">
        <v>101</v>
      </c>
      <c r="I50" t="s">
        <v>241</v>
      </c>
      <c r="J50" s="1">
        <v>43634</v>
      </c>
      <c r="K50" s="1">
        <v>43664</v>
      </c>
      <c r="L50" t="s">
        <v>103</v>
      </c>
      <c r="N50" t="s">
        <v>104</v>
      </c>
    </row>
    <row r="51" spans="1:14" x14ac:dyDescent="0.25">
      <c r="A51" t="s">
        <v>1378</v>
      </c>
      <c r="B51" t="s">
        <v>1379</v>
      </c>
      <c r="C51" t="s">
        <v>198</v>
      </c>
      <c r="D51" t="s">
        <v>21</v>
      </c>
      <c r="E51">
        <v>20746</v>
      </c>
      <c r="F51" t="s">
        <v>22</v>
      </c>
      <c r="G51" t="s">
        <v>22</v>
      </c>
      <c r="H51" t="s">
        <v>101</v>
      </c>
      <c r="I51" t="s">
        <v>241</v>
      </c>
      <c r="J51" s="1">
        <v>43633</v>
      </c>
      <c r="K51" s="1">
        <v>43664</v>
      </c>
      <c r="L51" t="s">
        <v>103</v>
      </c>
      <c r="N51" t="s">
        <v>104</v>
      </c>
    </row>
    <row r="52" spans="1:14" x14ac:dyDescent="0.25">
      <c r="A52" t="s">
        <v>1381</v>
      </c>
      <c r="B52" t="s">
        <v>1382</v>
      </c>
      <c r="C52" t="s">
        <v>29</v>
      </c>
      <c r="D52" t="s">
        <v>21</v>
      </c>
      <c r="E52">
        <v>21216</v>
      </c>
      <c r="F52" t="s">
        <v>22</v>
      </c>
      <c r="G52" t="s">
        <v>22</v>
      </c>
      <c r="H52" t="s">
        <v>101</v>
      </c>
      <c r="I52" t="s">
        <v>241</v>
      </c>
      <c r="J52" s="1">
        <v>43629</v>
      </c>
      <c r="K52" s="1">
        <v>43664</v>
      </c>
      <c r="L52" t="s">
        <v>103</v>
      </c>
      <c r="N52" t="s">
        <v>104</v>
      </c>
    </row>
    <row r="53" spans="1:14" x14ac:dyDescent="0.25">
      <c r="A53" t="s">
        <v>1424</v>
      </c>
      <c r="B53" t="s">
        <v>1425</v>
      </c>
      <c r="C53" t="s">
        <v>1426</v>
      </c>
      <c r="D53" t="s">
        <v>21</v>
      </c>
      <c r="E53">
        <v>21084</v>
      </c>
      <c r="F53" t="s">
        <v>22</v>
      </c>
      <c r="G53" t="s">
        <v>22</v>
      </c>
      <c r="H53" t="s">
        <v>101</v>
      </c>
      <c r="I53" t="s">
        <v>102</v>
      </c>
      <c r="J53" t="s">
        <v>210</v>
      </c>
      <c r="K53" s="1">
        <v>43662</v>
      </c>
      <c r="L53" t="s">
        <v>211</v>
      </c>
      <c r="M53" t="str">
        <f>HYPERLINK("https://www.regulations.gov/docket?D=FDA-2019-H-3379")</f>
        <v>https://www.regulations.gov/docket?D=FDA-2019-H-3379</v>
      </c>
      <c r="N53" t="s">
        <v>210</v>
      </c>
    </row>
    <row r="54" spans="1:14" x14ac:dyDescent="0.25">
      <c r="A54" t="s">
        <v>488</v>
      </c>
      <c r="B54" t="s">
        <v>489</v>
      </c>
      <c r="C54" t="s">
        <v>29</v>
      </c>
      <c r="D54" t="s">
        <v>21</v>
      </c>
      <c r="E54">
        <v>21215</v>
      </c>
      <c r="F54" t="s">
        <v>22</v>
      </c>
      <c r="G54" t="s">
        <v>22</v>
      </c>
      <c r="H54" t="s">
        <v>101</v>
      </c>
      <c r="I54" t="s">
        <v>241</v>
      </c>
      <c r="J54" s="1">
        <v>43622</v>
      </c>
      <c r="K54" s="1">
        <v>43657</v>
      </c>
      <c r="L54" t="s">
        <v>103</v>
      </c>
      <c r="N54" t="s">
        <v>104</v>
      </c>
    </row>
    <row r="55" spans="1:14" x14ac:dyDescent="0.25">
      <c r="A55" t="s">
        <v>484</v>
      </c>
      <c r="B55" t="s">
        <v>889</v>
      </c>
      <c r="C55" t="s">
        <v>54</v>
      </c>
      <c r="D55" t="s">
        <v>21</v>
      </c>
      <c r="E55">
        <v>21060</v>
      </c>
      <c r="F55" t="s">
        <v>22</v>
      </c>
      <c r="G55" t="s">
        <v>22</v>
      </c>
      <c r="H55" t="s">
        <v>101</v>
      </c>
      <c r="I55" t="s">
        <v>241</v>
      </c>
      <c r="J55" t="s">
        <v>210</v>
      </c>
      <c r="K55" s="1">
        <v>43657</v>
      </c>
      <c r="L55" t="s">
        <v>211</v>
      </c>
      <c r="M55" t="str">
        <f>HYPERLINK("https://www.regulations.gov/docket?D=FDA-2019-H-3308")</f>
        <v>https://www.regulations.gov/docket?D=FDA-2019-H-3308</v>
      </c>
      <c r="N55" t="s">
        <v>210</v>
      </c>
    </row>
    <row r="56" spans="1:14" x14ac:dyDescent="0.25">
      <c r="A56" t="s">
        <v>34</v>
      </c>
      <c r="B56" t="s">
        <v>35</v>
      </c>
      <c r="C56" t="s">
        <v>36</v>
      </c>
      <c r="D56" t="s">
        <v>21</v>
      </c>
      <c r="E56">
        <v>21009</v>
      </c>
      <c r="F56" t="s">
        <v>22</v>
      </c>
      <c r="G56" t="s">
        <v>22</v>
      </c>
      <c r="H56" t="s">
        <v>101</v>
      </c>
      <c r="I56" t="s">
        <v>241</v>
      </c>
      <c r="J56" t="s">
        <v>210</v>
      </c>
      <c r="K56" s="1">
        <v>43654</v>
      </c>
      <c r="L56" t="s">
        <v>211</v>
      </c>
      <c r="M56" t="str">
        <f>HYPERLINK("https://www.regulations.gov/docket?D=FDA-2019-H-3219")</f>
        <v>https://www.regulations.gov/docket?D=FDA-2019-H-3219</v>
      </c>
      <c r="N56" t="s">
        <v>210</v>
      </c>
    </row>
    <row r="57" spans="1:14" x14ac:dyDescent="0.25">
      <c r="A57" t="s">
        <v>1564</v>
      </c>
      <c r="B57" t="s">
        <v>1565</v>
      </c>
      <c r="C57" t="s">
        <v>54</v>
      </c>
      <c r="D57" t="s">
        <v>21</v>
      </c>
      <c r="E57">
        <v>21061</v>
      </c>
      <c r="F57" t="s">
        <v>22</v>
      </c>
      <c r="G57" t="s">
        <v>22</v>
      </c>
      <c r="H57" t="s">
        <v>101</v>
      </c>
      <c r="I57" t="s">
        <v>241</v>
      </c>
      <c r="J57" s="1">
        <v>43605</v>
      </c>
      <c r="K57" s="1">
        <v>43643</v>
      </c>
      <c r="L57" t="s">
        <v>103</v>
      </c>
      <c r="N57" t="s">
        <v>104</v>
      </c>
    </row>
    <row r="58" spans="1:14" x14ac:dyDescent="0.25">
      <c r="A58" t="s">
        <v>185</v>
      </c>
      <c r="B58" t="s">
        <v>186</v>
      </c>
      <c r="C58" t="s">
        <v>187</v>
      </c>
      <c r="D58" t="s">
        <v>21</v>
      </c>
      <c r="E58">
        <v>21788</v>
      </c>
      <c r="F58" t="s">
        <v>22</v>
      </c>
      <c r="G58" t="s">
        <v>22</v>
      </c>
      <c r="H58" t="s">
        <v>101</v>
      </c>
      <c r="I58" t="s">
        <v>241</v>
      </c>
      <c r="J58" s="1">
        <v>43605</v>
      </c>
      <c r="K58" s="1">
        <v>43643</v>
      </c>
      <c r="L58" t="s">
        <v>103</v>
      </c>
      <c r="N58" t="s">
        <v>1580</v>
      </c>
    </row>
    <row r="59" spans="1:14" x14ac:dyDescent="0.25">
      <c r="A59" t="s">
        <v>201</v>
      </c>
      <c r="B59" t="s">
        <v>1589</v>
      </c>
      <c r="C59" t="s">
        <v>154</v>
      </c>
      <c r="D59" t="s">
        <v>21</v>
      </c>
      <c r="E59">
        <v>20724</v>
      </c>
      <c r="F59" t="s">
        <v>22</v>
      </c>
      <c r="G59" t="s">
        <v>22</v>
      </c>
      <c r="H59" t="s">
        <v>101</v>
      </c>
      <c r="I59" t="s">
        <v>241</v>
      </c>
      <c r="J59" s="1">
        <v>43605</v>
      </c>
      <c r="K59" s="1">
        <v>43643</v>
      </c>
      <c r="L59" t="s">
        <v>103</v>
      </c>
      <c r="N59" t="s">
        <v>104</v>
      </c>
    </row>
    <row r="60" spans="1:14" x14ac:dyDescent="0.25">
      <c r="A60" t="s">
        <v>194</v>
      </c>
      <c r="B60" t="s">
        <v>1686</v>
      </c>
      <c r="C60" t="s">
        <v>39</v>
      </c>
      <c r="D60" t="s">
        <v>21</v>
      </c>
      <c r="E60">
        <v>21044</v>
      </c>
      <c r="F60" t="s">
        <v>22</v>
      </c>
      <c r="G60" t="s">
        <v>22</v>
      </c>
      <c r="H60" t="s">
        <v>101</v>
      </c>
      <c r="I60" t="s">
        <v>241</v>
      </c>
      <c r="J60" t="s">
        <v>210</v>
      </c>
      <c r="K60" s="1">
        <v>43637</v>
      </c>
      <c r="L60" t="s">
        <v>211</v>
      </c>
      <c r="M60" t="str">
        <f>HYPERLINK("https://www.regulations.gov/docket?D=FDA-2019-H-2969")</f>
        <v>https://www.regulations.gov/docket?D=FDA-2019-H-2969</v>
      </c>
      <c r="N60" t="s">
        <v>210</v>
      </c>
    </row>
    <row r="61" spans="1:14" x14ac:dyDescent="0.25">
      <c r="A61" t="s">
        <v>146</v>
      </c>
      <c r="B61" t="s">
        <v>979</v>
      </c>
      <c r="C61" t="s">
        <v>29</v>
      </c>
      <c r="D61" t="s">
        <v>21</v>
      </c>
      <c r="E61">
        <v>21229</v>
      </c>
      <c r="F61" t="s">
        <v>22</v>
      </c>
      <c r="G61" t="s">
        <v>22</v>
      </c>
      <c r="H61" t="s">
        <v>101</v>
      </c>
      <c r="I61" t="s">
        <v>241</v>
      </c>
      <c r="J61" t="s">
        <v>210</v>
      </c>
      <c r="K61" s="1">
        <v>43637</v>
      </c>
      <c r="L61" t="s">
        <v>211</v>
      </c>
      <c r="M61" t="str">
        <f>HYPERLINK("https://www.regulations.gov/docket?D=FDA-2019-H-2971")</f>
        <v>https://www.regulations.gov/docket?D=FDA-2019-H-2971</v>
      </c>
      <c r="N61" t="s">
        <v>210</v>
      </c>
    </row>
    <row r="62" spans="1:14" x14ac:dyDescent="0.25">
      <c r="A62" t="s">
        <v>1705</v>
      </c>
      <c r="B62" t="s">
        <v>1706</v>
      </c>
      <c r="C62" t="s">
        <v>54</v>
      </c>
      <c r="D62" t="s">
        <v>21</v>
      </c>
      <c r="E62">
        <v>21061</v>
      </c>
      <c r="F62" t="s">
        <v>22</v>
      </c>
      <c r="G62" t="s">
        <v>22</v>
      </c>
      <c r="H62" t="s">
        <v>101</v>
      </c>
      <c r="I62" t="s">
        <v>241</v>
      </c>
      <c r="J62" s="1">
        <v>43598</v>
      </c>
      <c r="K62" s="1">
        <v>43636</v>
      </c>
      <c r="L62" t="s">
        <v>103</v>
      </c>
      <c r="N62" t="s">
        <v>104</v>
      </c>
    </row>
    <row r="63" spans="1:14" x14ac:dyDescent="0.25">
      <c r="A63" t="s">
        <v>1725</v>
      </c>
      <c r="B63" t="s">
        <v>1726</v>
      </c>
      <c r="C63" t="s">
        <v>29</v>
      </c>
      <c r="D63" t="s">
        <v>21</v>
      </c>
      <c r="E63">
        <v>21214</v>
      </c>
      <c r="F63" t="s">
        <v>22</v>
      </c>
      <c r="G63" t="s">
        <v>22</v>
      </c>
      <c r="H63" t="s">
        <v>101</v>
      </c>
      <c r="I63" t="s">
        <v>241</v>
      </c>
      <c r="J63" s="1">
        <v>43600</v>
      </c>
      <c r="K63" s="1">
        <v>43636</v>
      </c>
      <c r="L63" t="s">
        <v>103</v>
      </c>
      <c r="N63" t="s">
        <v>1580</v>
      </c>
    </row>
    <row r="64" spans="1:14" x14ac:dyDescent="0.25">
      <c r="A64" t="s">
        <v>1145</v>
      </c>
      <c r="B64" t="s">
        <v>1146</v>
      </c>
      <c r="C64" t="s">
        <v>73</v>
      </c>
      <c r="D64" t="s">
        <v>21</v>
      </c>
      <c r="E64">
        <v>21207</v>
      </c>
      <c r="F64" t="s">
        <v>22</v>
      </c>
      <c r="G64" t="s">
        <v>22</v>
      </c>
      <c r="H64" t="s">
        <v>101</v>
      </c>
      <c r="I64" t="s">
        <v>241</v>
      </c>
      <c r="J64" t="s">
        <v>210</v>
      </c>
      <c r="K64" s="1">
        <v>43630</v>
      </c>
      <c r="L64" t="s">
        <v>211</v>
      </c>
      <c r="M64" t="str">
        <f>HYPERLINK("https://www.regulations.gov/docket?D=FDA-2019-H-2856")</f>
        <v>https://www.regulations.gov/docket?D=FDA-2019-H-2856</v>
      </c>
      <c r="N64" t="s">
        <v>210</v>
      </c>
    </row>
    <row r="65" spans="1:14" x14ac:dyDescent="0.25">
      <c r="A65" t="s">
        <v>975</v>
      </c>
      <c r="B65" t="s">
        <v>976</v>
      </c>
      <c r="C65" t="s">
        <v>29</v>
      </c>
      <c r="D65" t="s">
        <v>21</v>
      </c>
      <c r="E65">
        <v>21217</v>
      </c>
      <c r="F65" t="s">
        <v>22</v>
      </c>
      <c r="G65" t="s">
        <v>22</v>
      </c>
      <c r="H65" t="s">
        <v>101</v>
      </c>
      <c r="I65" t="s">
        <v>241</v>
      </c>
      <c r="J65" t="s">
        <v>210</v>
      </c>
      <c r="K65" s="1">
        <v>43628</v>
      </c>
      <c r="L65" t="s">
        <v>211</v>
      </c>
      <c r="M65" t="str">
        <f>HYPERLINK("https://www.regulations.gov/docket?D=FDA-2019-H-2829")</f>
        <v>https://www.regulations.gov/docket?D=FDA-2019-H-2829</v>
      </c>
      <c r="N65" t="s">
        <v>210</v>
      </c>
    </row>
    <row r="66" spans="1:14" x14ac:dyDescent="0.25">
      <c r="A66" t="s">
        <v>199</v>
      </c>
      <c r="B66" t="s">
        <v>200</v>
      </c>
      <c r="C66" t="s">
        <v>193</v>
      </c>
      <c r="D66" t="s">
        <v>21</v>
      </c>
      <c r="E66">
        <v>20748</v>
      </c>
      <c r="F66" t="s">
        <v>22</v>
      </c>
      <c r="G66" t="s">
        <v>22</v>
      </c>
      <c r="H66" t="s">
        <v>101</v>
      </c>
      <c r="I66" t="s">
        <v>241</v>
      </c>
      <c r="J66" t="s">
        <v>210</v>
      </c>
      <c r="K66" s="1">
        <v>43628</v>
      </c>
      <c r="L66" t="s">
        <v>211</v>
      </c>
      <c r="M66" t="str">
        <f>HYPERLINK("https://www.regulations.gov/docket?D=FDA-2019-H-2792")</f>
        <v>https://www.regulations.gov/docket?D=FDA-2019-H-2792</v>
      </c>
      <c r="N66" t="s">
        <v>210</v>
      </c>
    </row>
    <row r="67" spans="1:14" x14ac:dyDescent="0.25">
      <c r="A67" t="s">
        <v>1829</v>
      </c>
      <c r="B67" t="s">
        <v>1830</v>
      </c>
      <c r="C67" t="s">
        <v>29</v>
      </c>
      <c r="D67" t="s">
        <v>21</v>
      </c>
      <c r="E67">
        <v>21211</v>
      </c>
      <c r="F67" t="s">
        <v>22</v>
      </c>
      <c r="G67" t="s">
        <v>22</v>
      </c>
      <c r="H67" t="s">
        <v>101</v>
      </c>
      <c r="I67" t="s">
        <v>241</v>
      </c>
      <c r="J67" t="s">
        <v>210</v>
      </c>
      <c r="K67" s="1">
        <v>43626</v>
      </c>
      <c r="L67" t="s">
        <v>211</v>
      </c>
      <c r="M67" t="str">
        <f>HYPERLINK("https://www.regulations.gov/docket?D=FDA-2019-H-2723")</f>
        <v>https://www.regulations.gov/docket?D=FDA-2019-H-2723</v>
      </c>
      <c r="N67" t="s">
        <v>210</v>
      </c>
    </row>
    <row r="68" spans="1:14" x14ac:dyDescent="0.25">
      <c r="A68" t="s">
        <v>93</v>
      </c>
      <c r="B68" t="s">
        <v>355</v>
      </c>
      <c r="C68" t="s">
        <v>356</v>
      </c>
      <c r="D68" t="s">
        <v>21</v>
      </c>
      <c r="E68">
        <v>21114</v>
      </c>
      <c r="F68" t="s">
        <v>22</v>
      </c>
      <c r="G68" t="s">
        <v>22</v>
      </c>
      <c r="H68" t="s">
        <v>101</v>
      </c>
      <c r="I68" t="s">
        <v>241</v>
      </c>
      <c r="J68" t="s">
        <v>210</v>
      </c>
      <c r="K68" s="1">
        <v>43623</v>
      </c>
      <c r="L68" t="s">
        <v>211</v>
      </c>
      <c r="M68" t="str">
        <f>HYPERLINK("https://www.regulations.gov/docket?D=FDA-2019-H-2704")</f>
        <v>https://www.regulations.gov/docket?D=FDA-2019-H-2704</v>
      </c>
      <c r="N68" t="s">
        <v>210</v>
      </c>
    </row>
    <row r="69" spans="1:14" x14ac:dyDescent="0.25">
      <c r="A69" t="s">
        <v>1864</v>
      </c>
      <c r="B69" t="s">
        <v>1865</v>
      </c>
      <c r="C69" t="s">
        <v>54</v>
      </c>
      <c r="D69" t="s">
        <v>21</v>
      </c>
      <c r="E69">
        <v>21061</v>
      </c>
      <c r="F69" t="s">
        <v>22</v>
      </c>
      <c r="G69" t="s">
        <v>22</v>
      </c>
      <c r="H69" t="s">
        <v>101</v>
      </c>
      <c r="I69" t="s">
        <v>241</v>
      </c>
      <c r="J69" s="1">
        <v>43579</v>
      </c>
      <c r="K69" s="1">
        <v>43622</v>
      </c>
      <c r="L69" t="s">
        <v>103</v>
      </c>
      <c r="N69" t="s">
        <v>1580</v>
      </c>
    </row>
    <row r="70" spans="1:14" x14ac:dyDescent="0.25">
      <c r="A70" t="s">
        <v>1866</v>
      </c>
      <c r="B70" t="s">
        <v>1867</v>
      </c>
      <c r="C70" t="s">
        <v>54</v>
      </c>
      <c r="D70" t="s">
        <v>21</v>
      </c>
      <c r="E70">
        <v>21061</v>
      </c>
      <c r="F70" t="s">
        <v>22</v>
      </c>
      <c r="G70" t="s">
        <v>22</v>
      </c>
      <c r="H70" t="s">
        <v>101</v>
      </c>
      <c r="I70" t="s">
        <v>241</v>
      </c>
      <c r="J70" s="1">
        <v>43579</v>
      </c>
      <c r="K70" s="1">
        <v>43622</v>
      </c>
      <c r="L70" t="s">
        <v>103</v>
      </c>
      <c r="N70" t="s">
        <v>1580</v>
      </c>
    </row>
    <row r="71" spans="1:14" x14ac:dyDescent="0.25">
      <c r="A71" t="s">
        <v>1868</v>
      </c>
      <c r="B71" t="s">
        <v>1869</v>
      </c>
      <c r="C71" t="s">
        <v>179</v>
      </c>
      <c r="D71" t="s">
        <v>21</v>
      </c>
      <c r="E71">
        <v>20877</v>
      </c>
      <c r="F71" t="s">
        <v>22</v>
      </c>
      <c r="G71" t="s">
        <v>22</v>
      </c>
      <c r="H71" t="s">
        <v>101</v>
      </c>
      <c r="I71" t="s">
        <v>241</v>
      </c>
      <c r="J71" s="1">
        <v>43580</v>
      </c>
      <c r="K71" s="1">
        <v>43622</v>
      </c>
      <c r="L71" t="s">
        <v>103</v>
      </c>
      <c r="N71" t="s">
        <v>1580</v>
      </c>
    </row>
    <row r="72" spans="1:14" x14ac:dyDescent="0.25">
      <c r="A72" t="s">
        <v>1870</v>
      </c>
      <c r="B72" t="s">
        <v>1871</v>
      </c>
      <c r="C72" t="s">
        <v>29</v>
      </c>
      <c r="D72" t="s">
        <v>21</v>
      </c>
      <c r="E72">
        <v>21215</v>
      </c>
      <c r="F72" t="s">
        <v>22</v>
      </c>
      <c r="G72" t="s">
        <v>22</v>
      </c>
      <c r="H72" t="s">
        <v>101</v>
      </c>
      <c r="I72" t="s">
        <v>241</v>
      </c>
      <c r="J72" s="1">
        <v>43578</v>
      </c>
      <c r="K72" s="1">
        <v>43622</v>
      </c>
      <c r="L72" t="s">
        <v>103</v>
      </c>
      <c r="N72" t="s">
        <v>1580</v>
      </c>
    </row>
    <row r="73" spans="1:14" x14ac:dyDescent="0.25">
      <c r="A73" t="s">
        <v>1245</v>
      </c>
      <c r="B73" t="s">
        <v>1246</v>
      </c>
      <c r="C73" t="s">
        <v>29</v>
      </c>
      <c r="D73" t="s">
        <v>21</v>
      </c>
      <c r="E73">
        <v>21230</v>
      </c>
      <c r="F73" t="s">
        <v>22</v>
      </c>
      <c r="G73" t="s">
        <v>22</v>
      </c>
      <c r="H73" t="s">
        <v>101</v>
      </c>
      <c r="I73" t="s">
        <v>241</v>
      </c>
      <c r="J73" t="s">
        <v>210</v>
      </c>
      <c r="K73" s="1">
        <v>43622</v>
      </c>
      <c r="L73" t="s">
        <v>211</v>
      </c>
      <c r="M73" t="str">
        <f>HYPERLINK("https://www.regulations.gov/docket?D=FDA-2019-H-2680")</f>
        <v>https://www.regulations.gov/docket?D=FDA-2019-H-2680</v>
      </c>
      <c r="N73" t="s">
        <v>210</v>
      </c>
    </row>
    <row r="74" spans="1:14" x14ac:dyDescent="0.25">
      <c r="A74" t="s">
        <v>499</v>
      </c>
      <c r="B74" t="s">
        <v>500</v>
      </c>
      <c r="C74" t="s">
        <v>501</v>
      </c>
      <c r="D74" t="s">
        <v>21</v>
      </c>
      <c r="E74">
        <v>20710</v>
      </c>
      <c r="F74" t="s">
        <v>22</v>
      </c>
      <c r="G74" t="s">
        <v>22</v>
      </c>
      <c r="H74" t="s">
        <v>101</v>
      </c>
      <c r="I74" t="s">
        <v>241</v>
      </c>
      <c r="J74" t="s">
        <v>210</v>
      </c>
      <c r="K74" s="1">
        <v>43621</v>
      </c>
      <c r="L74" t="s">
        <v>211</v>
      </c>
      <c r="M74" t="str">
        <f>HYPERLINK("https://www.regulations.gov/docket?D=FDA-2019-H-2659")</f>
        <v>https://www.regulations.gov/docket?D=FDA-2019-H-2659</v>
      </c>
      <c r="N74" t="s">
        <v>210</v>
      </c>
    </row>
    <row r="75" spans="1:14" x14ac:dyDescent="0.25">
      <c r="A75" t="s">
        <v>155</v>
      </c>
      <c r="B75" t="s">
        <v>1412</v>
      </c>
      <c r="C75" t="s">
        <v>1413</v>
      </c>
      <c r="D75" t="s">
        <v>21</v>
      </c>
      <c r="E75">
        <v>21146</v>
      </c>
      <c r="F75" t="s">
        <v>22</v>
      </c>
      <c r="G75" t="s">
        <v>22</v>
      </c>
      <c r="H75" t="s">
        <v>101</v>
      </c>
      <c r="I75" t="s">
        <v>241</v>
      </c>
      <c r="J75" s="1">
        <v>43577</v>
      </c>
      <c r="K75" s="1">
        <v>43615</v>
      </c>
      <c r="L75" t="s">
        <v>103</v>
      </c>
      <c r="N75" t="s">
        <v>1580</v>
      </c>
    </row>
    <row r="76" spans="1:14" x14ac:dyDescent="0.25">
      <c r="A76" t="s">
        <v>1897</v>
      </c>
      <c r="B76" t="s">
        <v>1898</v>
      </c>
      <c r="C76" t="s">
        <v>1899</v>
      </c>
      <c r="D76" t="s">
        <v>21</v>
      </c>
      <c r="E76">
        <v>21160</v>
      </c>
      <c r="F76" t="s">
        <v>22</v>
      </c>
      <c r="G76" t="s">
        <v>22</v>
      </c>
      <c r="H76" t="s">
        <v>101</v>
      </c>
      <c r="I76" t="s">
        <v>241</v>
      </c>
      <c r="J76" s="1">
        <v>43573</v>
      </c>
      <c r="K76" s="1">
        <v>43615</v>
      </c>
      <c r="L76" t="s">
        <v>103</v>
      </c>
      <c r="N76" t="s">
        <v>1900</v>
      </c>
    </row>
    <row r="77" spans="1:14" x14ac:dyDescent="0.25">
      <c r="A77" t="s">
        <v>1101</v>
      </c>
      <c r="B77" t="s">
        <v>1102</v>
      </c>
      <c r="C77" t="s">
        <v>1103</v>
      </c>
      <c r="D77" t="s">
        <v>21</v>
      </c>
      <c r="E77">
        <v>21811</v>
      </c>
      <c r="F77" t="s">
        <v>22</v>
      </c>
      <c r="G77" t="s">
        <v>22</v>
      </c>
      <c r="H77" t="s">
        <v>101</v>
      </c>
      <c r="I77" t="s">
        <v>241</v>
      </c>
      <c r="J77" t="s">
        <v>210</v>
      </c>
      <c r="K77" s="1">
        <v>43614</v>
      </c>
      <c r="L77" t="s">
        <v>211</v>
      </c>
      <c r="M77" t="str">
        <f>HYPERLINK("https://www.regulations.gov/docket?D=FDA-2019-H-2497")</f>
        <v>https://www.regulations.gov/docket?D=FDA-2019-H-2497</v>
      </c>
      <c r="N77" t="s">
        <v>210</v>
      </c>
    </row>
    <row r="78" spans="1:14" x14ac:dyDescent="0.25">
      <c r="A78" t="s">
        <v>1922</v>
      </c>
      <c r="B78" t="s">
        <v>1923</v>
      </c>
      <c r="C78" t="s">
        <v>1924</v>
      </c>
      <c r="D78" t="s">
        <v>21</v>
      </c>
      <c r="E78">
        <v>21643</v>
      </c>
      <c r="F78" t="s">
        <v>22</v>
      </c>
      <c r="G78" t="s">
        <v>22</v>
      </c>
      <c r="H78" t="s">
        <v>101</v>
      </c>
      <c r="I78" t="s">
        <v>241</v>
      </c>
      <c r="J78" t="s">
        <v>210</v>
      </c>
      <c r="K78" s="1">
        <v>43609</v>
      </c>
      <c r="L78" t="s">
        <v>211</v>
      </c>
      <c r="M78" t="str">
        <f>HYPERLINK("https://www.regulations.gov/docket?D=FDA-2019-H-2502")</f>
        <v>https://www.regulations.gov/docket?D=FDA-2019-H-2502</v>
      </c>
      <c r="N78" t="s">
        <v>210</v>
      </c>
    </row>
    <row r="79" spans="1:14" x14ac:dyDescent="0.25">
      <c r="A79" t="s">
        <v>1928</v>
      </c>
      <c r="B79" t="s">
        <v>1929</v>
      </c>
      <c r="C79" t="s">
        <v>757</v>
      </c>
      <c r="D79" t="s">
        <v>21</v>
      </c>
      <c r="E79">
        <v>20740</v>
      </c>
      <c r="F79" t="s">
        <v>22</v>
      </c>
      <c r="G79" t="s">
        <v>22</v>
      </c>
      <c r="H79" t="s">
        <v>101</v>
      </c>
      <c r="I79" t="s">
        <v>241</v>
      </c>
      <c r="J79" t="s">
        <v>210</v>
      </c>
      <c r="K79" s="1">
        <v>43608</v>
      </c>
      <c r="L79" t="s">
        <v>211</v>
      </c>
      <c r="M79" t="str">
        <f>HYPERLINK("https://www.regulations.gov/docket?D=FDA-2019-H-2476")</f>
        <v>https://www.regulations.gov/docket?D=FDA-2019-H-2476</v>
      </c>
      <c r="N79" t="s">
        <v>210</v>
      </c>
    </row>
    <row r="80" spans="1:14" x14ac:dyDescent="0.25">
      <c r="A80" t="s">
        <v>1941</v>
      </c>
      <c r="B80" t="s">
        <v>1942</v>
      </c>
      <c r="C80" t="s">
        <v>1943</v>
      </c>
      <c r="D80" t="s">
        <v>21</v>
      </c>
      <c r="E80">
        <v>20866</v>
      </c>
      <c r="F80" t="s">
        <v>22</v>
      </c>
      <c r="G80" t="s">
        <v>22</v>
      </c>
      <c r="H80" t="s">
        <v>101</v>
      </c>
      <c r="I80" t="s">
        <v>241</v>
      </c>
      <c r="J80" s="1">
        <v>43564</v>
      </c>
      <c r="K80" s="1">
        <v>43608</v>
      </c>
      <c r="L80" t="s">
        <v>103</v>
      </c>
      <c r="N80" t="s">
        <v>1900</v>
      </c>
    </row>
    <row r="81" spans="1:14" x14ac:dyDescent="0.25">
      <c r="A81" t="s">
        <v>1944</v>
      </c>
      <c r="B81" t="s">
        <v>438</v>
      </c>
      <c r="C81" t="s">
        <v>29</v>
      </c>
      <c r="D81" t="s">
        <v>21</v>
      </c>
      <c r="E81">
        <v>21202</v>
      </c>
      <c r="F81" t="s">
        <v>22</v>
      </c>
      <c r="G81" t="s">
        <v>22</v>
      </c>
      <c r="H81" t="s">
        <v>101</v>
      </c>
      <c r="I81" t="s">
        <v>241</v>
      </c>
      <c r="J81" s="1">
        <v>43570</v>
      </c>
      <c r="K81" s="1">
        <v>43608</v>
      </c>
      <c r="L81" t="s">
        <v>103</v>
      </c>
      <c r="N81" t="s">
        <v>1580</v>
      </c>
    </row>
    <row r="82" spans="1:14" x14ac:dyDescent="0.25">
      <c r="A82" t="s">
        <v>1207</v>
      </c>
      <c r="B82" t="s">
        <v>1208</v>
      </c>
      <c r="C82" t="s">
        <v>1209</v>
      </c>
      <c r="D82" t="s">
        <v>21</v>
      </c>
      <c r="E82">
        <v>21244</v>
      </c>
      <c r="F82" t="s">
        <v>22</v>
      </c>
      <c r="G82" t="s">
        <v>22</v>
      </c>
      <c r="H82" t="s">
        <v>101</v>
      </c>
      <c r="I82" t="s">
        <v>241</v>
      </c>
      <c r="J82" t="s">
        <v>210</v>
      </c>
      <c r="K82" s="1">
        <v>43606</v>
      </c>
      <c r="L82" t="s">
        <v>211</v>
      </c>
      <c r="M82" t="str">
        <f>HYPERLINK("https://www.regulations.gov/docket?D=FDA-2019-H-2417")</f>
        <v>https://www.regulations.gov/docket?D=FDA-2019-H-2417</v>
      </c>
      <c r="N82" t="s">
        <v>210</v>
      </c>
    </row>
    <row r="83" spans="1:14" x14ac:dyDescent="0.25">
      <c r="A83" t="s">
        <v>1971</v>
      </c>
      <c r="B83" t="s">
        <v>1972</v>
      </c>
      <c r="C83" t="s">
        <v>29</v>
      </c>
      <c r="D83" t="s">
        <v>21</v>
      </c>
      <c r="E83">
        <v>21218</v>
      </c>
      <c r="F83" t="s">
        <v>22</v>
      </c>
      <c r="G83" t="s">
        <v>22</v>
      </c>
      <c r="H83" t="s">
        <v>101</v>
      </c>
      <c r="I83" t="s">
        <v>241</v>
      </c>
      <c r="J83" t="s">
        <v>210</v>
      </c>
      <c r="K83" s="1">
        <v>43601</v>
      </c>
      <c r="L83" t="s">
        <v>211</v>
      </c>
      <c r="M83" t="str">
        <f>HYPERLINK("https://www.regulations.gov/docket?D=FDA-2019-H-2349")</f>
        <v>https://www.regulations.gov/docket?D=FDA-2019-H-2349</v>
      </c>
      <c r="N83" t="s">
        <v>210</v>
      </c>
    </row>
    <row r="84" spans="1:14" x14ac:dyDescent="0.25">
      <c r="A84" t="s">
        <v>1631</v>
      </c>
      <c r="B84" t="s">
        <v>1632</v>
      </c>
      <c r="C84" t="s">
        <v>1633</v>
      </c>
      <c r="D84" t="s">
        <v>21</v>
      </c>
      <c r="E84">
        <v>21078</v>
      </c>
      <c r="F84" t="s">
        <v>22</v>
      </c>
      <c r="G84" t="s">
        <v>22</v>
      </c>
      <c r="H84" t="s">
        <v>101</v>
      </c>
      <c r="I84" t="s">
        <v>241</v>
      </c>
      <c r="J84" s="1">
        <v>43559</v>
      </c>
      <c r="K84" s="1">
        <v>43601</v>
      </c>
      <c r="L84" t="s">
        <v>103</v>
      </c>
      <c r="N84" t="s">
        <v>1580</v>
      </c>
    </row>
    <row r="85" spans="1:14" x14ac:dyDescent="0.25">
      <c r="A85" t="s">
        <v>1973</v>
      </c>
      <c r="B85" t="s">
        <v>1974</v>
      </c>
      <c r="C85" t="s">
        <v>804</v>
      </c>
      <c r="D85" t="s">
        <v>21</v>
      </c>
      <c r="E85">
        <v>20816</v>
      </c>
      <c r="F85" t="s">
        <v>22</v>
      </c>
      <c r="G85" t="s">
        <v>22</v>
      </c>
      <c r="H85" t="s">
        <v>101</v>
      </c>
      <c r="I85" t="s">
        <v>241</v>
      </c>
      <c r="J85" s="1">
        <v>43560</v>
      </c>
      <c r="K85" s="1">
        <v>43601</v>
      </c>
      <c r="L85" t="s">
        <v>103</v>
      </c>
      <c r="N85" t="s">
        <v>1580</v>
      </c>
    </row>
    <row r="86" spans="1:14" x14ac:dyDescent="0.25">
      <c r="A86" t="s">
        <v>1979</v>
      </c>
      <c r="B86" t="s">
        <v>1980</v>
      </c>
      <c r="C86" t="s">
        <v>854</v>
      </c>
      <c r="D86" t="s">
        <v>21</v>
      </c>
      <c r="E86">
        <v>20706</v>
      </c>
      <c r="F86" t="s">
        <v>22</v>
      </c>
      <c r="G86" t="s">
        <v>22</v>
      </c>
      <c r="H86" t="s">
        <v>101</v>
      </c>
      <c r="I86" t="s">
        <v>241</v>
      </c>
      <c r="J86" s="1">
        <v>43564</v>
      </c>
      <c r="K86" s="1">
        <v>43601</v>
      </c>
      <c r="L86" t="s">
        <v>103</v>
      </c>
      <c r="N86" t="s">
        <v>1580</v>
      </c>
    </row>
    <row r="87" spans="1:14" x14ac:dyDescent="0.25">
      <c r="A87" t="s">
        <v>146</v>
      </c>
      <c r="B87" t="s">
        <v>1186</v>
      </c>
      <c r="C87" t="s">
        <v>29</v>
      </c>
      <c r="D87" t="s">
        <v>21</v>
      </c>
      <c r="E87">
        <v>21212</v>
      </c>
      <c r="F87" t="s">
        <v>22</v>
      </c>
      <c r="G87" t="s">
        <v>22</v>
      </c>
      <c r="H87" t="s">
        <v>101</v>
      </c>
      <c r="I87" t="s">
        <v>241</v>
      </c>
      <c r="J87" t="s">
        <v>210</v>
      </c>
      <c r="K87" s="1">
        <v>43601</v>
      </c>
      <c r="L87" t="s">
        <v>211</v>
      </c>
      <c r="M87" t="str">
        <f>HYPERLINK("https://www.regulations.gov/docket?D=FDA-2019-H-2331")</f>
        <v>https://www.regulations.gov/docket?D=FDA-2019-H-2331</v>
      </c>
      <c r="N87" t="s">
        <v>210</v>
      </c>
    </row>
    <row r="88" spans="1:14" x14ac:dyDescent="0.25">
      <c r="A88" t="s">
        <v>1390</v>
      </c>
      <c r="B88" t="s">
        <v>2021</v>
      </c>
      <c r="C88" t="s">
        <v>154</v>
      </c>
      <c r="D88" t="s">
        <v>21</v>
      </c>
      <c r="E88">
        <v>20708</v>
      </c>
      <c r="F88" t="s">
        <v>22</v>
      </c>
      <c r="G88" t="s">
        <v>22</v>
      </c>
      <c r="H88" t="s">
        <v>101</v>
      </c>
      <c r="I88" t="s">
        <v>241</v>
      </c>
      <c r="J88" t="s">
        <v>210</v>
      </c>
      <c r="K88" s="1">
        <v>43595</v>
      </c>
      <c r="L88" t="s">
        <v>211</v>
      </c>
      <c r="M88" t="str">
        <f>HYPERLINK("https://www.regulations.gov/docket?D=FDA-2019-H-2233")</f>
        <v>https://www.regulations.gov/docket?D=FDA-2019-H-2233</v>
      </c>
      <c r="N88" t="s">
        <v>210</v>
      </c>
    </row>
    <row r="89" spans="1:14" x14ac:dyDescent="0.25">
      <c r="A89" t="s">
        <v>526</v>
      </c>
      <c r="B89" t="s">
        <v>527</v>
      </c>
      <c r="C89" t="s">
        <v>525</v>
      </c>
      <c r="D89" t="s">
        <v>21</v>
      </c>
      <c r="E89">
        <v>20619</v>
      </c>
      <c r="F89" t="s">
        <v>22</v>
      </c>
      <c r="G89" t="s">
        <v>22</v>
      </c>
      <c r="H89" t="s">
        <v>101</v>
      </c>
      <c r="I89" t="s">
        <v>241</v>
      </c>
      <c r="J89" s="1">
        <v>43551</v>
      </c>
      <c r="K89" s="1">
        <v>43594</v>
      </c>
      <c r="L89" t="s">
        <v>103</v>
      </c>
      <c r="N89" t="s">
        <v>104</v>
      </c>
    </row>
    <row r="90" spans="1:14" x14ac:dyDescent="0.25">
      <c r="A90" t="s">
        <v>2025</v>
      </c>
      <c r="B90" t="s">
        <v>2026</v>
      </c>
      <c r="C90" t="s">
        <v>2027</v>
      </c>
      <c r="D90" t="s">
        <v>21</v>
      </c>
      <c r="E90">
        <v>20639</v>
      </c>
      <c r="F90" t="s">
        <v>22</v>
      </c>
      <c r="G90" t="s">
        <v>22</v>
      </c>
      <c r="H90" t="s">
        <v>101</v>
      </c>
      <c r="I90" t="s">
        <v>241</v>
      </c>
      <c r="J90" t="s">
        <v>210</v>
      </c>
      <c r="K90" s="1">
        <v>43594</v>
      </c>
      <c r="L90" t="s">
        <v>211</v>
      </c>
      <c r="M90" t="str">
        <f>HYPERLINK("https://www.regulations.gov/docket?D=FDA-2019-H-2213")</f>
        <v>https://www.regulations.gov/docket?D=FDA-2019-H-2213</v>
      </c>
      <c r="N90" t="s">
        <v>210</v>
      </c>
    </row>
    <row r="91" spans="1:14" x14ac:dyDescent="0.25">
      <c r="A91" t="s">
        <v>2034</v>
      </c>
      <c r="B91" t="s">
        <v>2035</v>
      </c>
      <c r="C91" t="s">
        <v>1209</v>
      </c>
      <c r="D91" t="s">
        <v>21</v>
      </c>
      <c r="E91">
        <v>21244</v>
      </c>
      <c r="F91" t="s">
        <v>22</v>
      </c>
      <c r="G91" t="s">
        <v>22</v>
      </c>
      <c r="H91" t="s">
        <v>101</v>
      </c>
      <c r="I91" t="s">
        <v>102</v>
      </c>
      <c r="J91" s="1">
        <v>43551</v>
      </c>
      <c r="K91" s="1">
        <v>43594</v>
      </c>
      <c r="L91" t="s">
        <v>103</v>
      </c>
      <c r="N91" t="s">
        <v>1580</v>
      </c>
    </row>
    <row r="92" spans="1:14" x14ac:dyDescent="0.25">
      <c r="A92" t="s">
        <v>1529</v>
      </c>
      <c r="B92" t="s">
        <v>1530</v>
      </c>
      <c r="C92" t="s">
        <v>1413</v>
      </c>
      <c r="D92" t="s">
        <v>21</v>
      </c>
      <c r="E92">
        <v>21146</v>
      </c>
      <c r="F92" t="s">
        <v>22</v>
      </c>
      <c r="G92" t="s">
        <v>22</v>
      </c>
      <c r="H92" t="s">
        <v>101</v>
      </c>
      <c r="I92" t="s">
        <v>241</v>
      </c>
      <c r="J92" t="s">
        <v>210</v>
      </c>
      <c r="K92" s="1">
        <v>43593</v>
      </c>
      <c r="L92" t="s">
        <v>211</v>
      </c>
      <c r="M92" t="str">
        <f>HYPERLINK("https://www.regulations.gov/docket?D=FDA-2019-H-2178")</f>
        <v>https://www.regulations.gov/docket?D=FDA-2019-H-2178</v>
      </c>
      <c r="N92" t="s">
        <v>210</v>
      </c>
    </row>
    <row r="93" spans="1:14" x14ac:dyDescent="0.25">
      <c r="A93" t="s">
        <v>627</v>
      </c>
      <c r="B93" t="s">
        <v>628</v>
      </c>
      <c r="C93" t="s">
        <v>629</v>
      </c>
      <c r="D93" t="s">
        <v>21</v>
      </c>
      <c r="E93">
        <v>20622</v>
      </c>
      <c r="F93" t="s">
        <v>22</v>
      </c>
      <c r="G93" t="s">
        <v>22</v>
      </c>
      <c r="H93" t="s">
        <v>101</v>
      </c>
      <c r="I93" t="s">
        <v>241</v>
      </c>
      <c r="J93" t="s">
        <v>210</v>
      </c>
      <c r="K93" s="1">
        <v>43592</v>
      </c>
      <c r="L93" t="s">
        <v>211</v>
      </c>
      <c r="M93" t="str">
        <f>HYPERLINK("https://www.regulations.gov/docket?D=FDA-2019-H-2173")</f>
        <v>https://www.regulations.gov/docket?D=FDA-2019-H-2173</v>
      </c>
      <c r="N93" t="s">
        <v>210</v>
      </c>
    </row>
    <row r="94" spans="1:14" x14ac:dyDescent="0.25">
      <c r="A94" t="s">
        <v>93</v>
      </c>
      <c r="B94" t="s">
        <v>486</v>
      </c>
      <c r="C94" t="s">
        <v>487</v>
      </c>
      <c r="D94" t="s">
        <v>21</v>
      </c>
      <c r="E94">
        <v>20782</v>
      </c>
      <c r="F94" t="s">
        <v>22</v>
      </c>
      <c r="G94" t="s">
        <v>22</v>
      </c>
      <c r="H94" t="s">
        <v>101</v>
      </c>
      <c r="I94" t="s">
        <v>241</v>
      </c>
      <c r="J94" t="s">
        <v>210</v>
      </c>
      <c r="K94" s="1">
        <v>43591</v>
      </c>
      <c r="L94" t="s">
        <v>211</v>
      </c>
      <c r="M94" t="str">
        <f>HYPERLINK("https://www.regulations.gov/docket?D=FDA-2019-H-2151")</f>
        <v>https://www.regulations.gov/docket?D=FDA-2019-H-2151</v>
      </c>
      <c r="N94" t="s">
        <v>210</v>
      </c>
    </row>
    <row r="95" spans="1:14" x14ac:dyDescent="0.25">
      <c r="A95" t="s">
        <v>1196</v>
      </c>
      <c r="B95" t="s">
        <v>1197</v>
      </c>
      <c r="C95" t="s">
        <v>1198</v>
      </c>
      <c r="D95" t="s">
        <v>21</v>
      </c>
      <c r="E95">
        <v>21226</v>
      </c>
      <c r="F95" t="s">
        <v>22</v>
      </c>
      <c r="G95" t="s">
        <v>22</v>
      </c>
      <c r="H95" t="s">
        <v>101</v>
      </c>
      <c r="I95" t="s">
        <v>241</v>
      </c>
      <c r="J95" t="s">
        <v>210</v>
      </c>
      <c r="K95" s="1">
        <v>43588</v>
      </c>
      <c r="L95" t="s">
        <v>211</v>
      </c>
      <c r="M95" t="str">
        <f>HYPERLINK("https://www.regulations.gov/docket?D=FDA-2019-H-2129")</f>
        <v>https://www.regulations.gov/docket?D=FDA-2019-H-2129</v>
      </c>
      <c r="N95" t="s">
        <v>210</v>
      </c>
    </row>
    <row r="96" spans="1:14" x14ac:dyDescent="0.25">
      <c r="A96" t="s">
        <v>2063</v>
      </c>
      <c r="B96" t="s">
        <v>2064</v>
      </c>
      <c r="C96" t="s">
        <v>1171</v>
      </c>
      <c r="D96" t="s">
        <v>21</v>
      </c>
      <c r="E96">
        <v>20705</v>
      </c>
      <c r="F96" t="s">
        <v>22</v>
      </c>
      <c r="G96" t="s">
        <v>22</v>
      </c>
      <c r="H96" t="s">
        <v>101</v>
      </c>
      <c r="I96" t="s">
        <v>241</v>
      </c>
      <c r="J96" s="1">
        <v>43535</v>
      </c>
      <c r="K96" s="1">
        <v>43587</v>
      </c>
      <c r="L96" t="s">
        <v>103</v>
      </c>
      <c r="N96" t="s">
        <v>1580</v>
      </c>
    </row>
    <row r="97" spans="1:14" x14ac:dyDescent="0.25">
      <c r="A97" t="s">
        <v>76</v>
      </c>
      <c r="B97" t="s">
        <v>1229</v>
      </c>
      <c r="C97" t="s">
        <v>987</v>
      </c>
      <c r="D97" t="s">
        <v>21</v>
      </c>
      <c r="E97">
        <v>21090</v>
      </c>
      <c r="F97" t="s">
        <v>22</v>
      </c>
      <c r="G97" t="s">
        <v>22</v>
      </c>
      <c r="H97" t="s">
        <v>101</v>
      </c>
      <c r="I97" t="s">
        <v>241</v>
      </c>
      <c r="J97" t="s">
        <v>210</v>
      </c>
      <c r="K97" s="1">
        <v>43585</v>
      </c>
      <c r="L97" t="s">
        <v>211</v>
      </c>
      <c r="M97" t="str">
        <f>HYPERLINK("https://www.regulations.gov/docket?D=FDA-2019-H-2030")</f>
        <v>https://www.regulations.gov/docket?D=FDA-2019-H-2030</v>
      </c>
      <c r="N97" t="s">
        <v>210</v>
      </c>
    </row>
    <row r="98" spans="1:14" x14ac:dyDescent="0.25">
      <c r="A98" t="s">
        <v>1304</v>
      </c>
      <c r="B98" t="s">
        <v>1305</v>
      </c>
      <c r="C98" t="s">
        <v>29</v>
      </c>
      <c r="D98" t="s">
        <v>21</v>
      </c>
      <c r="E98">
        <v>21225</v>
      </c>
      <c r="F98" t="s">
        <v>22</v>
      </c>
      <c r="G98" t="s">
        <v>22</v>
      </c>
      <c r="H98" t="s">
        <v>101</v>
      </c>
      <c r="I98" t="s">
        <v>241</v>
      </c>
      <c r="J98" t="s">
        <v>210</v>
      </c>
      <c r="K98" s="1">
        <v>43584</v>
      </c>
      <c r="L98" t="s">
        <v>211</v>
      </c>
      <c r="M98" t="str">
        <f>HYPERLINK("https://www.regulations.gov/docket?D=FDA-2019-H-2002")</f>
        <v>https://www.regulations.gov/docket?D=FDA-2019-H-2002</v>
      </c>
      <c r="N98" t="s">
        <v>210</v>
      </c>
    </row>
    <row r="99" spans="1:14" x14ac:dyDescent="0.25">
      <c r="A99" t="s">
        <v>2106</v>
      </c>
      <c r="B99" t="s">
        <v>2107</v>
      </c>
      <c r="C99" t="s">
        <v>67</v>
      </c>
      <c r="D99" t="s">
        <v>21</v>
      </c>
      <c r="E99">
        <v>20904</v>
      </c>
      <c r="F99" t="s">
        <v>22</v>
      </c>
      <c r="G99" t="s">
        <v>22</v>
      </c>
      <c r="H99" t="s">
        <v>101</v>
      </c>
      <c r="I99" t="s">
        <v>241</v>
      </c>
      <c r="J99" s="1">
        <v>43532</v>
      </c>
      <c r="K99" s="1">
        <v>43580</v>
      </c>
      <c r="L99" t="s">
        <v>103</v>
      </c>
      <c r="N99" t="s">
        <v>1580</v>
      </c>
    </row>
    <row r="100" spans="1:14" x14ac:dyDescent="0.25">
      <c r="A100" t="s">
        <v>1607</v>
      </c>
      <c r="B100" t="s">
        <v>1608</v>
      </c>
      <c r="C100" t="s">
        <v>804</v>
      </c>
      <c r="D100" t="s">
        <v>21</v>
      </c>
      <c r="E100">
        <v>20814</v>
      </c>
      <c r="F100" t="s">
        <v>22</v>
      </c>
      <c r="G100" t="s">
        <v>22</v>
      </c>
      <c r="H100" t="s">
        <v>101</v>
      </c>
      <c r="I100" t="s">
        <v>102</v>
      </c>
      <c r="J100" s="1">
        <v>43532</v>
      </c>
      <c r="K100" s="1">
        <v>43580</v>
      </c>
      <c r="L100" t="s">
        <v>103</v>
      </c>
      <c r="N100" t="s">
        <v>1580</v>
      </c>
    </row>
    <row r="101" spans="1:14" x14ac:dyDescent="0.25">
      <c r="A101" t="s">
        <v>2114</v>
      </c>
      <c r="B101" t="s">
        <v>2115</v>
      </c>
      <c r="C101" t="s">
        <v>29</v>
      </c>
      <c r="D101" t="s">
        <v>21</v>
      </c>
      <c r="E101">
        <v>21223</v>
      </c>
      <c r="F101" t="s">
        <v>22</v>
      </c>
      <c r="G101" t="s">
        <v>22</v>
      </c>
      <c r="H101" t="s">
        <v>101</v>
      </c>
      <c r="I101" t="s">
        <v>241</v>
      </c>
      <c r="J101" s="1">
        <v>43528</v>
      </c>
      <c r="K101" s="1">
        <v>43580</v>
      </c>
      <c r="L101" t="s">
        <v>103</v>
      </c>
      <c r="N101" t="s">
        <v>1900</v>
      </c>
    </row>
    <row r="102" spans="1:14" x14ac:dyDescent="0.25">
      <c r="A102" t="s">
        <v>126</v>
      </c>
      <c r="B102" t="s">
        <v>2138</v>
      </c>
      <c r="C102" t="s">
        <v>29</v>
      </c>
      <c r="D102" t="s">
        <v>21</v>
      </c>
      <c r="E102">
        <v>21212</v>
      </c>
      <c r="F102" t="s">
        <v>22</v>
      </c>
      <c r="G102" t="s">
        <v>22</v>
      </c>
      <c r="H102" t="s">
        <v>101</v>
      </c>
      <c r="I102" t="s">
        <v>241</v>
      </c>
      <c r="J102" t="s">
        <v>210</v>
      </c>
      <c r="K102" s="1">
        <v>43578</v>
      </c>
      <c r="L102" t="s">
        <v>211</v>
      </c>
      <c r="M102" t="str">
        <f>HYPERLINK("https://www.regulations.gov/docket?D=FDA-2019-H-1914")</f>
        <v>https://www.regulations.gov/docket?D=FDA-2019-H-1914</v>
      </c>
      <c r="N102" t="s">
        <v>210</v>
      </c>
    </row>
    <row r="103" spans="1:14" x14ac:dyDescent="0.25">
      <c r="A103" t="s">
        <v>973</v>
      </c>
      <c r="B103" t="s">
        <v>974</v>
      </c>
      <c r="C103" t="s">
        <v>29</v>
      </c>
      <c r="D103" t="s">
        <v>21</v>
      </c>
      <c r="E103">
        <v>21217</v>
      </c>
      <c r="F103" t="s">
        <v>22</v>
      </c>
      <c r="G103" t="s">
        <v>22</v>
      </c>
      <c r="H103" t="s">
        <v>101</v>
      </c>
      <c r="I103" t="s">
        <v>241</v>
      </c>
      <c r="J103" t="s">
        <v>210</v>
      </c>
      <c r="K103" s="1">
        <v>43574</v>
      </c>
      <c r="L103" t="s">
        <v>211</v>
      </c>
      <c r="M103" t="str">
        <f>HYPERLINK("https://www.regulations.gov/docket?D=FDA-2019-H-1860")</f>
        <v>https://www.regulations.gov/docket?D=FDA-2019-H-1860</v>
      </c>
      <c r="N103" t="s">
        <v>210</v>
      </c>
    </row>
    <row r="104" spans="1:14" x14ac:dyDescent="0.25">
      <c r="A104" t="s">
        <v>1675</v>
      </c>
      <c r="B104" t="s">
        <v>1676</v>
      </c>
      <c r="C104" t="s">
        <v>659</v>
      </c>
      <c r="D104" t="s">
        <v>21</v>
      </c>
      <c r="E104">
        <v>20747</v>
      </c>
      <c r="F104" t="s">
        <v>22</v>
      </c>
      <c r="G104" t="s">
        <v>22</v>
      </c>
      <c r="H104" t="s">
        <v>101</v>
      </c>
      <c r="I104" t="s">
        <v>241</v>
      </c>
      <c r="J104" s="1">
        <v>43522</v>
      </c>
      <c r="K104" s="1">
        <v>43573</v>
      </c>
      <c r="L104" t="s">
        <v>103</v>
      </c>
      <c r="N104" t="s">
        <v>1580</v>
      </c>
    </row>
    <row r="105" spans="1:14" x14ac:dyDescent="0.25">
      <c r="A105" t="s">
        <v>30</v>
      </c>
      <c r="B105" t="s">
        <v>1506</v>
      </c>
      <c r="C105" t="s">
        <v>70</v>
      </c>
      <c r="D105" t="s">
        <v>21</v>
      </c>
      <c r="E105">
        <v>21401</v>
      </c>
      <c r="F105" t="s">
        <v>22</v>
      </c>
      <c r="G105" t="s">
        <v>22</v>
      </c>
      <c r="H105" t="s">
        <v>101</v>
      </c>
      <c r="I105" t="s">
        <v>241</v>
      </c>
      <c r="J105" t="s">
        <v>210</v>
      </c>
      <c r="K105" s="1">
        <v>43573</v>
      </c>
      <c r="L105" t="s">
        <v>211</v>
      </c>
      <c r="M105" t="str">
        <f>HYPERLINK("https://www.regulations.gov/docket?D=FDA-2019-H-1838")</f>
        <v>https://www.regulations.gov/docket?D=FDA-2019-H-1838</v>
      </c>
      <c r="N105" t="s">
        <v>210</v>
      </c>
    </row>
    <row r="106" spans="1:14" x14ac:dyDescent="0.25">
      <c r="A106" t="s">
        <v>2182</v>
      </c>
      <c r="B106" t="s">
        <v>2183</v>
      </c>
      <c r="C106" t="s">
        <v>193</v>
      </c>
      <c r="D106" t="s">
        <v>21</v>
      </c>
      <c r="E106">
        <v>20748</v>
      </c>
      <c r="F106" t="s">
        <v>22</v>
      </c>
      <c r="G106" t="s">
        <v>22</v>
      </c>
      <c r="H106" t="s">
        <v>101</v>
      </c>
      <c r="I106" t="s">
        <v>241</v>
      </c>
      <c r="J106" s="1">
        <v>43522</v>
      </c>
      <c r="K106" s="1">
        <v>43573</v>
      </c>
      <c r="L106" t="s">
        <v>103</v>
      </c>
      <c r="N106" t="s">
        <v>1900</v>
      </c>
    </row>
    <row r="107" spans="1:14" x14ac:dyDescent="0.25">
      <c r="A107" t="s">
        <v>2185</v>
      </c>
      <c r="B107" t="s">
        <v>2186</v>
      </c>
      <c r="C107" t="s">
        <v>1116</v>
      </c>
      <c r="D107" t="s">
        <v>21</v>
      </c>
      <c r="E107">
        <v>20748</v>
      </c>
      <c r="F107" t="s">
        <v>22</v>
      </c>
      <c r="G107" t="s">
        <v>22</v>
      </c>
      <c r="H107" t="s">
        <v>101</v>
      </c>
      <c r="I107" t="s">
        <v>241</v>
      </c>
      <c r="J107" s="1">
        <v>43521</v>
      </c>
      <c r="K107" s="1">
        <v>43573</v>
      </c>
      <c r="L107" t="s">
        <v>103</v>
      </c>
      <c r="N107" t="s">
        <v>1580</v>
      </c>
    </row>
    <row r="108" spans="1:14" x14ac:dyDescent="0.25">
      <c r="A108" t="s">
        <v>1503</v>
      </c>
      <c r="B108" t="s">
        <v>1504</v>
      </c>
      <c r="C108" t="s">
        <v>70</v>
      </c>
      <c r="D108" t="s">
        <v>21</v>
      </c>
      <c r="E108">
        <v>21401</v>
      </c>
      <c r="F108" t="s">
        <v>22</v>
      </c>
      <c r="G108" t="s">
        <v>22</v>
      </c>
      <c r="H108" t="s">
        <v>101</v>
      </c>
      <c r="I108" t="s">
        <v>241</v>
      </c>
      <c r="J108" t="s">
        <v>210</v>
      </c>
      <c r="K108" s="1">
        <v>43571</v>
      </c>
      <c r="L108" t="s">
        <v>211</v>
      </c>
      <c r="M108" t="str">
        <f>HYPERLINK("https://www.regulations.gov/docket?D=FDA-2019-H-1785")</f>
        <v>https://www.regulations.gov/docket?D=FDA-2019-H-1785</v>
      </c>
      <c r="N108" t="s">
        <v>210</v>
      </c>
    </row>
    <row r="109" spans="1:14" x14ac:dyDescent="0.25">
      <c r="A109" t="s">
        <v>2209</v>
      </c>
      <c r="B109" t="s">
        <v>2210</v>
      </c>
      <c r="C109" t="s">
        <v>2211</v>
      </c>
      <c r="D109" t="s">
        <v>21</v>
      </c>
      <c r="E109">
        <v>20855</v>
      </c>
      <c r="F109" t="s">
        <v>22</v>
      </c>
      <c r="G109" t="s">
        <v>22</v>
      </c>
      <c r="H109" t="s">
        <v>101</v>
      </c>
      <c r="I109" t="s">
        <v>241</v>
      </c>
      <c r="J109" t="s">
        <v>210</v>
      </c>
      <c r="K109" s="1">
        <v>43570</v>
      </c>
      <c r="L109" t="s">
        <v>211</v>
      </c>
      <c r="M109" t="str">
        <f>HYPERLINK("https://www.regulations.gov/docket?D=FDA-2019-H-1772")</f>
        <v>https://www.regulations.gov/docket?D=FDA-2019-H-1772</v>
      </c>
      <c r="N109" t="s">
        <v>210</v>
      </c>
    </row>
    <row r="110" spans="1:14" x14ac:dyDescent="0.25">
      <c r="A110" t="s">
        <v>1996</v>
      </c>
      <c r="B110" t="s">
        <v>2217</v>
      </c>
      <c r="C110" t="s">
        <v>29</v>
      </c>
      <c r="D110" t="s">
        <v>21</v>
      </c>
      <c r="E110">
        <v>21229</v>
      </c>
      <c r="F110" t="s">
        <v>22</v>
      </c>
      <c r="G110" t="s">
        <v>22</v>
      </c>
      <c r="H110" t="s">
        <v>101</v>
      </c>
      <c r="I110" t="s">
        <v>241</v>
      </c>
      <c r="J110" t="s">
        <v>210</v>
      </c>
      <c r="K110" s="1">
        <v>43570</v>
      </c>
      <c r="L110" t="s">
        <v>211</v>
      </c>
      <c r="M110" t="str">
        <f>HYPERLINK("https://www.regulations.gov/docket?D=FDA-2019-H-1771")</f>
        <v>https://www.regulations.gov/docket?D=FDA-2019-H-1771</v>
      </c>
      <c r="N110" t="s">
        <v>210</v>
      </c>
    </row>
    <row r="111" spans="1:14" x14ac:dyDescent="0.25">
      <c r="A111" t="s">
        <v>2234</v>
      </c>
      <c r="B111" t="s">
        <v>2235</v>
      </c>
      <c r="C111" t="s">
        <v>173</v>
      </c>
      <c r="D111" t="s">
        <v>21</v>
      </c>
      <c r="E111">
        <v>20745</v>
      </c>
      <c r="F111" t="s">
        <v>22</v>
      </c>
      <c r="G111" t="s">
        <v>22</v>
      </c>
      <c r="H111" t="s">
        <v>101</v>
      </c>
      <c r="I111" t="s">
        <v>241</v>
      </c>
      <c r="J111" s="1">
        <v>43522</v>
      </c>
      <c r="K111" s="1">
        <v>43566</v>
      </c>
      <c r="L111" t="s">
        <v>103</v>
      </c>
      <c r="N111" t="s">
        <v>1580</v>
      </c>
    </row>
    <row r="112" spans="1:14" x14ac:dyDescent="0.25">
      <c r="A112" t="s">
        <v>1451</v>
      </c>
      <c r="B112" t="s">
        <v>1452</v>
      </c>
      <c r="C112" t="s">
        <v>29</v>
      </c>
      <c r="D112" t="s">
        <v>21</v>
      </c>
      <c r="E112">
        <v>21224</v>
      </c>
      <c r="F112" t="s">
        <v>22</v>
      </c>
      <c r="G112" t="s">
        <v>22</v>
      </c>
      <c r="H112" t="s">
        <v>101</v>
      </c>
      <c r="I112" t="s">
        <v>102</v>
      </c>
      <c r="J112" s="1">
        <v>43502</v>
      </c>
      <c r="K112" s="1">
        <v>43566</v>
      </c>
      <c r="L112" t="s">
        <v>103</v>
      </c>
      <c r="N112" t="s">
        <v>1580</v>
      </c>
    </row>
    <row r="113" spans="1:14" x14ac:dyDescent="0.25">
      <c r="A113" t="s">
        <v>1915</v>
      </c>
      <c r="B113" t="s">
        <v>1916</v>
      </c>
      <c r="C113" t="s">
        <v>804</v>
      </c>
      <c r="D113" t="s">
        <v>21</v>
      </c>
      <c r="E113">
        <v>20817</v>
      </c>
      <c r="F113" t="s">
        <v>22</v>
      </c>
      <c r="G113" t="s">
        <v>22</v>
      </c>
      <c r="H113" t="s">
        <v>101</v>
      </c>
      <c r="I113" t="s">
        <v>241</v>
      </c>
      <c r="J113" s="1">
        <v>43500</v>
      </c>
      <c r="K113" s="1">
        <v>43566</v>
      </c>
      <c r="L113" t="s">
        <v>103</v>
      </c>
      <c r="N113" t="s">
        <v>1580</v>
      </c>
    </row>
    <row r="114" spans="1:14" x14ac:dyDescent="0.25">
      <c r="A114" t="s">
        <v>2251</v>
      </c>
      <c r="B114" t="s">
        <v>2252</v>
      </c>
      <c r="C114" t="s">
        <v>487</v>
      </c>
      <c r="D114" t="s">
        <v>21</v>
      </c>
      <c r="E114">
        <v>20781</v>
      </c>
      <c r="F114" t="s">
        <v>22</v>
      </c>
      <c r="G114" t="s">
        <v>22</v>
      </c>
      <c r="H114" t="s">
        <v>101</v>
      </c>
      <c r="I114" t="s">
        <v>241</v>
      </c>
      <c r="J114" s="1">
        <v>43515</v>
      </c>
      <c r="K114" s="1">
        <v>43566</v>
      </c>
      <c r="L114" t="s">
        <v>103</v>
      </c>
      <c r="N114" t="s">
        <v>1900</v>
      </c>
    </row>
    <row r="115" spans="1:14" x14ac:dyDescent="0.25">
      <c r="A115" t="s">
        <v>2267</v>
      </c>
      <c r="B115" t="s">
        <v>2268</v>
      </c>
      <c r="C115" t="s">
        <v>546</v>
      </c>
      <c r="D115" t="s">
        <v>21</v>
      </c>
      <c r="E115">
        <v>20772</v>
      </c>
      <c r="F115" t="s">
        <v>22</v>
      </c>
      <c r="G115" t="s">
        <v>22</v>
      </c>
      <c r="H115" t="s">
        <v>101</v>
      </c>
      <c r="I115" t="s">
        <v>241</v>
      </c>
      <c r="J115" s="1">
        <v>43517</v>
      </c>
      <c r="K115" s="1">
        <v>43566</v>
      </c>
      <c r="L115" t="s">
        <v>103</v>
      </c>
      <c r="N115" t="s">
        <v>1580</v>
      </c>
    </row>
    <row r="116" spans="1:14" x14ac:dyDescent="0.25">
      <c r="A116" t="s">
        <v>2272</v>
      </c>
      <c r="B116" t="s">
        <v>2273</v>
      </c>
      <c r="C116" t="s">
        <v>546</v>
      </c>
      <c r="D116" t="s">
        <v>21</v>
      </c>
      <c r="E116">
        <v>20774</v>
      </c>
      <c r="F116" t="s">
        <v>22</v>
      </c>
      <c r="G116" t="s">
        <v>22</v>
      </c>
      <c r="H116" t="s">
        <v>101</v>
      </c>
      <c r="I116" t="s">
        <v>241</v>
      </c>
      <c r="J116" s="1">
        <v>43518</v>
      </c>
      <c r="K116" s="1">
        <v>43566</v>
      </c>
      <c r="L116" t="s">
        <v>103</v>
      </c>
      <c r="N116" t="s">
        <v>1580</v>
      </c>
    </row>
    <row r="117" spans="1:14" x14ac:dyDescent="0.25">
      <c r="A117" t="s">
        <v>743</v>
      </c>
      <c r="B117" t="s">
        <v>744</v>
      </c>
      <c r="C117" t="s">
        <v>745</v>
      </c>
      <c r="D117" t="s">
        <v>21</v>
      </c>
      <c r="E117">
        <v>21001</v>
      </c>
      <c r="F117" t="s">
        <v>22</v>
      </c>
      <c r="G117" t="s">
        <v>22</v>
      </c>
      <c r="H117" t="s">
        <v>101</v>
      </c>
      <c r="I117" t="s">
        <v>241</v>
      </c>
      <c r="J117" t="s">
        <v>210</v>
      </c>
      <c r="K117" s="1">
        <v>43560</v>
      </c>
      <c r="L117" t="s">
        <v>211</v>
      </c>
      <c r="M117" t="str">
        <f>HYPERLINK("https://www.regulations.gov/docket?D=FDA-2019-H-1604")</f>
        <v>https://www.regulations.gov/docket?D=FDA-2019-H-1604</v>
      </c>
      <c r="N117" t="s">
        <v>210</v>
      </c>
    </row>
    <row r="118" spans="1:14" x14ac:dyDescent="0.25">
      <c r="A118" t="s">
        <v>858</v>
      </c>
      <c r="B118" t="s">
        <v>2350</v>
      </c>
      <c r="C118" t="s">
        <v>652</v>
      </c>
      <c r="D118" t="s">
        <v>21</v>
      </c>
      <c r="E118">
        <v>20743</v>
      </c>
      <c r="F118" t="s">
        <v>22</v>
      </c>
      <c r="G118" t="s">
        <v>22</v>
      </c>
      <c r="H118" t="s">
        <v>101</v>
      </c>
      <c r="I118" t="s">
        <v>241</v>
      </c>
      <c r="J118" s="1">
        <v>43496</v>
      </c>
      <c r="K118" s="1">
        <v>43559</v>
      </c>
      <c r="L118" t="s">
        <v>103</v>
      </c>
      <c r="N118" t="s">
        <v>1580</v>
      </c>
    </row>
    <row r="119" spans="1:14" x14ac:dyDescent="0.25">
      <c r="A119" t="s">
        <v>2351</v>
      </c>
      <c r="B119" t="s">
        <v>1602</v>
      </c>
      <c r="C119" t="s">
        <v>67</v>
      </c>
      <c r="D119" t="s">
        <v>21</v>
      </c>
      <c r="E119">
        <v>20905</v>
      </c>
      <c r="F119" t="s">
        <v>22</v>
      </c>
      <c r="G119" t="s">
        <v>22</v>
      </c>
      <c r="H119" t="s">
        <v>101</v>
      </c>
      <c r="I119" t="s">
        <v>241</v>
      </c>
      <c r="J119" s="1">
        <v>43494</v>
      </c>
      <c r="K119" s="1">
        <v>43559</v>
      </c>
      <c r="L119" t="s">
        <v>103</v>
      </c>
      <c r="N119" t="s">
        <v>1580</v>
      </c>
    </row>
    <row r="120" spans="1:14" x14ac:dyDescent="0.25">
      <c r="A120" t="s">
        <v>731</v>
      </c>
      <c r="B120" t="s">
        <v>732</v>
      </c>
      <c r="C120" t="s">
        <v>67</v>
      </c>
      <c r="D120" t="s">
        <v>21</v>
      </c>
      <c r="E120">
        <v>20904</v>
      </c>
      <c r="F120" t="s">
        <v>22</v>
      </c>
      <c r="G120" t="s">
        <v>22</v>
      </c>
      <c r="H120" t="s">
        <v>101</v>
      </c>
      <c r="I120" t="s">
        <v>241</v>
      </c>
      <c r="J120" s="1">
        <v>43494</v>
      </c>
      <c r="K120" s="1">
        <v>43559</v>
      </c>
      <c r="L120" t="s">
        <v>103</v>
      </c>
      <c r="N120" t="s">
        <v>1580</v>
      </c>
    </row>
    <row r="121" spans="1:14" x14ac:dyDescent="0.25">
      <c r="A121" t="s">
        <v>76</v>
      </c>
      <c r="B121" t="s">
        <v>1044</v>
      </c>
      <c r="C121" t="s">
        <v>29</v>
      </c>
      <c r="D121" t="s">
        <v>21</v>
      </c>
      <c r="E121">
        <v>21218</v>
      </c>
      <c r="F121" t="s">
        <v>22</v>
      </c>
      <c r="G121" t="s">
        <v>22</v>
      </c>
      <c r="H121" t="s">
        <v>101</v>
      </c>
      <c r="I121" t="s">
        <v>241</v>
      </c>
      <c r="J121" s="1">
        <v>43476</v>
      </c>
      <c r="K121" s="1">
        <v>43559</v>
      </c>
      <c r="L121" t="s">
        <v>103</v>
      </c>
      <c r="N121" t="s">
        <v>1900</v>
      </c>
    </row>
    <row r="122" spans="1:14" x14ac:dyDescent="0.25">
      <c r="A122" t="s">
        <v>2357</v>
      </c>
      <c r="B122" t="s">
        <v>2358</v>
      </c>
      <c r="C122" t="s">
        <v>854</v>
      </c>
      <c r="D122" t="s">
        <v>21</v>
      </c>
      <c r="E122">
        <v>20706</v>
      </c>
      <c r="F122" t="s">
        <v>22</v>
      </c>
      <c r="G122" t="s">
        <v>22</v>
      </c>
      <c r="H122" t="s">
        <v>101</v>
      </c>
      <c r="I122" t="s">
        <v>241</v>
      </c>
      <c r="J122" s="1">
        <v>43490</v>
      </c>
      <c r="K122" s="1">
        <v>43559</v>
      </c>
      <c r="L122" t="s">
        <v>103</v>
      </c>
      <c r="N122" t="s">
        <v>1580</v>
      </c>
    </row>
    <row r="123" spans="1:14" x14ac:dyDescent="0.25">
      <c r="A123" t="s">
        <v>2362</v>
      </c>
      <c r="B123" t="s">
        <v>2003</v>
      </c>
      <c r="C123" t="s">
        <v>136</v>
      </c>
      <c r="D123" t="s">
        <v>21</v>
      </c>
      <c r="E123">
        <v>21117</v>
      </c>
      <c r="F123" t="s">
        <v>22</v>
      </c>
      <c r="G123" t="s">
        <v>22</v>
      </c>
      <c r="H123" t="s">
        <v>101</v>
      </c>
      <c r="I123" t="s">
        <v>102</v>
      </c>
      <c r="J123" s="1">
        <v>43488</v>
      </c>
      <c r="K123" s="1">
        <v>43559</v>
      </c>
      <c r="L123" t="s">
        <v>103</v>
      </c>
      <c r="N123" t="s">
        <v>1900</v>
      </c>
    </row>
    <row r="124" spans="1:14" x14ac:dyDescent="0.25">
      <c r="A124" t="s">
        <v>1787</v>
      </c>
      <c r="B124" t="s">
        <v>1788</v>
      </c>
      <c r="C124" t="s">
        <v>424</v>
      </c>
      <c r="D124" t="s">
        <v>21</v>
      </c>
      <c r="E124">
        <v>21042</v>
      </c>
      <c r="F124" t="s">
        <v>22</v>
      </c>
      <c r="G124" t="s">
        <v>22</v>
      </c>
      <c r="H124" t="s">
        <v>101</v>
      </c>
      <c r="I124" t="s">
        <v>241</v>
      </c>
      <c r="J124" s="1">
        <v>43503</v>
      </c>
      <c r="K124" s="1">
        <v>43559</v>
      </c>
      <c r="L124" t="s">
        <v>103</v>
      </c>
      <c r="N124" t="s">
        <v>1900</v>
      </c>
    </row>
    <row r="125" spans="1:14" x14ac:dyDescent="0.25">
      <c r="A125" t="s">
        <v>1458</v>
      </c>
      <c r="B125" t="s">
        <v>1459</v>
      </c>
      <c r="C125" t="s">
        <v>173</v>
      </c>
      <c r="D125" t="s">
        <v>21</v>
      </c>
      <c r="E125">
        <v>20745</v>
      </c>
      <c r="F125" t="s">
        <v>22</v>
      </c>
      <c r="G125" t="s">
        <v>22</v>
      </c>
      <c r="H125" t="s">
        <v>101</v>
      </c>
      <c r="I125" t="s">
        <v>241</v>
      </c>
      <c r="J125" t="s">
        <v>210</v>
      </c>
      <c r="K125" s="1">
        <v>43559</v>
      </c>
      <c r="L125" t="s">
        <v>211</v>
      </c>
      <c r="M125" t="str">
        <f>HYPERLINK("https://www.regulations.gov/docket?D=FDA-2019-H-1580")</f>
        <v>https://www.regulations.gov/docket?D=FDA-2019-H-1580</v>
      </c>
      <c r="N125" t="s">
        <v>210</v>
      </c>
    </row>
    <row r="126" spans="1:14" x14ac:dyDescent="0.25">
      <c r="A126" t="s">
        <v>2364</v>
      </c>
      <c r="B126" t="s">
        <v>2365</v>
      </c>
      <c r="C126" t="s">
        <v>652</v>
      </c>
      <c r="D126" t="s">
        <v>21</v>
      </c>
      <c r="E126">
        <v>20743</v>
      </c>
      <c r="F126" t="s">
        <v>22</v>
      </c>
      <c r="G126" t="s">
        <v>22</v>
      </c>
      <c r="H126" t="s">
        <v>101</v>
      </c>
      <c r="I126" t="s">
        <v>241</v>
      </c>
      <c r="J126" s="1">
        <v>43496</v>
      </c>
      <c r="K126" s="1">
        <v>43559</v>
      </c>
      <c r="L126" t="s">
        <v>103</v>
      </c>
      <c r="N126" t="s">
        <v>1580</v>
      </c>
    </row>
    <row r="127" spans="1:14" x14ac:dyDescent="0.25">
      <c r="A127" t="s">
        <v>2368</v>
      </c>
      <c r="B127" t="s">
        <v>1512</v>
      </c>
      <c r="C127" t="s">
        <v>67</v>
      </c>
      <c r="D127" t="s">
        <v>21</v>
      </c>
      <c r="E127">
        <v>20910</v>
      </c>
      <c r="F127" t="s">
        <v>22</v>
      </c>
      <c r="G127" t="s">
        <v>22</v>
      </c>
      <c r="H127" t="s">
        <v>101</v>
      </c>
      <c r="I127" t="s">
        <v>241</v>
      </c>
      <c r="J127" s="1">
        <v>43493</v>
      </c>
      <c r="K127" s="1">
        <v>43559</v>
      </c>
      <c r="L127" t="s">
        <v>103</v>
      </c>
      <c r="N127" t="s">
        <v>1900</v>
      </c>
    </row>
    <row r="128" spans="1:14" x14ac:dyDescent="0.25">
      <c r="A128" t="s">
        <v>294</v>
      </c>
      <c r="B128" t="s">
        <v>1337</v>
      </c>
      <c r="C128" t="s">
        <v>833</v>
      </c>
      <c r="D128" t="s">
        <v>21</v>
      </c>
      <c r="E128">
        <v>20715</v>
      </c>
      <c r="F128" t="s">
        <v>22</v>
      </c>
      <c r="G128" t="s">
        <v>22</v>
      </c>
      <c r="H128" t="s">
        <v>101</v>
      </c>
      <c r="I128" t="s">
        <v>241</v>
      </c>
      <c r="J128" s="1">
        <v>43483</v>
      </c>
      <c r="K128" s="1">
        <v>43559</v>
      </c>
      <c r="L128" t="s">
        <v>103</v>
      </c>
      <c r="N128" t="s">
        <v>1900</v>
      </c>
    </row>
    <row r="129" spans="1:14" x14ac:dyDescent="0.25">
      <c r="A129" t="s">
        <v>93</v>
      </c>
      <c r="B129" t="s">
        <v>2369</v>
      </c>
      <c r="C129" t="s">
        <v>190</v>
      </c>
      <c r="D129" t="s">
        <v>21</v>
      </c>
      <c r="E129">
        <v>20850</v>
      </c>
      <c r="F129" t="s">
        <v>22</v>
      </c>
      <c r="G129" t="s">
        <v>22</v>
      </c>
      <c r="H129" t="s">
        <v>101</v>
      </c>
      <c r="I129" t="s">
        <v>241</v>
      </c>
      <c r="J129" s="1">
        <v>43503</v>
      </c>
      <c r="K129" s="1">
        <v>43559</v>
      </c>
      <c r="L129" t="s">
        <v>103</v>
      </c>
      <c r="N129" t="s">
        <v>1580</v>
      </c>
    </row>
    <row r="130" spans="1:14" x14ac:dyDescent="0.25">
      <c r="A130" t="s">
        <v>1648</v>
      </c>
      <c r="B130" t="s">
        <v>1649</v>
      </c>
      <c r="C130" t="s">
        <v>154</v>
      </c>
      <c r="D130" t="s">
        <v>21</v>
      </c>
      <c r="E130">
        <v>20707</v>
      </c>
      <c r="F130" t="s">
        <v>22</v>
      </c>
      <c r="G130" t="s">
        <v>22</v>
      </c>
      <c r="H130" t="s">
        <v>101</v>
      </c>
      <c r="I130" t="s">
        <v>241</v>
      </c>
      <c r="J130" t="s">
        <v>210</v>
      </c>
      <c r="K130" s="1">
        <v>43558</v>
      </c>
      <c r="L130" t="s">
        <v>211</v>
      </c>
      <c r="M130" t="str">
        <f>HYPERLINK("https://www.regulations.gov/docket?D=FDA-2019-H-1547")</f>
        <v>https://www.regulations.gov/docket?D=FDA-2019-H-1547</v>
      </c>
      <c r="N130" t="s">
        <v>210</v>
      </c>
    </row>
    <row r="131" spans="1:14" x14ac:dyDescent="0.25">
      <c r="A131" t="s">
        <v>439</v>
      </c>
      <c r="B131" t="s">
        <v>440</v>
      </c>
      <c r="C131" t="s">
        <v>29</v>
      </c>
      <c r="D131" t="s">
        <v>21</v>
      </c>
      <c r="E131">
        <v>21229</v>
      </c>
      <c r="F131" t="s">
        <v>22</v>
      </c>
      <c r="G131" t="s">
        <v>22</v>
      </c>
      <c r="H131" t="s">
        <v>101</v>
      </c>
      <c r="I131" t="s">
        <v>241</v>
      </c>
      <c r="J131" s="1">
        <v>43475</v>
      </c>
      <c r="K131" s="1">
        <v>43552</v>
      </c>
      <c r="L131" t="s">
        <v>103</v>
      </c>
      <c r="N131" t="s">
        <v>1900</v>
      </c>
    </row>
    <row r="132" spans="1:14" x14ac:dyDescent="0.25">
      <c r="A132" t="s">
        <v>196</v>
      </c>
      <c r="B132" t="s">
        <v>1955</v>
      </c>
      <c r="C132" t="s">
        <v>29</v>
      </c>
      <c r="D132" t="s">
        <v>21</v>
      </c>
      <c r="E132">
        <v>21239</v>
      </c>
      <c r="F132" t="s">
        <v>22</v>
      </c>
      <c r="G132" t="s">
        <v>22</v>
      </c>
      <c r="H132" t="s">
        <v>101</v>
      </c>
      <c r="I132" t="s">
        <v>241</v>
      </c>
      <c r="J132" s="1">
        <v>43476</v>
      </c>
      <c r="K132" s="1">
        <v>43552</v>
      </c>
      <c r="L132" t="s">
        <v>103</v>
      </c>
      <c r="N132" t="s">
        <v>1900</v>
      </c>
    </row>
    <row r="133" spans="1:14" x14ac:dyDescent="0.25">
      <c r="A133" t="s">
        <v>2447</v>
      </c>
      <c r="B133" t="s">
        <v>2448</v>
      </c>
      <c r="C133" t="s">
        <v>29</v>
      </c>
      <c r="D133" t="s">
        <v>21</v>
      </c>
      <c r="E133">
        <v>21234</v>
      </c>
      <c r="F133" t="s">
        <v>22</v>
      </c>
      <c r="G133" t="s">
        <v>22</v>
      </c>
      <c r="H133" t="s">
        <v>101</v>
      </c>
      <c r="I133" t="s">
        <v>241</v>
      </c>
      <c r="J133" s="1">
        <v>43470</v>
      </c>
      <c r="K133" s="1">
        <v>43545</v>
      </c>
      <c r="L133" t="s">
        <v>103</v>
      </c>
      <c r="N133" t="s">
        <v>1900</v>
      </c>
    </row>
    <row r="134" spans="1:14" x14ac:dyDescent="0.25">
      <c r="A134" t="s">
        <v>2449</v>
      </c>
      <c r="B134" t="s">
        <v>2450</v>
      </c>
      <c r="C134" t="s">
        <v>29</v>
      </c>
      <c r="D134" t="s">
        <v>21</v>
      </c>
      <c r="E134">
        <v>21211</v>
      </c>
      <c r="F134" t="s">
        <v>22</v>
      </c>
      <c r="G134" t="s">
        <v>22</v>
      </c>
      <c r="H134" t="s">
        <v>101</v>
      </c>
      <c r="I134" t="s">
        <v>241</v>
      </c>
      <c r="J134" s="1">
        <v>43472</v>
      </c>
      <c r="K134" s="1">
        <v>43545</v>
      </c>
      <c r="L134" t="s">
        <v>103</v>
      </c>
      <c r="N134" t="s">
        <v>1900</v>
      </c>
    </row>
    <row r="135" spans="1:14" x14ac:dyDescent="0.25">
      <c r="A135" t="s">
        <v>196</v>
      </c>
      <c r="B135" t="s">
        <v>2453</v>
      </c>
      <c r="C135" t="s">
        <v>532</v>
      </c>
      <c r="D135" t="s">
        <v>21</v>
      </c>
      <c r="E135">
        <v>21234</v>
      </c>
      <c r="F135" t="s">
        <v>22</v>
      </c>
      <c r="G135" t="s">
        <v>22</v>
      </c>
      <c r="H135" t="s">
        <v>101</v>
      </c>
      <c r="I135" t="s">
        <v>241</v>
      </c>
      <c r="J135" s="1">
        <v>43470</v>
      </c>
      <c r="K135" s="1">
        <v>43545</v>
      </c>
      <c r="L135" t="s">
        <v>103</v>
      </c>
      <c r="N135" t="s">
        <v>1900</v>
      </c>
    </row>
    <row r="136" spans="1:14" x14ac:dyDescent="0.25">
      <c r="A136" t="s">
        <v>1918</v>
      </c>
      <c r="B136" t="s">
        <v>1919</v>
      </c>
      <c r="C136" t="s">
        <v>532</v>
      </c>
      <c r="D136" t="s">
        <v>21</v>
      </c>
      <c r="E136">
        <v>21234</v>
      </c>
      <c r="F136" t="s">
        <v>22</v>
      </c>
      <c r="G136" t="s">
        <v>22</v>
      </c>
      <c r="H136" t="s">
        <v>101</v>
      </c>
      <c r="I136" t="s">
        <v>241</v>
      </c>
      <c r="J136" s="1">
        <v>43470</v>
      </c>
      <c r="K136" s="1">
        <v>43545</v>
      </c>
      <c r="L136" t="s">
        <v>103</v>
      </c>
      <c r="N136" t="s">
        <v>1900</v>
      </c>
    </row>
    <row r="137" spans="1:14" x14ac:dyDescent="0.25">
      <c r="A137" t="s">
        <v>1766</v>
      </c>
      <c r="B137" t="s">
        <v>2454</v>
      </c>
      <c r="C137" t="s">
        <v>532</v>
      </c>
      <c r="D137" t="s">
        <v>21</v>
      </c>
      <c r="E137">
        <v>21234</v>
      </c>
      <c r="F137" t="s">
        <v>22</v>
      </c>
      <c r="G137" t="s">
        <v>22</v>
      </c>
      <c r="H137" t="s">
        <v>101</v>
      </c>
      <c r="I137" t="s">
        <v>241</v>
      </c>
      <c r="J137" s="1">
        <v>43470</v>
      </c>
      <c r="K137" s="1">
        <v>43545</v>
      </c>
      <c r="L137" t="s">
        <v>103</v>
      </c>
      <c r="N137" t="s">
        <v>1900</v>
      </c>
    </row>
    <row r="138" spans="1:14" x14ac:dyDescent="0.25">
      <c r="A138" t="s">
        <v>2455</v>
      </c>
      <c r="B138" t="s">
        <v>2456</v>
      </c>
      <c r="C138" t="s">
        <v>70</v>
      </c>
      <c r="D138" t="s">
        <v>21</v>
      </c>
      <c r="E138">
        <v>21401</v>
      </c>
      <c r="F138" t="s">
        <v>22</v>
      </c>
      <c r="G138" t="s">
        <v>22</v>
      </c>
      <c r="H138" t="s">
        <v>101</v>
      </c>
      <c r="I138" t="s">
        <v>241</v>
      </c>
      <c r="J138" s="1">
        <v>43469</v>
      </c>
      <c r="K138" s="1">
        <v>43545</v>
      </c>
      <c r="L138" t="s">
        <v>103</v>
      </c>
      <c r="N138" t="s">
        <v>1900</v>
      </c>
    </row>
    <row r="139" spans="1:14" x14ac:dyDescent="0.25">
      <c r="A139" t="s">
        <v>1520</v>
      </c>
      <c r="B139" t="s">
        <v>1521</v>
      </c>
      <c r="C139" t="s">
        <v>1522</v>
      </c>
      <c r="D139" t="s">
        <v>21</v>
      </c>
      <c r="E139">
        <v>21757</v>
      </c>
      <c r="F139" t="s">
        <v>22</v>
      </c>
      <c r="G139" t="s">
        <v>22</v>
      </c>
      <c r="H139" t="s">
        <v>101</v>
      </c>
      <c r="I139" t="s">
        <v>241</v>
      </c>
      <c r="J139" t="s">
        <v>210</v>
      </c>
      <c r="K139" s="1">
        <v>43532</v>
      </c>
      <c r="L139" t="s">
        <v>211</v>
      </c>
      <c r="M139" t="str">
        <f>HYPERLINK("https://www.regulations.gov/docket?D=FDA-2019-H-1103")</f>
        <v>https://www.regulations.gov/docket?D=FDA-2019-H-1103</v>
      </c>
      <c r="N139" t="s">
        <v>210</v>
      </c>
    </row>
    <row r="140" spans="1:14" x14ac:dyDescent="0.25">
      <c r="A140" t="s">
        <v>76</v>
      </c>
      <c r="B140" t="s">
        <v>2533</v>
      </c>
      <c r="C140" t="s">
        <v>833</v>
      </c>
      <c r="D140" t="s">
        <v>21</v>
      </c>
      <c r="E140">
        <v>20716</v>
      </c>
      <c r="F140" t="s">
        <v>22</v>
      </c>
      <c r="G140" t="s">
        <v>22</v>
      </c>
      <c r="H140" t="s">
        <v>101</v>
      </c>
      <c r="I140" t="s">
        <v>241</v>
      </c>
      <c r="J140" s="1">
        <v>43453</v>
      </c>
      <c r="K140" s="1">
        <v>43531</v>
      </c>
      <c r="L140" t="s">
        <v>103</v>
      </c>
      <c r="N140" t="s">
        <v>1900</v>
      </c>
    </row>
    <row r="141" spans="1:14" x14ac:dyDescent="0.25">
      <c r="A141" t="s">
        <v>2071</v>
      </c>
      <c r="B141" t="s">
        <v>2072</v>
      </c>
      <c r="C141" t="s">
        <v>29</v>
      </c>
      <c r="D141" t="s">
        <v>21</v>
      </c>
      <c r="E141">
        <v>21239</v>
      </c>
      <c r="F141" t="s">
        <v>22</v>
      </c>
      <c r="G141" t="s">
        <v>22</v>
      </c>
      <c r="H141" t="s">
        <v>101</v>
      </c>
      <c r="I141" t="s">
        <v>241</v>
      </c>
      <c r="J141" s="1">
        <v>43451</v>
      </c>
      <c r="K141" s="1">
        <v>43524</v>
      </c>
      <c r="L141" t="s">
        <v>103</v>
      </c>
      <c r="N141" t="s">
        <v>1900</v>
      </c>
    </row>
    <row r="142" spans="1:14" x14ac:dyDescent="0.25">
      <c r="A142" t="s">
        <v>1596</v>
      </c>
      <c r="B142" t="s">
        <v>2581</v>
      </c>
      <c r="C142" t="s">
        <v>487</v>
      </c>
      <c r="D142" t="s">
        <v>21</v>
      </c>
      <c r="E142">
        <v>20782</v>
      </c>
      <c r="F142" t="s">
        <v>22</v>
      </c>
      <c r="G142" t="s">
        <v>22</v>
      </c>
      <c r="H142" t="s">
        <v>101</v>
      </c>
      <c r="I142" t="s">
        <v>241</v>
      </c>
      <c r="J142" s="1">
        <v>43448</v>
      </c>
      <c r="K142" s="1">
        <v>43524</v>
      </c>
      <c r="L142" t="s">
        <v>103</v>
      </c>
      <c r="N142" t="s">
        <v>1580</v>
      </c>
    </row>
    <row r="143" spans="1:14" x14ac:dyDescent="0.25">
      <c r="A143" t="s">
        <v>76</v>
      </c>
      <c r="B143" t="s">
        <v>2584</v>
      </c>
      <c r="C143" t="s">
        <v>70</v>
      </c>
      <c r="D143" t="s">
        <v>21</v>
      </c>
      <c r="E143">
        <v>21401</v>
      </c>
      <c r="F143" t="s">
        <v>22</v>
      </c>
      <c r="G143" t="s">
        <v>22</v>
      </c>
      <c r="H143" t="s">
        <v>101</v>
      </c>
      <c r="I143" t="s">
        <v>241</v>
      </c>
      <c r="J143" s="1">
        <v>43435</v>
      </c>
      <c r="K143" s="1">
        <v>43524</v>
      </c>
      <c r="L143" t="s">
        <v>103</v>
      </c>
      <c r="N143" t="s">
        <v>1900</v>
      </c>
    </row>
    <row r="144" spans="1:14" x14ac:dyDescent="0.25">
      <c r="A144" t="s">
        <v>76</v>
      </c>
      <c r="B144" t="s">
        <v>2585</v>
      </c>
      <c r="C144" t="s">
        <v>29</v>
      </c>
      <c r="D144" t="s">
        <v>21</v>
      </c>
      <c r="E144">
        <v>21224</v>
      </c>
      <c r="F144" t="s">
        <v>22</v>
      </c>
      <c r="G144" t="s">
        <v>22</v>
      </c>
      <c r="H144" t="s">
        <v>101</v>
      </c>
      <c r="I144" t="s">
        <v>241</v>
      </c>
      <c r="J144" s="1">
        <v>43445</v>
      </c>
      <c r="K144" s="1">
        <v>43524</v>
      </c>
      <c r="L144" t="s">
        <v>103</v>
      </c>
      <c r="N144" t="s">
        <v>1900</v>
      </c>
    </row>
    <row r="145" spans="1:14" x14ac:dyDescent="0.25">
      <c r="A145" t="s">
        <v>703</v>
      </c>
      <c r="B145" t="s">
        <v>1237</v>
      </c>
      <c r="C145" t="s">
        <v>29</v>
      </c>
      <c r="D145" t="s">
        <v>21</v>
      </c>
      <c r="E145">
        <v>21234</v>
      </c>
      <c r="F145" t="s">
        <v>22</v>
      </c>
      <c r="G145" t="s">
        <v>22</v>
      </c>
      <c r="H145" t="s">
        <v>101</v>
      </c>
      <c r="I145" t="s">
        <v>241</v>
      </c>
      <c r="J145" s="1">
        <v>43447</v>
      </c>
      <c r="K145" s="1">
        <v>43524</v>
      </c>
      <c r="L145" t="s">
        <v>103</v>
      </c>
      <c r="N145" t="s">
        <v>1900</v>
      </c>
    </row>
    <row r="146" spans="1:14" x14ac:dyDescent="0.25">
      <c r="A146" t="s">
        <v>144</v>
      </c>
      <c r="B146" t="s">
        <v>145</v>
      </c>
      <c r="C146" t="s">
        <v>73</v>
      </c>
      <c r="D146" t="s">
        <v>21</v>
      </c>
      <c r="E146">
        <v>21207</v>
      </c>
      <c r="F146" t="s">
        <v>22</v>
      </c>
      <c r="G146" t="s">
        <v>22</v>
      </c>
      <c r="H146" t="s">
        <v>101</v>
      </c>
      <c r="I146" t="s">
        <v>241</v>
      </c>
      <c r="J146" s="1">
        <v>43446</v>
      </c>
      <c r="K146" s="1">
        <v>43524</v>
      </c>
      <c r="L146" t="s">
        <v>103</v>
      </c>
      <c r="N146" t="s">
        <v>1900</v>
      </c>
    </row>
    <row r="147" spans="1:14" x14ac:dyDescent="0.25">
      <c r="A147" t="s">
        <v>2633</v>
      </c>
      <c r="B147" t="s">
        <v>2634</v>
      </c>
      <c r="C147" t="s">
        <v>29</v>
      </c>
      <c r="D147" t="s">
        <v>21</v>
      </c>
      <c r="E147">
        <v>21213</v>
      </c>
      <c r="F147" t="s">
        <v>22</v>
      </c>
      <c r="G147" t="s">
        <v>22</v>
      </c>
      <c r="H147" t="s">
        <v>101</v>
      </c>
      <c r="I147" t="s">
        <v>241</v>
      </c>
      <c r="J147" t="s">
        <v>210</v>
      </c>
      <c r="K147" s="1">
        <v>43518</v>
      </c>
      <c r="L147" t="s">
        <v>211</v>
      </c>
      <c r="M147" t="str">
        <f>HYPERLINK("https://www.regulations.gov/docket?D=FDA-2019-H-0844")</f>
        <v>https://www.regulations.gov/docket?D=FDA-2019-H-0844</v>
      </c>
      <c r="N147" t="s">
        <v>210</v>
      </c>
    </row>
    <row r="148" spans="1:14" x14ac:dyDescent="0.25">
      <c r="A148" t="s">
        <v>477</v>
      </c>
      <c r="B148" t="s">
        <v>478</v>
      </c>
      <c r="C148" t="s">
        <v>173</v>
      </c>
      <c r="D148" t="s">
        <v>21</v>
      </c>
      <c r="E148">
        <v>20745</v>
      </c>
      <c r="F148" t="s">
        <v>22</v>
      </c>
      <c r="G148" t="s">
        <v>22</v>
      </c>
      <c r="H148" t="s">
        <v>101</v>
      </c>
      <c r="I148" t="s">
        <v>241</v>
      </c>
      <c r="J148" s="1">
        <v>43441</v>
      </c>
      <c r="K148" s="1">
        <v>43517</v>
      </c>
      <c r="L148" t="s">
        <v>103</v>
      </c>
      <c r="N148" t="s">
        <v>1900</v>
      </c>
    </row>
    <row r="149" spans="1:14" x14ac:dyDescent="0.25">
      <c r="A149" t="s">
        <v>2651</v>
      </c>
      <c r="B149" t="s">
        <v>2652</v>
      </c>
      <c r="C149" t="s">
        <v>29</v>
      </c>
      <c r="D149" t="s">
        <v>21</v>
      </c>
      <c r="E149">
        <v>21215</v>
      </c>
      <c r="F149" t="s">
        <v>22</v>
      </c>
      <c r="G149" t="s">
        <v>22</v>
      </c>
      <c r="H149" t="s">
        <v>101</v>
      </c>
      <c r="I149" t="s">
        <v>241</v>
      </c>
      <c r="J149" s="1">
        <v>43441</v>
      </c>
      <c r="K149" s="1">
        <v>43517</v>
      </c>
      <c r="L149" t="s">
        <v>103</v>
      </c>
      <c r="N149" t="s">
        <v>1900</v>
      </c>
    </row>
    <row r="150" spans="1:14" x14ac:dyDescent="0.25">
      <c r="A150" t="s">
        <v>1681</v>
      </c>
      <c r="B150" t="s">
        <v>1682</v>
      </c>
      <c r="C150" t="s">
        <v>249</v>
      </c>
      <c r="D150" t="s">
        <v>21</v>
      </c>
      <c r="E150">
        <v>20744</v>
      </c>
      <c r="F150" t="s">
        <v>22</v>
      </c>
      <c r="G150" t="s">
        <v>22</v>
      </c>
      <c r="H150" t="s">
        <v>101</v>
      </c>
      <c r="I150" t="s">
        <v>241</v>
      </c>
      <c r="J150" s="1">
        <v>43441</v>
      </c>
      <c r="K150" s="1">
        <v>43517</v>
      </c>
      <c r="L150" t="s">
        <v>103</v>
      </c>
      <c r="N150" t="s">
        <v>1580</v>
      </c>
    </row>
    <row r="151" spans="1:14" x14ac:dyDescent="0.25">
      <c r="A151" t="s">
        <v>1756</v>
      </c>
      <c r="B151" t="s">
        <v>1757</v>
      </c>
      <c r="C151" t="s">
        <v>173</v>
      </c>
      <c r="D151" t="s">
        <v>21</v>
      </c>
      <c r="E151">
        <v>20745</v>
      </c>
      <c r="F151" t="s">
        <v>22</v>
      </c>
      <c r="G151" t="s">
        <v>22</v>
      </c>
      <c r="H151" t="s">
        <v>101</v>
      </c>
      <c r="I151" t="s">
        <v>241</v>
      </c>
      <c r="J151" s="1">
        <v>43441</v>
      </c>
      <c r="K151" s="1">
        <v>43517</v>
      </c>
      <c r="L151" t="s">
        <v>103</v>
      </c>
      <c r="N151" t="s">
        <v>1900</v>
      </c>
    </row>
    <row r="152" spans="1:14" x14ac:dyDescent="0.25">
      <c r="A152" t="s">
        <v>76</v>
      </c>
      <c r="B152" t="s">
        <v>2693</v>
      </c>
      <c r="C152" t="s">
        <v>29</v>
      </c>
      <c r="D152" t="s">
        <v>21</v>
      </c>
      <c r="E152">
        <v>21223</v>
      </c>
      <c r="F152" t="s">
        <v>22</v>
      </c>
      <c r="G152" t="s">
        <v>22</v>
      </c>
      <c r="H152" t="s">
        <v>101</v>
      </c>
      <c r="I152" t="s">
        <v>241</v>
      </c>
      <c r="J152" s="1">
        <v>43413</v>
      </c>
      <c r="K152" s="1">
        <v>43510</v>
      </c>
      <c r="L152" t="s">
        <v>103</v>
      </c>
      <c r="N152" t="s">
        <v>1900</v>
      </c>
    </row>
    <row r="153" spans="1:14" x14ac:dyDescent="0.25">
      <c r="A153" t="s">
        <v>183</v>
      </c>
      <c r="B153" t="s">
        <v>2694</v>
      </c>
      <c r="C153" t="s">
        <v>70</v>
      </c>
      <c r="D153" t="s">
        <v>21</v>
      </c>
      <c r="E153">
        <v>21403</v>
      </c>
      <c r="F153" t="s">
        <v>22</v>
      </c>
      <c r="G153" t="s">
        <v>22</v>
      </c>
      <c r="H153" t="s">
        <v>101</v>
      </c>
      <c r="I153" t="s">
        <v>241</v>
      </c>
      <c r="J153" s="1">
        <v>43435</v>
      </c>
      <c r="K153" s="1">
        <v>43510</v>
      </c>
      <c r="L153" t="s">
        <v>103</v>
      </c>
      <c r="N153" t="s">
        <v>1900</v>
      </c>
    </row>
    <row r="154" spans="1:14" x14ac:dyDescent="0.25">
      <c r="A154" t="s">
        <v>76</v>
      </c>
      <c r="B154" t="s">
        <v>121</v>
      </c>
      <c r="C154" t="s">
        <v>29</v>
      </c>
      <c r="D154" t="s">
        <v>21</v>
      </c>
      <c r="E154">
        <v>21207</v>
      </c>
      <c r="F154" t="s">
        <v>22</v>
      </c>
      <c r="G154" t="s">
        <v>22</v>
      </c>
      <c r="H154" t="s">
        <v>101</v>
      </c>
      <c r="I154" t="s">
        <v>241</v>
      </c>
      <c r="J154" t="s">
        <v>210</v>
      </c>
      <c r="K154" s="1">
        <v>43509</v>
      </c>
      <c r="L154" t="s">
        <v>211</v>
      </c>
      <c r="M154" t="str">
        <f>HYPERLINK("https://www.regulations.gov/docket?D=FDA-2019-H-0699")</f>
        <v>https://www.regulations.gov/docket?D=FDA-2019-H-0699</v>
      </c>
      <c r="N154" t="s">
        <v>210</v>
      </c>
    </row>
    <row r="155" spans="1:14" x14ac:dyDescent="0.25">
      <c r="A155" t="s">
        <v>635</v>
      </c>
      <c r="B155" t="s">
        <v>636</v>
      </c>
      <c r="C155" t="s">
        <v>637</v>
      </c>
      <c r="D155" t="s">
        <v>21</v>
      </c>
      <c r="E155">
        <v>20743</v>
      </c>
      <c r="F155" t="s">
        <v>22</v>
      </c>
      <c r="G155" t="s">
        <v>22</v>
      </c>
      <c r="H155" t="s">
        <v>101</v>
      </c>
      <c r="I155" t="s">
        <v>241</v>
      </c>
      <c r="J155" s="1">
        <v>43431</v>
      </c>
      <c r="K155" s="1">
        <v>43503</v>
      </c>
      <c r="L155" t="s">
        <v>103</v>
      </c>
      <c r="N155" t="s">
        <v>1580</v>
      </c>
    </row>
    <row r="156" spans="1:14" x14ac:dyDescent="0.25">
      <c r="A156" t="s">
        <v>298</v>
      </c>
      <c r="B156" t="s">
        <v>299</v>
      </c>
      <c r="C156" t="s">
        <v>29</v>
      </c>
      <c r="D156" t="s">
        <v>21</v>
      </c>
      <c r="E156">
        <v>21209</v>
      </c>
      <c r="F156" t="s">
        <v>22</v>
      </c>
      <c r="G156" t="s">
        <v>22</v>
      </c>
      <c r="H156" t="s">
        <v>101</v>
      </c>
      <c r="I156" t="s">
        <v>241</v>
      </c>
      <c r="J156" s="1">
        <v>43430</v>
      </c>
      <c r="K156" s="1">
        <v>43503</v>
      </c>
      <c r="L156" t="s">
        <v>103</v>
      </c>
      <c r="N156" t="s">
        <v>1580</v>
      </c>
    </row>
    <row r="157" spans="1:14" x14ac:dyDescent="0.25">
      <c r="A157" t="s">
        <v>2756</v>
      </c>
      <c r="B157" t="s">
        <v>2757</v>
      </c>
      <c r="C157" t="s">
        <v>29</v>
      </c>
      <c r="D157" t="s">
        <v>21</v>
      </c>
      <c r="E157">
        <v>21206</v>
      </c>
      <c r="F157" t="s">
        <v>22</v>
      </c>
      <c r="G157" t="s">
        <v>22</v>
      </c>
      <c r="H157" t="s">
        <v>101</v>
      </c>
      <c r="I157" t="s">
        <v>241</v>
      </c>
      <c r="J157" s="1">
        <v>43432</v>
      </c>
      <c r="K157" s="1">
        <v>43503</v>
      </c>
      <c r="L157" t="s">
        <v>103</v>
      </c>
      <c r="N157" t="s">
        <v>1900</v>
      </c>
    </row>
    <row r="158" spans="1:14" x14ac:dyDescent="0.25">
      <c r="A158" t="s">
        <v>1665</v>
      </c>
      <c r="B158" t="s">
        <v>2758</v>
      </c>
      <c r="C158" t="s">
        <v>637</v>
      </c>
      <c r="D158" t="s">
        <v>21</v>
      </c>
      <c r="E158">
        <v>20743</v>
      </c>
      <c r="F158" t="s">
        <v>22</v>
      </c>
      <c r="G158" t="s">
        <v>22</v>
      </c>
      <c r="H158" t="s">
        <v>101</v>
      </c>
      <c r="I158" t="s">
        <v>241</v>
      </c>
      <c r="J158" s="1">
        <v>43431</v>
      </c>
      <c r="K158" s="1">
        <v>43503</v>
      </c>
      <c r="L158" t="s">
        <v>103</v>
      </c>
      <c r="N158" t="s">
        <v>1580</v>
      </c>
    </row>
    <row r="159" spans="1:14" x14ac:dyDescent="0.25">
      <c r="A159" t="s">
        <v>2761</v>
      </c>
      <c r="B159" t="s">
        <v>2762</v>
      </c>
      <c r="C159" t="s">
        <v>968</v>
      </c>
      <c r="D159" t="s">
        <v>21</v>
      </c>
      <c r="E159">
        <v>21225</v>
      </c>
      <c r="F159" t="s">
        <v>22</v>
      </c>
      <c r="G159" t="s">
        <v>22</v>
      </c>
      <c r="H159" t="s">
        <v>101</v>
      </c>
      <c r="I159" t="s">
        <v>241</v>
      </c>
      <c r="J159" s="1">
        <v>43433</v>
      </c>
      <c r="K159" s="1">
        <v>43503</v>
      </c>
      <c r="L159" t="s">
        <v>103</v>
      </c>
      <c r="N159" t="s">
        <v>1900</v>
      </c>
    </row>
    <row r="160" spans="1:14" x14ac:dyDescent="0.25">
      <c r="A160" t="s">
        <v>966</v>
      </c>
      <c r="B160" t="s">
        <v>967</v>
      </c>
      <c r="C160" t="s">
        <v>968</v>
      </c>
      <c r="D160" t="s">
        <v>21</v>
      </c>
      <c r="E160">
        <v>21225</v>
      </c>
      <c r="F160" t="s">
        <v>22</v>
      </c>
      <c r="G160" t="s">
        <v>22</v>
      </c>
      <c r="H160" t="s">
        <v>101</v>
      </c>
      <c r="I160" t="s">
        <v>241</v>
      </c>
      <c r="J160" s="1">
        <v>43433</v>
      </c>
      <c r="K160" s="1">
        <v>43503</v>
      </c>
      <c r="L160" t="s">
        <v>103</v>
      </c>
      <c r="N160" t="s">
        <v>1900</v>
      </c>
    </row>
    <row r="161" spans="1:14" x14ac:dyDescent="0.25">
      <c r="A161" t="s">
        <v>2767</v>
      </c>
      <c r="B161" t="s">
        <v>2768</v>
      </c>
      <c r="C161" t="s">
        <v>29</v>
      </c>
      <c r="D161" t="s">
        <v>21</v>
      </c>
      <c r="E161">
        <v>21215</v>
      </c>
      <c r="F161" t="s">
        <v>22</v>
      </c>
      <c r="G161" t="s">
        <v>22</v>
      </c>
      <c r="H161" t="s">
        <v>101</v>
      </c>
      <c r="I161" t="s">
        <v>241</v>
      </c>
      <c r="J161" s="1">
        <v>43424</v>
      </c>
      <c r="K161" s="1">
        <v>43503</v>
      </c>
      <c r="L161" t="s">
        <v>103</v>
      </c>
      <c r="N161" t="s">
        <v>1580</v>
      </c>
    </row>
    <row r="162" spans="1:14" x14ac:dyDescent="0.25">
      <c r="A162" t="s">
        <v>2769</v>
      </c>
      <c r="B162" t="s">
        <v>2770</v>
      </c>
      <c r="C162" t="s">
        <v>659</v>
      </c>
      <c r="D162" t="s">
        <v>21</v>
      </c>
      <c r="E162">
        <v>20747</v>
      </c>
      <c r="F162" t="s">
        <v>22</v>
      </c>
      <c r="G162" t="s">
        <v>22</v>
      </c>
      <c r="H162" t="s">
        <v>101</v>
      </c>
      <c r="I162" t="s">
        <v>241</v>
      </c>
      <c r="J162" s="1">
        <v>43428</v>
      </c>
      <c r="K162" s="1">
        <v>43503</v>
      </c>
      <c r="L162" t="s">
        <v>103</v>
      </c>
      <c r="N162" t="s">
        <v>1580</v>
      </c>
    </row>
    <row r="163" spans="1:14" x14ac:dyDescent="0.25">
      <c r="A163" t="s">
        <v>146</v>
      </c>
      <c r="B163" t="s">
        <v>311</v>
      </c>
      <c r="C163" t="s">
        <v>29</v>
      </c>
      <c r="D163" t="s">
        <v>21</v>
      </c>
      <c r="E163">
        <v>21209</v>
      </c>
      <c r="F163" t="s">
        <v>22</v>
      </c>
      <c r="G163" t="s">
        <v>22</v>
      </c>
      <c r="H163" t="s">
        <v>101</v>
      </c>
      <c r="I163" t="s">
        <v>241</v>
      </c>
      <c r="J163" s="1">
        <v>43430</v>
      </c>
      <c r="K163" s="1">
        <v>43503</v>
      </c>
      <c r="L163" t="s">
        <v>103</v>
      </c>
      <c r="N163" t="s">
        <v>1900</v>
      </c>
    </row>
    <row r="164" spans="1:14" x14ac:dyDescent="0.25">
      <c r="A164" t="s">
        <v>146</v>
      </c>
      <c r="B164" t="s">
        <v>310</v>
      </c>
      <c r="C164" t="s">
        <v>29</v>
      </c>
      <c r="D164" t="s">
        <v>21</v>
      </c>
      <c r="E164">
        <v>21206</v>
      </c>
      <c r="F164" t="s">
        <v>22</v>
      </c>
      <c r="G164" t="s">
        <v>22</v>
      </c>
      <c r="H164" t="s">
        <v>101</v>
      </c>
      <c r="I164" t="s">
        <v>241</v>
      </c>
      <c r="J164" s="1">
        <v>43432</v>
      </c>
      <c r="K164" s="1">
        <v>43503</v>
      </c>
      <c r="L164" t="s">
        <v>103</v>
      </c>
      <c r="N164" t="s">
        <v>1900</v>
      </c>
    </row>
    <row r="165" spans="1:14" x14ac:dyDescent="0.25">
      <c r="A165" t="s">
        <v>312</v>
      </c>
      <c r="B165" t="s">
        <v>313</v>
      </c>
      <c r="C165" t="s">
        <v>29</v>
      </c>
      <c r="D165" t="s">
        <v>21</v>
      </c>
      <c r="E165">
        <v>21209</v>
      </c>
      <c r="F165" t="s">
        <v>22</v>
      </c>
      <c r="G165" t="s">
        <v>22</v>
      </c>
      <c r="H165" t="s">
        <v>101</v>
      </c>
      <c r="I165" t="s">
        <v>241</v>
      </c>
      <c r="J165" s="1">
        <v>43430</v>
      </c>
      <c r="K165" s="1">
        <v>43503</v>
      </c>
      <c r="L165" t="s">
        <v>103</v>
      </c>
      <c r="N165" t="s">
        <v>1900</v>
      </c>
    </row>
    <row r="166" spans="1:14" x14ac:dyDescent="0.25">
      <c r="A166" t="s">
        <v>201</v>
      </c>
      <c r="B166" t="s">
        <v>314</v>
      </c>
      <c r="C166" t="s">
        <v>29</v>
      </c>
      <c r="D166" t="s">
        <v>21</v>
      </c>
      <c r="E166">
        <v>21209</v>
      </c>
      <c r="F166" t="s">
        <v>22</v>
      </c>
      <c r="G166" t="s">
        <v>22</v>
      </c>
      <c r="H166" t="s">
        <v>101</v>
      </c>
      <c r="I166" t="s">
        <v>241</v>
      </c>
      <c r="J166" s="1">
        <v>43430</v>
      </c>
      <c r="K166" s="1">
        <v>43503</v>
      </c>
      <c r="L166" t="s">
        <v>103</v>
      </c>
      <c r="N166" t="s">
        <v>1580</v>
      </c>
    </row>
    <row r="167" spans="1:14" x14ac:dyDescent="0.25">
      <c r="A167" t="s">
        <v>93</v>
      </c>
      <c r="B167" t="s">
        <v>686</v>
      </c>
      <c r="C167" t="s">
        <v>687</v>
      </c>
      <c r="D167" t="s">
        <v>21</v>
      </c>
      <c r="E167">
        <v>20747</v>
      </c>
      <c r="F167" t="s">
        <v>22</v>
      </c>
      <c r="G167" t="s">
        <v>22</v>
      </c>
      <c r="H167" t="s">
        <v>101</v>
      </c>
      <c r="I167" t="s">
        <v>241</v>
      </c>
      <c r="J167" s="1">
        <v>43428</v>
      </c>
      <c r="K167" s="1">
        <v>43503</v>
      </c>
      <c r="L167" t="s">
        <v>103</v>
      </c>
      <c r="N167" t="s">
        <v>1900</v>
      </c>
    </row>
    <row r="168" spans="1:14" x14ac:dyDescent="0.25">
      <c r="A168" t="s">
        <v>1219</v>
      </c>
      <c r="B168" t="s">
        <v>1220</v>
      </c>
      <c r="C168" t="s">
        <v>1221</v>
      </c>
      <c r="D168" t="s">
        <v>21</v>
      </c>
      <c r="E168">
        <v>21054</v>
      </c>
      <c r="F168" t="s">
        <v>22</v>
      </c>
      <c r="G168" t="s">
        <v>22</v>
      </c>
      <c r="H168" t="s">
        <v>101</v>
      </c>
      <c r="I168" t="s">
        <v>241</v>
      </c>
      <c r="J168" t="s">
        <v>210</v>
      </c>
      <c r="K168" s="1">
        <v>43502</v>
      </c>
      <c r="L168" t="s">
        <v>211</v>
      </c>
      <c r="M168" t="str">
        <f>HYPERLINK("https://www.regulations.gov/docket?D=FDA-2019-H-0567")</f>
        <v>https://www.regulations.gov/docket?D=FDA-2019-H-0567</v>
      </c>
      <c r="N168" t="s">
        <v>210</v>
      </c>
    </row>
    <row r="169" spans="1:14" x14ac:dyDescent="0.25">
      <c r="A169" t="s">
        <v>2372</v>
      </c>
      <c r="B169" t="s">
        <v>2373</v>
      </c>
      <c r="C169" t="s">
        <v>154</v>
      </c>
      <c r="D169" t="s">
        <v>21</v>
      </c>
      <c r="E169">
        <v>20723</v>
      </c>
      <c r="F169" t="s">
        <v>22</v>
      </c>
      <c r="G169" t="s">
        <v>22</v>
      </c>
      <c r="H169" t="s">
        <v>101</v>
      </c>
      <c r="I169" t="s">
        <v>241</v>
      </c>
      <c r="J169" t="s">
        <v>210</v>
      </c>
      <c r="K169" s="1">
        <v>43501</v>
      </c>
      <c r="L169" t="s">
        <v>211</v>
      </c>
      <c r="M169" t="str">
        <f>HYPERLINK("https://www.regulations.gov/docket?D=FDA-2019-H-0529")</f>
        <v>https://www.regulations.gov/docket?D=FDA-2019-H-0529</v>
      </c>
      <c r="N169" t="s">
        <v>210</v>
      </c>
    </row>
    <row r="170" spans="1:14" x14ac:dyDescent="0.25">
      <c r="A170" t="s">
        <v>2418</v>
      </c>
      <c r="B170" t="s">
        <v>2419</v>
      </c>
      <c r="C170" t="s">
        <v>29</v>
      </c>
      <c r="D170" t="s">
        <v>21</v>
      </c>
      <c r="E170">
        <v>21215</v>
      </c>
      <c r="F170" t="s">
        <v>22</v>
      </c>
      <c r="G170" t="s">
        <v>22</v>
      </c>
      <c r="H170" t="s">
        <v>101</v>
      </c>
      <c r="I170" t="s">
        <v>241</v>
      </c>
      <c r="J170" s="1">
        <v>43424</v>
      </c>
      <c r="K170" s="1">
        <v>43496</v>
      </c>
      <c r="L170" t="s">
        <v>103</v>
      </c>
      <c r="N170" t="s">
        <v>1900</v>
      </c>
    </row>
    <row r="171" spans="1:14" x14ac:dyDescent="0.25">
      <c r="A171" t="s">
        <v>2461</v>
      </c>
      <c r="B171" t="s">
        <v>2462</v>
      </c>
      <c r="C171" t="s">
        <v>501</v>
      </c>
      <c r="D171" t="s">
        <v>21</v>
      </c>
      <c r="E171">
        <v>20710</v>
      </c>
      <c r="F171" t="s">
        <v>22</v>
      </c>
      <c r="G171" t="s">
        <v>22</v>
      </c>
      <c r="H171" t="s">
        <v>101</v>
      </c>
      <c r="I171" t="s">
        <v>241</v>
      </c>
      <c r="J171" s="1">
        <v>43420</v>
      </c>
      <c r="K171" s="1">
        <v>43489</v>
      </c>
      <c r="L171" t="s">
        <v>103</v>
      </c>
      <c r="N171" t="s">
        <v>1900</v>
      </c>
    </row>
    <row r="172" spans="1:14" x14ac:dyDescent="0.25">
      <c r="A172" t="s">
        <v>499</v>
      </c>
      <c r="B172" t="s">
        <v>500</v>
      </c>
      <c r="C172" t="s">
        <v>501</v>
      </c>
      <c r="D172" t="s">
        <v>21</v>
      </c>
      <c r="E172">
        <v>20710</v>
      </c>
      <c r="F172" t="s">
        <v>22</v>
      </c>
      <c r="G172" t="s">
        <v>22</v>
      </c>
      <c r="H172" t="s">
        <v>101</v>
      </c>
      <c r="I172" t="s">
        <v>241</v>
      </c>
      <c r="J172" s="1">
        <v>43420</v>
      </c>
      <c r="K172" s="1">
        <v>43489</v>
      </c>
      <c r="L172" t="s">
        <v>103</v>
      </c>
      <c r="N172" t="s">
        <v>1900</v>
      </c>
    </row>
    <row r="173" spans="1:14" x14ac:dyDescent="0.25">
      <c r="A173" t="s">
        <v>2876</v>
      </c>
      <c r="B173" t="s">
        <v>2877</v>
      </c>
      <c r="C173" t="s">
        <v>198</v>
      </c>
      <c r="D173" t="s">
        <v>21</v>
      </c>
      <c r="E173">
        <v>20746</v>
      </c>
      <c r="F173" t="s">
        <v>22</v>
      </c>
      <c r="G173" t="s">
        <v>22</v>
      </c>
      <c r="H173" t="s">
        <v>101</v>
      </c>
      <c r="I173" t="s">
        <v>241</v>
      </c>
      <c r="J173" s="1">
        <v>43417</v>
      </c>
      <c r="K173" s="1">
        <v>43489</v>
      </c>
      <c r="L173" t="s">
        <v>103</v>
      </c>
      <c r="N173" t="s">
        <v>1580</v>
      </c>
    </row>
    <row r="174" spans="1:14" x14ac:dyDescent="0.25">
      <c r="A174" t="s">
        <v>509</v>
      </c>
      <c r="B174" t="s">
        <v>510</v>
      </c>
      <c r="C174" t="s">
        <v>501</v>
      </c>
      <c r="D174" t="s">
        <v>21</v>
      </c>
      <c r="E174">
        <v>20710</v>
      </c>
      <c r="F174" t="s">
        <v>22</v>
      </c>
      <c r="G174" t="s">
        <v>22</v>
      </c>
      <c r="H174" t="s">
        <v>101</v>
      </c>
      <c r="I174" t="s">
        <v>241</v>
      </c>
      <c r="J174" s="1">
        <v>43420</v>
      </c>
      <c r="K174" s="1">
        <v>43489</v>
      </c>
      <c r="L174" t="s">
        <v>103</v>
      </c>
      <c r="N174" t="s">
        <v>1580</v>
      </c>
    </row>
    <row r="175" spans="1:14" x14ac:dyDescent="0.25">
      <c r="A175" t="s">
        <v>2882</v>
      </c>
      <c r="B175" t="s">
        <v>2883</v>
      </c>
      <c r="C175" t="s">
        <v>501</v>
      </c>
      <c r="D175" t="s">
        <v>21</v>
      </c>
      <c r="E175">
        <v>20710</v>
      </c>
      <c r="F175" t="s">
        <v>22</v>
      </c>
      <c r="G175" t="s">
        <v>22</v>
      </c>
      <c r="H175" t="s">
        <v>101</v>
      </c>
      <c r="I175" t="s">
        <v>241</v>
      </c>
      <c r="J175" s="1">
        <v>43420</v>
      </c>
      <c r="K175" s="1">
        <v>43489</v>
      </c>
      <c r="L175" t="s">
        <v>103</v>
      </c>
      <c r="N175" t="s">
        <v>1580</v>
      </c>
    </row>
    <row r="176" spans="1:14" x14ac:dyDescent="0.25">
      <c r="A176" t="s">
        <v>521</v>
      </c>
      <c r="B176" t="s">
        <v>522</v>
      </c>
      <c r="C176" t="s">
        <v>523</v>
      </c>
      <c r="D176" t="s">
        <v>21</v>
      </c>
      <c r="E176">
        <v>20737</v>
      </c>
      <c r="F176" t="s">
        <v>22</v>
      </c>
      <c r="G176" t="s">
        <v>22</v>
      </c>
      <c r="H176" t="s">
        <v>101</v>
      </c>
      <c r="I176" t="s">
        <v>241</v>
      </c>
      <c r="J176" s="1">
        <v>43421</v>
      </c>
      <c r="K176" s="1">
        <v>43489</v>
      </c>
      <c r="L176" t="s">
        <v>103</v>
      </c>
      <c r="N176" t="s">
        <v>1900</v>
      </c>
    </row>
    <row r="177" spans="1:14" x14ac:dyDescent="0.25">
      <c r="A177" t="s">
        <v>76</v>
      </c>
      <c r="B177" t="s">
        <v>1993</v>
      </c>
      <c r="C177" t="s">
        <v>29</v>
      </c>
      <c r="D177" t="s">
        <v>21</v>
      </c>
      <c r="E177">
        <v>21206</v>
      </c>
      <c r="F177" t="s">
        <v>22</v>
      </c>
      <c r="G177" t="s">
        <v>22</v>
      </c>
      <c r="H177" t="s">
        <v>101</v>
      </c>
      <c r="I177" t="s">
        <v>241</v>
      </c>
      <c r="J177" t="s">
        <v>210</v>
      </c>
      <c r="K177" s="1">
        <v>43487</v>
      </c>
      <c r="L177" t="s">
        <v>211</v>
      </c>
      <c r="M177" t="str">
        <f>HYPERLINK("https://www.regulations.gov/docket?D=FDA-2019-H-0304")</f>
        <v>https://www.regulations.gov/docket?D=FDA-2019-H-0304</v>
      </c>
      <c r="N177" t="s">
        <v>210</v>
      </c>
    </row>
    <row r="178" spans="1:14" x14ac:dyDescent="0.25">
      <c r="A178" t="s">
        <v>473</v>
      </c>
      <c r="B178" t="s">
        <v>474</v>
      </c>
      <c r="C178" t="s">
        <v>29</v>
      </c>
      <c r="D178" t="s">
        <v>21</v>
      </c>
      <c r="E178">
        <v>21239</v>
      </c>
      <c r="F178" t="s">
        <v>22</v>
      </c>
      <c r="G178" t="s">
        <v>22</v>
      </c>
      <c r="H178" t="s">
        <v>101</v>
      </c>
      <c r="I178" t="s">
        <v>241</v>
      </c>
      <c r="J178" t="s">
        <v>210</v>
      </c>
      <c r="K178" s="1">
        <v>43487</v>
      </c>
      <c r="L178" t="s">
        <v>211</v>
      </c>
      <c r="M178" t="str">
        <f>HYPERLINK("https://www.regulations.gov/docket?D=FDA-2019-H-0294")</f>
        <v>https://www.regulations.gov/docket?D=FDA-2019-H-0294</v>
      </c>
      <c r="N178" t="s">
        <v>210</v>
      </c>
    </row>
    <row r="179" spans="1:14" x14ac:dyDescent="0.25">
      <c r="A179" t="s">
        <v>146</v>
      </c>
      <c r="B179" t="s">
        <v>979</v>
      </c>
      <c r="C179" t="s">
        <v>29</v>
      </c>
      <c r="D179" t="s">
        <v>21</v>
      </c>
      <c r="E179">
        <v>21229</v>
      </c>
      <c r="F179" t="s">
        <v>22</v>
      </c>
      <c r="G179" t="s">
        <v>22</v>
      </c>
      <c r="H179" t="s">
        <v>101</v>
      </c>
      <c r="I179" t="s">
        <v>241</v>
      </c>
      <c r="J179" t="s">
        <v>210</v>
      </c>
      <c r="K179" s="1">
        <v>43487</v>
      </c>
      <c r="L179" t="s">
        <v>211</v>
      </c>
      <c r="M179" t="str">
        <f>HYPERLINK("https://www.regulations.gov/docket?D=FDA-2019-H-0289")</f>
        <v>https://www.regulations.gov/docket?D=FDA-2019-H-0289</v>
      </c>
      <c r="N179" t="s">
        <v>210</v>
      </c>
    </row>
    <row r="180" spans="1:14" x14ac:dyDescent="0.25">
      <c r="A180" t="s">
        <v>2384</v>
      </c>
      <c r="B180" t="s">
        <v>2385</v>
      </c>
      <c r="C180" t="s">
        <v>29</v>
      </c>
      <c r="D180" t="s">
        <v>21</v>
      </c>
      <c r="E180">
        <v>21223</v>
      </c>
      <c r="F180" t="s">
        <v>22</v>
      </c>
      <c r="G180" t="s">
        <v>22</v>
      </c>
      <c r="H180" t="s">
        <v>101</v>
      </c>
      <c r="I180" t="s">
        <v>241</v>
      </c>
      <c r="J180" s="1">
        <v>43413</v>
      </c>
      <c r="K180" s="1">
        <v>43482</v>
      </c>
      <c r="L180" t="s">
        <v>103</v>
      </c>
      <c r="N180" t="s">
        <v>1900</v>
      </c>
    </row>
    <row r="181" spans="1:14" x14ac:dyDescent="0.25">
      <c r="A181" t="s">
        <v>2930</v>
      </c>
      <c r="B181" t="s">
        <v>2931</v>
      </c>
      <c r="C181" t="s">
        <v>29</v>
      </c>
      <c r="D181" t="s">
        <v>21</v>
      </c>
      <c r="E181">
        <v>21217</v>
      </c>
      <c r="F181" t="s">
        <v>22</v>
      </c>
      <c r="G181" t="s">
        <v>22</v>
      </c>
      <c r="H181" t="s">
        <v>101</v>
      </c>
      <c r="I181" t="s">
        <v>241</v>
      </c>
      <c r="J181" s="1">
        <v>43414</v>
      </c>
      <c r="K181" s="1">
        <v>43482</v>
      </c>
      <c r="L181" t="s">
        <v>103</v>
      </c>
      <c r="N181" t="s">
        <v>1900</v>
      </c>
    </row>
    <row r="182" spans="1:14" x14ac:dyDescent="0.25">
      <c r="A182" t="s">
        <v>1145</v>
      </c>
      <c r="B182" t="s">
        <v>1146</v>
      </c>
      <c r="C182" t="s">
        <v>73</v>
      </c>
      <c r="D182" t="s">
        <v>21</v>
      </c>
      <c r="E182">
        <v>21207</v>
      </c>
      <c r="F182" t="s">
        <v>22</v>
      </c>
      <c r="G182" t="s">
        <v>22</v>
      </c>
      <c r="H182" t="s">
        <v>101</v>
      </c>
      <c r="I182" t="s">
        <v>241</v>
      </c>
      <c r="J182" s="1">
        <v>43414</v>
      </c>
      <c r="K182" s="1">
        <v>43482</v>
      </c>
      <c r="L182" t="s">
        <v>103</v>
      </c>
      <c r="N182" t="s">
        <v>1900</v>
      </c>
    </row>
    <row r="183" spans="1:14" x14ac:dyDescent="0.25">
      <c r="A183" t="s">
        <v>1152</v>
      </c>
      <c r="B183" t="s">
        <v>1153</v>
      </c>
      <c r="C183" t="s">
        <v>29</v>
      </c>
      <c r="D183" t="s">
        <v>21</v>
      </c>
      <c r="E183">
        <v>21223</v>
      </c>
      <c r="F183" t="s">
        <v>22</v>
      </c>
      <c r="G183" t="s">
        <v>22</v>
      </c>
      <c r="H183" t="s">
        <v>101</v>
      </c>
      <c r="I183" t="s">
        <v>241</v>
      </c>
      <c r="J183" s="1">
        <v>43413</v>
      </c>
      <c r="K183" s="1">
        <v>43482</v>
      </c>
      <c r="L183" t="s">
        <v>103</v>
      </c>
      <c r="N183" t="s">
        <v>1580</v>
      </c>
    </row>
    <row r="184" spans="1:14" x14ac:dyDescent="0.25">
      <c r="A184" t="s">
        <v>112</v>
      </c>
      <c r="B184" t="s">
        <v>113</v>
      </c>
      <c r="C184" t="s">
        <v>114</v>
      </c>
      <c r="D184" t="s">
        <v>21</v>
      </c>
      <c r="E184">
        <v>21228</v>
      </c>
      <c r="F184" t="s">
        <v>22</v>
      </c>
      <c r="G184" t="s">
        <v>22</v>
      </c>
      <c r="H184" t="s">
        <v>101</v>
      </c>
      <c r="I184" t="s">
        <v>241</v>
      </c>
      <c r="J184" t="s">
        <v>210</v>
      </c>
      <c r="K184" s="1">
        <v>43480</v>
      </c>
      <c r="L184" t="s">
        <v>211</v>
      </c>
      <c r="M184" t="str">
        <f>HYPERLINK("https://www.regulations.gov/docket?D=FDA-2019-H-0200")</f>
        <v>https://www.regulations.gov/docket?D=FDA-2019-H-0200</v>
      </c>
      <c r="N184" t="s">
        <v>210</v>
      </c>
    </row>
    <row r="185" spans="1:14" x14ac:dyDescent="0.25">
      <c r="A185" t="s">
        <v>2082</v>
      </c>
      <c r="B185" t="s">
        <v>2083</v>
      </c>
      <c r="C185" t="s">
        <v>29</v>
      </c>
      <c r="D185" t="s">
        <v>21</v>
      </c>
      <c r="E185">
        <v>21212</v>
      </c>
      <c r="F185" t="s">
        <v>22</v>
      </c>
      <c r="G185" t="s">
        <v>22</v>
      </c>
      <c r="H185" t="s">
        <v>101</v>
      </c>
      <c r="I185" t="s">
        <v>241</v>
      </c>
      <c r="J185" s="1">
        <v>43410</v>
      </c>
      <c r="K185" s="1">
        <v>43475</v>
      </c>
      <c r="L185" t="s">
        <v>103</v>
      </c>
      <c r="N185" t="s">
        <v>1580</v>
      </c>
    </row>
    <row r="186" spans="1:14" x14ac:dyDescent="0.25">
      <c r="A186" t="s">
        <v>892</v>
      </c>
      <c r="B186" t="s">
        <v>893</v>
      </c>
      <c r="C186" t="s">
        <v>519</v>
      </c>
      <c r="D186" t="s">
        <v>21</v>
      </c>
      <c r="E186">
        <v>21122</v>
      </c>
      <c r="F186" t="s">
        <v>22</v>
      </c>
      <c r="G186" t="s">
        <v>22</v>
      </c>
      <c r="H186" t="s">
        <v>101</v>
      </c>
      <c r="I186" t="s">
        <v>241</v>
      </c>
      <c r="J186" s="1">
        <v>43402</v>
      </c>
      <c r="K186" s="1">
        <v>43475</v>
      </c>
      <c r="L186" t="s">
        <v>103</v>
      </c>
      <c r="N186" t="s">
        <v>1900</v>
      </c>
    </row>
    <row r="187" spans="1:14" x14ac:dyDescent="0.25">
      <c r="A187" t="s">
        <v>294</v>
      </c>
      <c r="B187" t="s">
        <v>756</v>
      </c>
      <c r="C187" t="s">
        <v>757</v>
      </c>
      <c r="D187" t="s">
        <v>21</v>
      </c>
      <c r="E187">
        <v>20740</v>
      </c>
      <c r="F187" t="s">
        <v>22</v>
      </c>
      <c r="G187" t="s">
        <v>22</v>
      </c>
      <c r="H187" t="s">
        <v>101</v>
      </c>
      <c r="I187" t="s">
        <v>241</v>
      </c>
      <c r="J187" s="1">
        <v>43409</v>
      </c>
      <c r="K187" s="1">
        <v>43475</v>
      </c>
      <c r="L187" t="s">
        <v>103</v>
      </c>
      <c r="N187" t="s">
        <v>1580</v>
      </c>
    </row>
    <row r="188" spans="1:14" x14ac:dyDescent="0.25">
      <c r="A188" t="s">
        <v>2298</v>
      </c>
      <c r="B188" t="s">
        <v>2991</v>
      </c>
      <c r="C188" t="s">
        <v>1764</v>
      </c>
      <c r="D188" t="s">
        <v>21</v>
      </c>
      <c r="E188">
        <v>21047</v>
      </c>
      <c r="F188" t="s">
        <v>22</v>
      </c>
      <c r="G188" t="s">
        <v>22</v>
      </c>
      <c r="H188" t="s">
        <v>101</v>
      </c>
      <c r="I188" t="s">
        <v>241</v>
      </c>
      <c r="J188" t="s">
        <v>210</v>
      </c>
      <c r="K188" s="1">
        <v>43473</v>
      </c>
      <c r="L188" t="s">
        <v>211</v>
      </c>
      <c r="M188" t="str">
        <f>HYPERLINK("https://www.regulations.gov/docket?D=FDA-2019-H-0097")</f>
        <v>https://www.regulations.gov/docket?D=FDA-2019-H-0097</v>
      </c>
      <c r="N188" t="s">
        <v>210</v>
      </c>
    </row>
    <row r="189" spans="1:14" x14ac:dyDescent="0.25">
      <c r="A189" t="s">
        <v>93</v>
      </c>
      <c r="B189" t="s">
        <v>355</v>
      </c>
      <c r="C189" t="s">
        <v>356</v>
      </c>
      <c r="D189" t="s">
        <v>21</v>
      </c>
      <c r="E189">
        <v>21114</v>
      </c>
      <c r="F189" t="s">
        <v>22</v>
      </c>
      <c r="G189" t="s">
        <v>22</v>
      </c>
      <c r="H189" t="s">
        <v>101</v>
      </c>
      <c r="I189" t="s">
        <v>241</v>
      </c>
      <c r="J189" t="s">
        <v>210</v>
      </c>
      <c r="K189" s="1">
        <v>43473</v>
      </c>
      <c r="L189" t="s">
        <v>211</v>
      </c>
      <c r="M189" t="str">
        <f>HYPERLINK("https://www.regulations.gov/docket?D=FDA-2019-H-0093")</f>
        <v>https://www.regulations.gov/docket?D=FDA-2019-H-0093</v>
      </c>
      <c r="N189" t="s">
        <v>210</v>
      </c>
    </row>
    <row r="190" spans="1:14" x14ac:dyDescent="0.25">
      <c r="A190" t="s">
        <v>199</v>
      </c>
      <c r="B190" t="s">
        <v>200</v>
      </c>
      <c r="C190" t="s">
        <v>193</v>
      </c>
      <c r="D190" t="s">
        <v>21</v>
      </c>
      <c r="E190">
        <v>20748</v>
      </c>
      <c r="F190" t="s">
        <v>22</v>
      </c>
      <c r="G190" t="s">
        <v>22</v>
      </c>
      <c r="H190" t="s">
        <v>101</v>
      </c>
      <c r="I190" t="s">
        <v>241</v>
      </c>
      <c r="J190" t="s">
        <v>210</v>
      </c>
      <c r="K190" s="1">
        <v>43472</v>
      </c>
      <c r="L190" t="s">
        <v>211</v>
      </c>
      <c r="M190" t="str">
        <f>HYPERLINK("https://www.regulations.gov/docket?D=FDA-2019-H-0052")</f>
        <v>https://www.regulations.gov/docket?D=FDA-2019-H-0052</v>
      </c>
      <c r="N190" t="s">
        <v>210</v>
      </c>
    </row>
    <row r="191" spans="1:14" x14ac:dyDescent="0.25">
      <c r="A191" t="s">
        <v>1483</v>
      </c>
      <c r="B191" t="s">
        <v>1484</v>
      </c>
      <c r="C191" t="s">
        <v>173</v>
      </c>
      <c r="D191" t="s">
        <v>21</v>
      </c>
      <c r="E191">
        <v>20745</v>
      </c>
      <c r="F191" t="s">
        <v>22</v>
      </c>
      <c r="G191" t="s">
        <v>22</v>
      </c>
      <c r="H191" t="s">
        <v>101</v>
      </c>
      <c r="I191" t="s">
        <v>241</v>
      </c>
      <c r="J191" t="s">
        <v>210</v>
      </c>
      <c r="K191" s="1">
        <v>43472</v>
      </c>
      <c r="L191" t="s">
        <v>211</v>
      </c>
      <c r="M191" t="str">
        <f>HYPERLINK("https://www.regulations.gov/docket?D=FDA-2019-H-0074")</f>
        <v>https://www.regulations.gov/docket?D=FDA-2019-H-0074</v>
      </c>
      <c r="N191" t="s">
        <v>210</v>
      </c>
    </row>
    <row r="192" spans="1:14" x14ac:dyDescent="0.25">
      <c r="A192" t="s">
        <v>296</v>
      </c>
      <c r="B192" t="s">
        <v>297</v>
      </c>
      <c r="C192" t="s">
        <v>173</v>
      </c>
      <c r="D192" t="s">
        <v>21</v>
      </c>
      <c r="E192">
        <v>20745</v>
      </c>
      <c r="F192" t="s">
        <v>22</v>
      </c>
      <c r="G192" t="s">
        <v>22</v>
      </c>
      <c r="H192" t="s">
        <v>101</v>
      </c>
      <c r="I192" t="s">
        <v>241</v>
      </c>
      <c r="J192" t="s">
        <v>210</v>
      </c>
      <c r="K192" s="1">
        <v>43469</v>
      </c>
      <c r="L192" t="s">
        <v>211</v>
      </c>
      <c r="M192" t="str">
        <f>HYPERLINK("https://www.regulations.gov/docket?D=FDA-2019-H-0049")</f>
        <v>https://www.regulations.gov/docket?D=FDA-2019-H-0049</v>
      </c>
      <c r="N192" t="s">
        <v>210</v>
      </c>
    </row>
    <row r="193" spans="1:14" x14ac:dyDescent="0.25">
      <c r="A193" t="s">
        <v>511</v>
      </c>
      <c r="B193" t="s">
        <v>1244</v>
      </c>
      <c r="C193" t="s">
        <v>958</v>
      </c>
      <c r="D193" t="s">
        <v>21</v>
      </c>
      <c r="E193">
        <v>21113</v>
      </c>
      <c r="F193" t="s">
        <v>22</v>
      </c>
      <c r="G193" t="s">
        <v>22</v>
      </c>
      <c r="H193" t="s">
        <v>101</v>
      </c>
      <c r="I193" t="s">
        <v>241</v>
      </c>
      <c r="J193" t="s">
        <v>210</v>
      </c>
      <c r="K193" s="1">
        <v>43469</v>
      </c>
      <c r="L193" t="s">
        <v>211</v>
      </c>
      <c r="M193" t="str">
        <f>HYPERLINK("https://www.regulations.gov/docket?D=FDA-2019-H-0042")</f>
        <v>https://www.regulations.gov/docket?D=FDA-2019-H-0042</v>
      </c>
      <c r="N193" t="s">
        <v>210</v>
      </c>
    </row>
    <row r="194" spans="1:14" x14ac:dyDescent="0.25">
      <c r="A194" t="s">
        <v>496</v>
      </c>
      <c r="B194" t="s">
        <v>497</v>
      </c>
      <c r="C194" t="s">
        <v>29</v>
      </c>
      <c r="D194" t="s">
        <v>21</v>
      </c>
      <c r="E194">
        <v>21214</v>
      </c>
      <c r="F194" t="s">
        <v>22</v>
      </c>
      <c r="G194" t="s">
        <v>22</v>
      </c>
      <c r="H194" t="s">
        <v>101</v>
      </c>
      <c r="I194" t="s">
        <v>241</v>
      </c>
      <c r="J194" s="1">
        <v>43406</v>
      </c>
      <c r="K194" s="1">
        <v>43468</v>
      </c>
      <c r="L194" t="s">
        <v>103</v>
      </c>
      <c r="N194" t="s">
        <v>1580</v>
      </c>
    </row>
    <row r="195" spans="1:14" x14ac:dyDescent="0.25">
      <c r="A195" t="s">
        <v>196</v>
      </c>
      <c r="B195" t="s">
        <v>3032</v>
      </c>
      <c r="C195" t="s">
        <v>854</v>
      </c>
      <c r="D195" t="s">
        <v>21</v>
      </c>
      <c r="E195">
        <v>20706</v>
      </c>
      <c r="F195" t="s">
        <v>22</v>
      </c>
      <c r="G195" t="s">
        <v>22</v>
      </c>
      <c r="H195" t="s">
        <v>101</v>
      </c>
      <c r="I195" t="s">
        <v>241</v>
      </c>
      <c r="J195" s="1">
        <v>43405</v>
      </c>
      <c r="K195" s="1">
        <v>43468</v>
      </c>
      <c r="L195" t="s">
        <v>103</v>
      </c>
      <c r="N195" t="s">
        <v>1900</v>
      </c>
    </row>
    <row r="196" spans="1:14" x14ac:dyDescent="0.25">
      <c r="A196" t="s">
        <v>3033</v>
      </c>
      <c r="B196" t="s">
        <v>3034</v>
      </c>
      <c r="C196" t="s">
        <v>29</v>
      </c>
      <c r="D196" t="s">
        <v>21</v>
      </c>
      <c r="E196">
        <v>21229</v>
      </c>
      <c r="F196" t="s">
        <v>22</v>
      </c>
      <c r="G196" t="s">
        <v>22</v>
      </c>
      <c r="H196" t="s">
        <v>101</v>
      </c>
      <c r="I196" t="s">
        <v>241</v>
      </c>
      <c r="J196" s="1">
        <v>43425</v>
      </c>
      <c r="K196" s="1">
        <v>43461</v>
      </c>
      <c r="L196" t="s">
        <v>103</v>
      </c>
      <c r="N196" t="s">
        <v>1900</v>
      </c>
    </row>
    <row r="197" spans="1:14" x14ac:dyDescent="0.25">
      <c r="A197" t="s">
        <v>530</v>
      </c>
      <c r="B197" t="s">
        <v>531</v>
      </c>
      <c r="C197" t="s">
        <v>532</v>
      </c>
      <c r="D197" t="s">
        <v>21</v>
      </c>
      <c r="E197">
        <v>21234</v>
      </c>
      <c r="F197" t="s">
        <v>22</v>
      </c>
      <c r="G197" t="s">
        <v>22</v>
      </c>
      <c r="H197" t="s">
        <v>101</v>
      </c>
      <c r="I197" t="s">
        <v>241</v>
      </c>
      <c r="J197" s="1">
        <v>43376</v>
      </c>
      <c r="K197" s="1">
        <v>43454</v>
      </c>
      <c r="L197" t="s">
        <v>103</v>
      </c>
      <c r="N197" t="s">
        <v>1580</v>
      </c>
    </row>
    <row r="198" spans="1:14" x14ac:dyDescent="0.25">
      <c r="A198" t="s">
        <v>3043</v>
      </c>
      <c r="B198" t="s">
        <v>2026</v>
      </c>
      <c r="C198" t="s">
        <v>765</v>
      </c>
      <c r="D198" t="s">
        <v>21</v>
      </c>
      <c r="E198">
        <v>20639</v>
      </c>
      <c r="F198" t="s">
        <v>22</v>
      </c>
      <c r="G198" t="s">
        <v>22</v>
      </c>
      <c r="H198" t="s">
        <v>101</v>
      </c>
      <c r="I198" t="s">
        <v>241</v>
      </c>
      <c r="J198" s="1">
        <v>43385</v>
      </c>
      <c r="K198" s="1">
        <v>43454</v>
      </c>
      <c r="L198" t="s">
        <v>103</v>
      </c>
      <c r="N198" t="s">
        <v>1580</v>
      </c>
    </row>
    <row r="199" spans="1:14" x14ac:dyDescent="0.25">
      <c r="A199" t="s">
        <v>188</v>
      </c>
      <c r="B199" t="s">
        <v>189</v>
      </c>
      <c r="C199" t="s">
        <v>190</v>
      </c>
      <c r="D199" t="s">
        <v>21</v>
      </c>
      <c r="E199">
        <v>20852</v>
      </c>
      <c r="F199" t="s">
        <v>22</v>
      </c>
      <c r="G199" t="s">
        <v>22</v>
      </c>
      <c r="H199" t="s">
        <v>101</v>
      </c>
      <c r="I199" t="s">
        <v>241</v>
      </c>
      <c r="J199" s="1">
        <v>43397</v>
      </c>
      <c r="K199" s="1">
        <v>43454</v>
      </c>
      <c r="L199" t="s">
        <v>103</v>
      </c>
      <c r="N199" t="s">
        <v>1580</v>
      </c>
    </row>
    <row r="200" spans="1:14" x14ac:dyDescent="0.25">
      <c r="A200" t="s">
        <v>1922</v>
      </c>
      <c r="B200" t="s">
        <v>1923</v>
      </c>
      <c r="C200" t="s">
        <v>1924</v>
      </c>
      <c r="D200" t="s">
        <v>21</v>
      </c>
      <c r="E200">
        <v>21643</v>
      </c>
      <c r="F200" t="s">
        <v>22</v>
      </c>
      <c r="G200" t="s">
        <v>22</v>
      </c>
      <c r="H200" t="s">
        <v>101</v>
      </c>
      <c r="I200" t="s">
        <v>241</v>
      </c>
      <c r="J200" t="s">
        <v>210</v>
      </c>
      <c r="K200" s="1">
        <v>43448</v>
      </c>
      <c r="L200" t="s">
        <v>211</v>
      </c>
      <c r="M200" t="str">
        <f>HYPERLINK("https://www.regulations.gov/docket?D=FDA-2018-H-4740")</f>
        <v>https://www.regulations.gov/docket?D=FDA-2018-H-4740</v>
      </c>
      <c r="N200" t="s">
        <v>210</v>
      </c>
    </row>
    <row r="201" spans="1:14" x14ac:dyDescent="0.25">
      <c r="A201" t="s">
        <v>541</v>
      </c>
      <c r="B201" t="s">
        <v>542</v>
      </c>
      <c r="C201" t="s">
        <v>226</v>
      </c>
      <c r="D201" t="s">
        <v>21</v>
      </c>
      <c r="E201">
        <v>20754</v>
      </c>
      <c r="F201" t="s">
        <v>22</v>
      </c>
      <c r="G201" t="s">
        <v>22</v>
      </c>
      <c r="H201" t="s">
        <v>101</v>
      </c>
      <c r="I201" t="s">
        <v>241</v>
      </c>
      <c r="J201" s="1">
        <v>43391</v>
      </c>
      <c r="K201" s="1">
        <v>43447</v>
      </c>
      <c r="L201" t="s">
        <v>103</v>
      </c>
      <c r="N201" t="s">
        <v>1900</v>
      </c>
    </row>
    <row r="202" spans="1:14" x14ac:dyDescent="0.25">
      <c r="A202" t="s">
        <v>1529</v>
      </c>
      <c r="B202" t="s">
        <v>1530</v>
      </c>
      <c r="C202" t="s">
        <v>1413</v>
      </c>
      <c r="D202" t="s">
        <v>21</v>
      </c>
      <c r="E202">
        <v>21146</v>
      </c>
      <c r="F202" t="s">
        <v>22</v>
      </c>
      <c r="G202" t="s">
        <v>22</v>
      </c>
      <c r="H202" t="s">
        <v>101</v>
      </c>
      <c r="I202" t="s">
        <v>241</v>
      </c>
      <c r="J202" s="1">
        <v>43395</v>
      </c>
      <c r="K202" s="1">
        <v>43447</v>
      </c>
      <c r="L202" t="s">
        <v>103</v>
      </c>
      <c r="N202" t="s">
        <v>1580</v>
      </c>
    </row>
    <row r="203" spans="1:14" x14ac:dyDescent="0.25">
      <c r="A203" t="s">
        <v>1501</v>
      </c>
      <c r="B203" t="s">
        <v>1502</v>
      </c>
      <c r="C203" t="s">
        <v>356</v>
      </c>
      <c r="D203" t="s">
        <v>21</v>
      </c>
      <c r="E203">
        <v>21114</v>
      </c>
      <c r="F203" t="s">
        <v>22</v>
      </c>
      <c r="G203" t="s">
        <v>22</v>
      </c>
      <c r="H203" t="s">
        <v>101</v>
      </c>
      <c r="I203" t="s">
        <v>241</v>
      </c>
      <c r="J203" s="1">
        <v>43390</v>
      </c>
      <c r="K203" s="1">
        <v>43447</v>
      </c>
      <c r="L203" t="s">
        <v>103</v>
      </c>
      <c r="N203" t="s">
        <v>1900</v>
      </c>
    </row>
    <row r="204" spans="1:14" x14ac:dyDescent="0.25">
      <c r="A204" t="s">
        <v>615</v>
      </c>
      <c r="B204" t="s">
        <v>616</v>
      </c>
      <c r="C204" t="s">
        <v>617</v>
      </c>
      <c r="D204" t="s">
        <v>21</v>
      </c>
      <c r="E204">
        <v>21012</v>
      </c>
      <c r="F204" t="s">
        <v>22</v>
      </c>
      <c r="G204" t="s">
        <v>22</v>
      </c>
      <c r="H204" t="s">
        <v>101</v>
      </c>
      <c r="I204" t="s">
        <v>241</v>
      </c>
      <c r="J204" s="1">
        <v>43390</v>
      </c>
      <c r="K204" s="1">
        <v>43447</v>
      </c>
      <c r="L204" t="s">
        <v>103</v>
      </c>
      <c r="N204" t="s">
        <v>1580</v>
      </c>
    </row>
    <row r="205" spans="1:14" x14ac:dyDescent="0.25">
      <c r="A205" t="s">
        <v>2513</v>
      </c>
      <c r="B205" t="s">
        <v>2514</v>
      </c>
      <c r="C205" t="s">
        <v>390</v>
      </c>
      <c r="D205" t="s">
        <v>21</v>
      </c>
      <c r="E205">
        <v>21613</v>
      </c>
      <c r="F205" t="s">
        <v>22</v>
      </c>
      <c r="G205" t="s">
        <v>22</v>
      </c>
      <c r="H205" t="s">
        <v>101</v>
      </c>
      <c r="I205" t="s">
        <v>241</v>
      </c>
      <c r="J205" t="s">
        <v>210</v>
      </c>
      <c r="K205" s="1">
        <v>43447</v>
      </c>
      <c r="L205" t="s">
        <v>211</v>
      </c>
      <c r="M205" t="str">
        <f>HYPERLINK("https://www.regulations.gov/docket?D=FDA-2018-H-4733")</f>
        <v>https://www.regulations.gov/docket?D=FDA-2018-H-4733</v>
      </c>
      <c r="N205" t="s">
        <v>210</v>
      </c>
    </row>
    <row r="206" spans="1:14" x14ac:dyDescent="0.25">
      <c r="A206" t="s">
        <v>2426</v>
      </c>
      <c r="B206" t="s">
        <v>2427</v>
      </c>
      <c r="C206" t="s">
        <v>29</v>
      </c>
      <c r="D206" t="s">
        <v>21</v>
      </c>
      <c r="E206">
        <v>21224</v>
      </c>
      <c r="F206" t="s">
        <v>22</v>
      </c>
      <c r="G206" t="s">
        <v>22</v>
      </c>
      <c r="H206" t="s">
        <v>101</v>
      </c>
      <c r="I206" t="s">
        <v>241</v>
      </c>
      <c r="J206" t="s">
        <v>210</v>
      </c>
      <c r="K206" s="1">
        <v>43445</v>
      </c>
      <c r="L206" t="s">
        <v>211</v>
      </c>
      <c r="M206" t="str">
        <f>HYPERLINK("https://www.regulations.gov/docket?D=FDA-2018-H-4680")</f>
        <v>https://www.regulations.gov/docket?D=FDA-2018-H-4680</v>
      </c>
      <c r="N206" t="s">
        <v>210</v>
      </c>
    </row>
    <row r="207" spans="1:14" x14ac:dyDescent="0.25">
      <c r="A207" t="s">
        <v>1304</v>
      </c>
      <c r="B207" t="s">
        <v>1305</v>
      </c>
      <c r="C207" t="s">
        <v>29</v>
      </c>
      <c r="D207" t="s">
        <v>21</v>
      </c>
      <c r="E207">
        <v>21225</v>
      </c>
      <c r="F207" t="s">
        <v>22</v>
      </c>
      <c r="G207" t="s">
        <v>22</v>
      </c>
      <c r="H207" t="s">
        <v>101</v>
      </c>
      <c r="I207" t="s">
        <v>241</v>
      </c>
      <c r="J207" t="s">
        <v>210</v>
      </c>
      <c r="K207" s="1">
        <v>43445</v>
      </c>
      <c r="L207" t="s">
        <v>211</v>
      </c>
      <c r="M207" t="str">
        <f>HYPERLINK("https://www.regulations.gov/docket?D=FDA-2018-H-4683")</f>
        <v>https://www.regulations.gov/docket?D=FDA-2018-H-4683</v>
      </c>
      <c r="N207" t="s">
        <v>210</v>
      </c>
    </row>
    <row r="208" spans="1:14" x14ac:dyDescent="0.25">
      <c r="A208" t="s">
        <v>3242</v>
      </c>
      <c r="B208" t="s">
        <v>3243</v>
      </c>
      <c r="C208" t="s">
        <v>642</v>
      </c>
      <c r="D208" t="s">
        <v>21</v>
      </c>
      <c r="E208">
        <v>20785</v>
      </c>
      <c r="F208" t="s">
        <v>22</v>
      </c>
      <c r="G208" t="s">
        <v>22</v>
      </c>
      <c r="H208" t="s">
        <v>101</v>
      </c>
      <c r="I208" t="s">
        <v>241</v>
      </c>
      <c r="J208" s="1">
        <v>43320</v>
      </c>
      <c r="K208" s="1">
        <v>43433</v>
      </c>
      <c r="L208" t="s">
        <v>103</v>
      </c>
      <c r="N208" t="s">
        <v>1900</v>
      </c>
    </row>
    <row r="209" spans="1:14" x14ac:dyDescent="0.25">
      <c r="A209" t="s">
        <v>3252</v>
      </c>
      <c r="B209" t="s">
        <v>3253</v>
      </c>
      <c r="C209" t="s">
        <v>154</v>
      </c>
      <c r="D209" t="s">
        <v>21</v>
      </c>
      <c r="E209">
        <v>20723</v>
      </c>
      <c r="F209" t="s">
        <v>22</v>
      </c>
      <c r="G209" t="s">
        <v>22</v>
      </c>
      <c r="H209" t="s">
        <v>101</v>
      </c>
      <c r="I209" t="s">
        <v>241</v>
      </c>
      <c r="J209" s="1">
        <v>43376</v>
      </c>
      <c r="K209" s="1">
        <v>43433</v>
      </c>
      <c r="L209" t="s">
        <v>103</v>
      </c>
      <c r="N209" t="s">
        <v>1900</v>
      </c>
    </row>
    <row r="210" spans="1:14" x14ac:dyDescent="0.25">
      <c r="A210" t="s">
        <v>30</v>
      </c>
      <c r="B210" t="s">
        <v>1204</v>
      </c>
      <c r="C210" t="s">
        <v>59</v>
      </c>
      <c r="D210" t="s">
        <v>21</v>
      </c>
      <c r="E210">
        <v>21133</v>
      </c>
      <c r="F210" t="s">
        <v>22</v>
      </c>
      <c r="G210" t="s">
        <v>22</v>
      </c>
      <c r="H210" t="s">
        <v>101</v>
      </c>
      <c r="I210" t="s">
        <v>241</v>
      </c>
      <c r="J210" s="1">
        <v>43376</v>
      </c>
      <c r="K210" s="1">
        <v>43433</v>
      </c>
      <c r="L210" t="s">
        <v>103</v>
      </c>
      <c r="N210" t="s">
        <v>1900</v>
      </c>
    </row>
    <row r="211" spans="1:14" x14ac:dyDescent="0.25">
      <c r="A211" t="s">
        <v>1149</v>
      </c>
      <c r="B211" t="s">
        <v>1150</v>
      </c>
      <c r="C211" t="s">
        <v>29</v>
      </c>
      <c r="D211" t="s">
        <v>21</v>
      </c>
      <c r="E211">
        <v>21206</v>
      </c>
      <c r="F211" t="s">
        <v>22</v>
      </c>
      <c r="G211" t="s">
        <v>22</v>
      </c>
      <c r="H211" t="s">
        <v>101</v>
      </c>
      <c r="I211" t="s">
        <v>241</v>
      </c>
      <c r="J211" s="1">
        <v>43377</v>
      </c>
      <c r="K211" s="1">
        <v>43433</v>
      </c>
      <c r="L211" t="s">
        <v>103</v>
      </c>
      <c r="N211" t="s">
        <v>1900</v>
      </c>
    </row>
    <row r="212" spans="1:14" x14ac:dyDescent="0.25">
      <c r="A212" t="s">
        <v>201</v>
      </c>
      <c r="B212" t="s">
        <v>2443</v>
      </c>
      <c r="C212" t="s">
        <v>154</v>
      </c>
      <c r="D212" t="s">
        <v>21</v>
      </c>
      <c r="E212">
        <v>20708</v>
      </c>
      <c r="F212" t="s">
        <v>22</v>
      </c>
      <c r="G212" t="s">
        <v>22</v>
      </c>
      <c r="H212" t="s">
        <v>101</v>
      </c>
      <c r="I212" t="s">
        <v>241</v>
      </c>
      <c r="J212" t="s">
        <v>210</v>
      </c>
      <c r="K212" s="1">
        <v>43432</v>
      </c>
      <c r="L212" t="s">
        <v>211</v>
      </c>
      <c r="M212" t="str">
        <f>HYPERLINK("https://www.regulations.gov/docket?D=FDA-2018-H-4514")</f>
        <v>https://www.regulations.gov/docket?D=FDA-2018-H-4514</v>
      </c>
      <c r="N212" t="s">
        <v>210</v>
      </c>
    </row>
    <row r="213" spans="1:14" x14ac:dyDescent="0.25">
      <c r="A213" t="s">
        <v>1527</v>
      </c>
      <c r="B213" t="s">
        <v>1528</v>
      </c>
      <c r="C213" t="s">
        <v>1413</v>
      </c>
      <c r="D213" t="s">
        <v>21</v>
      </c>
      <c r="E213">
        <v>21146</v>
      </c>
      <c r="F213" t="s">
        <v>22</v>
      </c>
      <c r="G213" t="s">
        <v>22</v>
      </c>
      <c r="H213" t="s">
        <v>101</v>
      </c>
      <c r="I213" t="s">
        <v>241</v>
      </c>
      <c r="J213" t="s">
        <v>210</v>
      </c>
      <c r="K213" s="1">
        <v>43430</v>
      </c>
      <c r="L213" t="s">
        <v>211</v>
      </c>
      <c r="M213" t="str">
        <f>HYPERLINK("https://www.regulations.gov/docket?D=FDA-2018-H-4461")</f>
        <v>https://www.regulations.gov/docket?D=FDA-2018-H-4461</v>
      </c>
      <c r="N213" t="s">
        <v>210</v>
      </c>
    </row>
    <row r="214" spans="1:14" x14ac:dyDescent="0.25">
      <c r="A214" t="s">
        <v>1533</v>
      </c>
      <c r="B214" t="s">
        <v>1534</v>
      </c>
      <c r="C214" t="s">
        <v>1413</v>
      </c>
      <c r="D214" t="s">
        <v>21</v>
      </c>
      <c r="E214">
        <v>21146</v>
      </c>
      <c r="F214" t="s">
        <v>22</v>
      </c>
      <c r="G214" t="s">
        <v>22</v>
      </c>
      <c r="H214" t="s">
        <v>101</v>
      </c>
      <c r="I214" t="s">
        <v>241</v>
      </c>
      <c r="J214" t="s">
        <v>210</v>
      </c>
      <c r="K214" s="1">
        <v>43430</v>
      </c>
      <c r="L214" t="s">
        <v>211</v>
      </c>
      <c r="M214" t="str">
        <f>HYPERLINK("https://www.regulations.gov/docket?D=FDA-2018-H-4469")</f>
        <v>https://www.regulations.gov/docket?D=FDA-2018-H-4469</v>
      </c>
      <c r="N214" t="s">
        <v>210</v>
      </c>
    </row>
    <row r="215" spans="1:14" x14ac:dyDescent="0.25">
      <c r="A215" t="s">
        <v>3289</v>
      </c>
      <c r="B215" t="s">
        <v>248</v>
      </c>
      <c r="C215" t="s">
        <v>249</v>
      </c>
      <c r="D215" t="s">
        <v>21</v>
      </c>
      <c r="E215">
        <v>20744</v>
      </c>
      <c r="F215" t="s">
        <v>22</v>
      </c>
      <c r="G215" t="s">
        <v>22</v>
      </c>
      <c r="H215" t="s">
        <v>101</v>
      </c>
      <c r="I215" t="s">
        <v>241</v>
      </c>
      <c r="J215" t="s">
        <v>210</v>
      </c>
      <c r="K215" s="1">
        <v>43430</v>
      </c>
      <c r="L215" t="s">
        <v>211</v>
      </c>
      <c r="M215" t="str">
        <f>HYPERLINK("https://www.regulations.gov/docket?D=FDA-2018-H-4466")</f>
        <v>https://www.regulations.gov/docket?D=FDA-2018-H-4466</v>
      </c>
      <c r="N215" t="s">
        <v>210</v>
      </c>
    </row>
    <row r="216" spans="1:14" x14ac:dyDescent="0.25">
      <c r="A216" t="s">
        <v>1120</v>
      </c>
      <c r="B216" t="s">
        <v>3297</v>
      </c>
      <c r="C216" t="s">
        <v>1122</v>
      </c>
      <c r="D216" t="s">
        <v>21</v>
      </c>
      <c r="E216">
        <v>20815</v>
      </c>
      <c r="F216" t="s">
        <v>22</v>
      </c>
      <c r="G216" t="s">
        <v>22</v>
      </c>
      <c r="H216" t="s">
        <v>101</v>
      </c>
      <c r="I216" t="s">
        <v>241</v>
      </c>
      <c r="J216" s="1">
        <v>43376</v>
      </c>
      <c r="K216" s="1">
        <v>43425</v>
      </c>
      <c r="L216" t="s">
        <v>103</v>
      </c>
      <c r="N216" t="s">
        <v>1900</v>
      </c>
    </row>
    <row r="217" spans="1:14" x14ac:dyDescent="0.25">
      <c r="A217" t="s">
        <v>1663</v>
      </c>
      <c r="B217" t="s">
        <v>3298</v>
      </c>
      <c r="C217" t="s">
        <v>652</v>
      </c>
      <c r="D217" t="s">
        <v>21</v>
      </c>
      <c r="E217">
        <v>20743</v>
      </c>
      <c r="F217" t="s">
        <v>22</v>
      </c>
      <c r="G217" t="s">
        <v>22</v>
      </c>
      <c r="H217" t="s">
        <v>101</v>
      </c>
      <c r="I217" t="s">
        <v>241</v>
      </c>
      <c r="J217" s="1">
        <v>43355</v>
      </c>
      <c r="K217" s="1">
        <v>43425</v>
      </c>
      <c r="L217" t="s">
        <v>103</v>
      </c>
      <c r="N217" t="s">
        <v>1900</v>
      </c>
    </row>
    <row r="218" spans="1:14" x14ac:dyDescent="0.25">
      <c r="A218" t="s">
        <v>627</v>
      </c>
      <c r="B218" t="s">
        <v>628</v>
      </c>
      <c r="C218" t="s">
        <v>629</v>
      </c>
      <c r="D218" t="s">
        <v>21</v>
      </c>
      <c r="E218">
        <v>20622</v>
      </c>
      <c r="F218" t="s">
        <v>22</v>
      </c>
      <c r="G218" t="s">
        <v>22</v>
      </c>
      <c r="H218" t="s">
        <v>101</v>
      </c>
      <c r="I218" t="s">
        <v>241</v>
      </c>
      <c r="J218" s="1">
        <v>43370</v>
      </c>
      <c r="K218" s="1">
        <v>43425</v>
      </c>
      <c r="L218" t="s">
        <v>103</v>
      </c>
      <c r="N218" t="s">
        <v>1580</v>
      </c>
    </row>
    <row r="219" spans="1:14" x14ac:dyDescent="0.25">
      <c r="A219" t="s">
        <v>1507</v>
      </c>
      <c r="B219" t="s">
        <v>1508</v>
      </c>
      <c r="C219" t="s">
        <v>1509</v>
      </c>
      <c r="D219" t="s">
        <v>21</v>
      </c>
      <c r="E219">
        <v>21032</v>
      </c>
      <c r="F219" t="s">
        <v>22</v>
      </c>
      <c r="G219" t="s">
        <v>22</v>
      </c>
      <c r="H219" t="s">
        <v>101</v>
      </c>
      <c r="I219" t="s">
        <v>241</v>
      </c>
      <c r="J219" t="s">
        <v>210</v>
      </c>
      <c r="K219" s="1">
        <v>43423</v>
      </c>
      <c r="L219" t="s">
        <v>211</v>
      </c>
      <c r="M219" t="str">
        <f>HYPERLINK("https://www.regulations.gov/docket?D=FDA-2018-H-4379")</f>
        <v>https://www.regulations.gov/docket?D=FDA-2018-H-4379</v>
      </c>
      <c r="N219" t="s">
        <v>210</v>
      </c>
    </row>
    <row r="220" spans="1:14" x14ac:dyDescent="0.25">
      <c r="A220" t="s">
        <v>155</v>
      </c>
      <c r="B220" t="s">
        <v>3348</v>
      </c>
      <c r="C220" t="s">
        <v>29</v>
      </c>
      <c r="D220" t="s">
        <v>21</v>
      </c>
      <c r="E220">
        <v>21204</v>
      </c>
      <c r="F220" t="s">
        <v>22</v>
      </c>
      <c r="G220" t="s">
        <v>22</v>
      </c>
      <c r="H220" t="s">
        <v>101</v>
      </c>
      <c r="I220" t="s">
        <v>241</v>
      </c>
      <c r="J220" s="1">
        <v>43365</v>
      </c>
      <c r="K220" s="1">
        <v>43419</v>
      </c>
      <c r="L220" t="s">
        <v>103</v>
      </c>
      <c r="N220" t="s">
        <v>1900</v>
      </c>
    </row>
    <row r="221" spans="1:14" x14ac:dyDescent="0.25">
      <c r="A221" t="s">
        <v>2209</v>
      </c>
      <c r="B221" t="s">
        <v>3350</v>
      </c>
      <c r="C221" t="s">
        <v>190</v>
      </c>
      <c r="D221" t="s">
        <v>21</v>
      </c>
      <c r="E221">
        <v>20855</v>
      </c>
      <c r="F221" t="s">
        <v>22</v>
      </c>
      <c r="G221" t="s">
        <v>22</v>
      </c>
      <c r="H221" t="s">
        <v>101</v>
      </c>
      <c r="I221" t="s">
        <v>241</v>
      </c>
      <c r="J221" s="1">
        <v>43367</v>
      </c>
      <c r="K221" s="1">
        <v>43419</v>
      </c>
      <c r="L221" t="s">
        <v>103</v>
      </c>
      <c r="N221" t="s">
        <v>1580</v>
      </c>
    </row>
    <row r="222" spans="1:14" x14ac:dyDescent="0.25">
      <c r="A222" t="s">
        <v>2903</v>
      </c>
      <c r="B222" t="s">
        <v>2904</v>
      </c>
      <c r="C222" t="s">
        <v>29</v>
      </c>
      <c r="D222" t="s">
        <v>21</v>
      </c>
      <c r="E222">
        <v>21223</v>
      </c>
      <c r="F222" t="s">
        <v>22</v>
      </c>
      <c r="G222" t="s">
        <v>22</v>
      </c>
      <c r="H222" t="s">
        <v>101</v>
      </c>
      <c r="I222" t="s">
        <v>241</v>
      </c>
      <c r="J222" s="1">
        <v>43369</v>
      </c>
      <c r="K222" s="1">
        <v>43419</v>
      </c>
      <c r="L222" t="s">
        <v>103</v>
      </c>
      <c r="N222" t="s">
        <v>1580</v>
      </c>
    </row>
    <row r="223" spans="1:14" x14ac:dyDescent="0.25">
      <c r="A223" t="s">
        <v>405</v>
      </c>
      <c r="B223" t="s">
        <v>1206</v>
      </c>
      <c r="C223" t="s">
        <v>51</v>
      </c>
      <c r="D223" t="s">
        <v>21</v>
      </c>
      <c r="E223">
        <v>21136</v>
      </c>
      <c r="F223" t="s">
        <v>22</v>
      </c>
      <c r="G223" t="s">
        <v>22</v>
      </c>
      <c r="H223" t="s">
        <v>101</v>
      </c>
      <c r="I223" t="s">
        <v>241</v>
      </c>
      <c r="J223" s="1">
        <v>43362</v>
      </c>
      <c r="K223" s="1">
        <v>43419</v>
      </c>
      <c r="L223" t="s">
        <v>103</v>
      </c>
      <c r="N223" t="s">
        <v>1580</v>
      </c>
    </row>
    <row r="224" spans="1:14" x14ac:dyDescent="0.25">
      <c r="A224" t="s">
        <v>1207</v>
      </c>
      <c r="B224" t="s">
        <v>1208</v>
      </c>
      <c r="C224" t="s">
        <v>1209</v>
      </c>
      <c r="D224" t="s">
        <v>21</v>
      </c>
      <c r="E224">
        <v>21244</v>
      </c>
      <c r="F224" t="s">
        <v>22</v>
      </c>
      <c r="G224" t="s">
        <v>22</v>
      </c>
      <c r="H224" t="s">
        <v>101</v>
      </c>
      <c r="I224" t="s">
        <v>241</v>
      </c>
      <c r="J224" s="1">
        <v>43362</v>
      </c>
      <c r="K224" s="1">
        <v>43419</v>
      </c>
      <c r="L224" t="s">
        <v>103</v>
      </c>
      <c r="N224" t="s">
        <v>1900</v>
      </c>
    </row>
    <row r="225" spans="1:14" x14ac:dyDescent="0.25">
      <c r="A225" t="s">
        <v>2016</v>
      </c>
      <c r="B225" t="s">
        <v>3379</v>
      </c>
      <c r="C225" t="s">
        <v>70</v>
      </c>
      <c r="D225" t="s">
        <v>21</v>
      </c>
      <c r="E225">
        <v>21403</v>
      </c>
      <c r="F225" t="s">
        <v>22</v>
      </c>
      <c r="G225" t="s">
        <v>22</v>
      </c>
      <c r="H225" t="s">
        <v>101</v>
      </c>
      <c r="I225" t="s">
        <v>241</v>
      </c>
      <c r="J225" s="1">
        <v>43353</v>
      </c>
      <c r="K225" s="1">
        <v>43412</v>
      </c>
      <c r="L225" t="s">
        <v>103</v>
      </c>
      <c r="N225" t="s">
        <v>1900</v>
      </c>
    </row>
    <row r="226" spans="1:14" x14ac:dyDescent="0.25">
      <c r="A226" t="s">
        <v>3387</v>
      </c>
      <c r="B226" t="s">
        <v>2921</v>
      </c>
      <c r="C226" t="s">
        <v>833</v>
      </c>
      <c r="D226" t="s">
        <v>21</v>
      </c>
      <c r="E226">
        <v>20715</v>
      </c>
      <c r="F226" t="s">
        <v>22</v>
      </c>
      <c r="G226" t="s">
        <v>22</v>
      </c>
      <c r="H226" t="s">
        <v>101</v>
      </c>
      <c r="I226" t="s">
        <v>241</v>
      </c>
      <c r="J226" s="1">
        <v>43354</v>
      </c>
      <c r="K226" s="1">
        <v>43412</v>
      </c>
      <c r="L226" t="s">
        <v>103</v>
      </c>
      <c r="N226" t="s">
        <v>1580</v>
      </c>
    </row>
    <row r="227" spans="1:14" x14ac:dyDescent="0.25">
      <c r="A227" t="s">
        <v>93</v>
      </c>
      <c r="B227" t="s">
        <v>3396</v>
      </c>
      <c r="C227" t="s">
        <v>487</v>
      </c>
      <c r="D227" t="s">
        <v>21</v>
      </c>
      <c r="E227">
        <v>20782</v>
      </c>
      <c r="F227" t="s">
        <v>22</v>
      </c>
      <c r="G227" t="s">
        <v>22</v>
      </c>
      <c r="H227" t="s">
        <v>101</v>
      </c>
      <c r="I227" t="s">
        <v>241</v>
      </c>
      <c r="J227" s="1">
        <v>43353</v>
      </c>
      <c r="K227" s="1">
        <v>43412</v>
      </c>
      <c r="L227" t="s">
        <v>103</v>
      </c>
      <c r="N227" t="s">
        <v>1900</v>
      </c>
    </row>
    <row r="228" spans="1:14" x14ac:dyDescent="0.25">
      <c r="A228" t="s">
        <v>1780</v>
      </c>
      <c r="B228" t="s">
        <v>1781</v>
      </c>
      <c r="C228" t="s">
        <v>39</v>
      </c>
      <c r="D228" t="s">
        <v>21</v>
      </c>
      <c r="E228">
        <v>21044</v>
      </c>
      <c r="F228" t="s">
        <v>22</v>
      </c>
      <c r="G228" t="s">
        <v>22</v>
      </c>
      <c r="H228" t="s">
        <v>101</v>
      </c>
      <c r="I228" t="s">
        <v>241</v>
      </c>
      <c r="J228" t="s">
        <v>210</v>
      </c>
      <c r="K228" s="1">
        <v>43411</v>
      </c>
      <c r="L228" t="s">
        <v>211</v>
      </c>
      <c r="M228" t="str">
        <f>HYPERLINK("https://www.regulations.gov/docket?D=FDA-2018-H-4241")</f>
        <v>https://www.regulations.gov/docket?D=FDA-2018-H-4241</v>
      </c>
      <c r="N228" t="s">
        <v>210</v>
      </c>
    </row>
    <row r="229" spans="1:14" x14ac:dyDescent="0.25">
      <c r="A229" t="s">
        <v>1634</v>
      </c>
      <c r="B229" t="s">
        <v>3516</v>
      </c>
      <c r="C229" t="s">
        <v>1171</v>
      </c>
      <c r="D229" t="s">
        <v>21</v>
      </c>
      <c r="E229">
        <v>20705</v>
      </c>
      <c r="F229" t="s">
        <v>22</v>
      </c>
      <c r="G229" t="s">
        <v>22</v>
      </c>
      <c r="H229" t="s">
        <v>101</v>
      </c>
      <c r="I229" t="s">
        <v>241</v>
      </c>
      <c r="J229" s="1">
        <v>43339</v>
      </c>
      <c r="K229" s="1">
        <v>43398</v>
      </c>
      <c r="L229" t="s">
        <v>103</v>
      </c>
      <c r="N229" t="s">
        <v>1580</v>
      </c>
    </row>
    <row r="230" spans="1:14" x14ac:dyDescent="0.25">
      <c r="A230" t="s">
        <v>3197</v>
      </c>
      <c r="B230" t="s">
        <v>3198</v>
      </c>
      <c r="C230" t="s">
        <v>67</v>
      </c>
      <c r="D230" t="s">
        <v>21</v>
      </c>
      <c r="E230">
        <v>20904</v>
      </c>
      <c r="F230" t="s">
        <v>22</v>
      </c>
      <c r="G230" t="s">
        <v>22</v>
      </c>
      <c r="H230" t="s">
        <v>101</v>
      </c>
      <c r="I230" t="s">
        <v>102</v>
      </c>
      <c r="J230" s="1">
        <v>43339</v>
      </c>
      <c r="K230" s="1">
        <v>43391</v>
      </c>
      <c r="L230" t="s">
        <v>103</v>
      </c>
      <c r="N230" t="s">
        <v>1580</v>
      </c>
    </row>
    <row r="231" spans="1:14" x14ac:dyDescent="0.25">
      <c r="A231" t="s">
        <v>3090</v>
      </c>
      <c r="B231" t="s">
        <v>3091</v>
      </c>
      <c r="C231" t="s">
        <v>67</v>
      </c>
      <c r="D231" t="s">
        <v>21</v>
      </c>
      <c r="E231">
        <v>20904</v>
      </c>
      <c r="F231" t="s">
        <v>22</v>
      </c>
      <c r="G231" t="s">
        <v>22</v>
      </c>
      <c r="H231" t="s">
        <v>101</v>
      </c>
      <c r="I231" t="s">
        <v>241</v>
      </c>
      <c r="J231" s="1">
        <v>43340</v>
      </c>
      <c r="K231" s="1">
        <v>43391</v>
      </c>
      <c r="L231" t="s">
        <v>103</v>
      </c>
      <c r="N231" t="s">
        <v>1580</v>
      </c>
    </row>
    <row r="232" spans="1:14" x14ac:dyDescent="0.25">
      <c r="A232" t="s">
        <v>2055</v>
      </c>
      <c r="B232" t="s">
        <v>2056</v>
      </c>
      <c r="C232" t="s">
        <v>29</v>
      </c>
      <c r="D232" t="s">
        <v>21</v>
      </c>
      <c r="E232">
        <v>21206</v>
      </c>
      <c r="F232" t="s">
        <v>22</v>
      </c>
      <c r="G232" t="s">
        <v>22</v>
      </c>
      <c r="H232" t="s">
        <v>101</v>
      </c>
      <c r="I232" t="s">
        <v>241</v>
      </c>
      <c r="J232" t="s">
        <v>210</v>
      </c>
      <c r="K232" s="1">
        <v>43385</v>
      </c>
      <c r="L232" t="s">
        <v>211</v>
      </c>
      <c r="M232" t="str">
        <f>HYPERLINK("https://www.regulations.gov/docket?D=FDA-2018-H-3866")</f>
        <v>https://www.regulations.gov/docket?D=FDA-2018-H-3866</v>
      </c>
      <c r="N232" t="s">
        <v>210</v>
      </c>
    </row>
    <row r="233" spans="1:14" x14ac:dyDescent="0.25">
      <c r="A233" t="s">
        <v>201</v>
      </c>
      <c r="B233" t="s">
        <v>2377</v>
      </c>
      <c r="C233" t="s">
        <v>39</v>
      </c>
      <c r="D233" t="s">
        <v>21</v>
      </c>
      <c r="E233">
        <v>21046</v>
      </c>
      <c r="F233" t="s">
        <v>22</v>
      </c>
      <c r="G233" t="s">
        <v>22</v>
      </c>
      <c r="H233" t="s">
        <v>101</v>
      </c>
      <c r="I233" t="s">
        <v>241</v>
      </c>
      <c r="J233" t="s">
        <v>210</v>
      </c>
      <c r="K233" s="1">
        <v>43385</v>
      </c>
      <c r="L233" t="s">
        <v>211</v>
      </c>
      <c r="M233" t="str">
        <f>HYPERLINK("https://www.regulations.gov/docket?D=FDA-2018-H-3856")</f>
        <v>https://www.regulations.gov/docket?D=FDA-2018-H-3856</v>
      </c>
      <c r="N233" t="s">
        <v>210</v>
      </c>
    </row>
    <row r="234" spans="1:14" x14ac:dyDescent="0.25">
      <c r="A234" t="s">
        <v>1177</v>
      </c>
      <c r="B234" t="s">
        <v>1765</v>
      </c>
      <c r="C234" t="s">
        <v>775</v>
      </c>
      <c r="D234" t="s">
        <v>21</v>
      </c>
      <c r="E234">
        <v>21014</v>
      </c>
      <c r="F234" t="s">
        <v>22</v>
      </c>
      <c r="G234" t="s">
        <v>22</v>
      </c>
      <c r="H234" t="s">
        <v>101</v>
      </c>
      <c r="I234" t="s">
        <v>241</v>
      </c>
      <c r="J234" s="1">
        <v>43335</v>
      </c>
      <c r="K234" s="1">
        <v>43384</v>
      </c>
      <c r="L234" t="s">
        <v>103</v>
      </c>
      <c r="N234" t="s">
        <v>1580</v>
      </c>
    </row>
    <row r="235" spans="1:14" x14ac:dyDescent="0.25">
      <c r="A235" t="s">
        <v>672</v>
      </c>
      <c r="B235" t="s">
        <v>673</v>
      </c>
      <c r="C235" t="s">
        <v>487</v>
      </c>
      <c r="D235" t="s">
        <v>21</v>
      </c>
      <c r="E235">
        <v>20784</v>
      </c>
      <c r="F235" t="s">
        <v>22</v>
      </c>
      <c r="G235" t="s">
        <v>22</v>
      </c>
      <c r="H235" t="s">
        <v>101</v>
      </c>
      <c r="I235" t="s">
        <v>241</v>
      </c>
      <c r="J235" s="1">
        <v>43329</v>
      </c>
      <c r="K235" s="1">
        <v>43384</v>
      </c>
      <c r="L235" t="s">
        <v>103</v>
      </c>
      <c r="N235" t="s">
        <v>1580</v>
      </c>
    </row>
    <row r="236" spans="1:14" x14ac:dyDescent="0.25">
      <c r="A236" t="s">
        <v>2018</v>
      </c>
      <c r="B236" t="s">
        <v>2019</v>
      </c>
      <c r="C236" t="s">
        <v>29</v>
      </c>
      <c r="D236" t="s">
        <v>21</v>
      </c>
      <c r="E236">
        <v>21227</v>
      </c>
      <c r="F236" t="s">
        <v>22</v>
      </c>
      <c r="G236" t="s">
        <v>22</v>
      </c>
      <c r="H236" t="s">
        <v>101</v>
      </c>
      <c r="I236" t="s">
        <v>241</v>
      </c>
      <c r="J236" t="s">
        <v>210</v>
      </c>
      <c r="K236" s="1">
        <v>43378</v>
      </c>
      <c r="L236" t="s">
        <v>211</v>
      </c>
      <c r="M236" t="str">
        <f>HYPERLINK("https://www.regulations.gov/docket?D=FDA-2018-H-3782")</f>
        <v>https://www.regulations.gov/docket?D=FDA-2018-H-3782</v>
      </c>
      <c r="N236" t="s">
        <v>210</v>
      </c>
    </row>
    <row r="237" spans="1:14" x14ac:dyDescent="0.25">
      <c r="A237" t="s">
        <v>3706</v>
      </c>
      <c r="B237" t="s">
        <v>3707</v>
      </c>
      <c r="C237" t="s">
        <v>29</v>
      </c>
      <c r="D237" t="s">
        <v>21</v>
      </c>
      <c r="E237">
        <v>21208</v>
      </c>
      <c r="F237" t="s">
        <v>22</v>
      </c>
      <c r="G237" t="s">
        <v>22</v>
      </c>
      <c r="H237" t="s">
        <v>101</v>
      </c>
      <c r="I237" t="s">
        <v>241</v>
      </c>
      <c r="J237" s="1">
        <v>43322</v>
      </c>
      <c r="K237" s="1">
        <v>43377</v>
      </c>
      <c r="L237" t="s">
        <v>103</v>
      </c>
      <c r="N237" t="s">
        <v>1900</v>
      </c>
    </row>
    <row r="238" spans="1:14" x14ac:dyDescent="0.25">
      <c r="A238" t="s">
        <v>3710</v>
      </c>
      <c r="B238" t="s">
        <v>3711</v>
      </c>
      <c r="C238" t="s">
        <v>29</v>
      </c>
      <c r="D238" t="s">
        <v>21</v>
      </c>
      <c r="E238">
        <v>21205</v>
      </c>
      <c r="F238" t="s">
        <v>22</v>
      </c>
      <c r="G238" t="s">
        <v>22</v>
      </c>
      <c r="H238" t="s">
        <v>101</v>
      </c>
      <c r="I238" t="s">
        <v>241</v>
      </c>
      <c r="J238" s="1">
        <v>43327</v>
      </c>
      <c r="K238" s="1">
        <v>43377</v>
      </c>
      <c r="L238" t="s">
        <v>103</v>
      </c>
      <c r="N238" t="s">
        <v>1580</v>
      </c>
    </row>
    <row r="239" spans="1:14" x14ac:dyDescent="0.25">
      <c r="A239" t="s">
        <v>343</v>
      </c>
      <c r="B239" t="s">
        <v>344</v>
      </c>
      <c r="C239" t="s">
        <v>54</v>
      </c>
      <c r="D239" t="s">
        <v>21</v>
      </c>
      <c r="E239">
        <v>21061</v>
      </c>
      <c r="F239" t="s">
        <v>22</v>
      </c>
      <c r="G239" t="s">
        <v>22</v>
      </c>
      <c r="H239" t="s">
        <v>101</v>
      </c>
      <c r="I239" t="s">
        <v>241</v>
      </c>
      <c r="J239" s="1">
        <v>43318</v>
      </c>
      <c r="K239" s="1">
        <v>43370</v>
      </c>
      <c r="L239" t="s">
        <v>103</v>
      </c>
      <c r="N239" t="s">
        <v>1900</v>
      </c>
    </row>
    <row r="240" spans="1:14" x14ac:dyDescent="0.25">
      <c r="A240" t="s">
        <v>177</v>
      </c>
      <c r="B240" t="s">
        <v>1521</v>
      </c>
      <c r="C240" t="s">
        <v>1522</v>
      </c>
      <c r="D240" t="s">
        <v>21</v>
      </c>
      <c r="E240">
        <v>21757</v>
      </c>
      <c r="F240" t="s">
        <v>22</v>
      </c>
      <c r="G240" t="s">
        <v>22</v>
      </c>
      <c r="H240" t="s">
        <v>101</v>
      </c>
      <c r="I240" t="s">
        <v>241</v>
      </c>
      <c r="J240" s="1">
        <v>43315</v>
      </c>
      <c r="K240" s="1">
        <v>43370</v>
      </c>
      <c r="L240" t="s">
        <v>103</v>
      </c>
      <c r="N240" t="s">
        <v>1900</v>
      </c>
    </row>
    <row r="241" spans="1:14" x14ac:dyDescent="0.25">
      <c r="A241" t="s">
        <v>1669</v>
      </c>
      <c r="B241" t="s">
        <v>1670</v>
      </c>
      <c r="C241" t="s">
        <v>652</v>
      </c>
      <c r="D241" t="s">
        <v>21</v>
      </c>
      <c r="E241">
        <v>20743</v>
      </c>
      <c r="F241" t="s">
        <v>22</v>
      </c>
      <c r="G241" t="s">
        <v>22</v>
      </c>
      <c r="H241" t="s">
        <v>101</v>
      </c>
      <c r="I241" t="s">
        <v>241</v>
      </c>
      <c r="J241" s="1">
        <v>43320</v>
      </c>
      <c r="K241" s="1">
        <v>43370</v>
      </c>
      <c r="L241" t="s">
        <v>103</v>
      </c>
      <c r="N241" t="s">
        <v>1900</v>
      </c>
    </row>
    <row r="242" spans="1:14" x14ac:dyDescent="0.25">
      <c r="A242" t="s">
        <v>3766</v>
      </c>
      <c r="B242" t="s">
        <v>3767</v>
      </c>
      <c r="C242" t="s">
        <v>3768</v>
      </c>
      <c r="D242" t="s">
        <v>21</v>
      </c>
      <c r="E242">
        <v>20608</v>
      </c>
      <c r="F242" t="s">
        <v>22</v>
      </c>
      <c r="G242" t="s">
        <v>22</v>
      </c>
      <c r="H242" t="s">
        <v>101</v>
      </c>
      <c r="I242" t="s">
        <v>102</v>
      </c>
      <c r="J242" s="1">
        <v>43320</v>
      </c>
      <c r="K242" s="1">
        <v>43370</v>
      </c>
      <c r="L242" t="s">
        <v>103</v>
      </c>
      <c r="N242" t="s">
        <v>1580</v>
      </c>
    </row>
    <row r="243" spans="1:14" x14ac:dyDescent="0.25">
      <c r="A243" t="s">
        <v>341</v>
      </c>
      <c r="B243" t="s">
        <v>3862</v>
      </c>
      <c r="C243" t="s">
        <v>54</v>
      </c>
      <c r="D243" t="s">
        <v>21</v>
      </c>
      <c r="E243">
        <v>21061</v>
      </c>
      <c r="F243" t="s">
        <v>22</v>
      </c>
      <c r="G243" t="s">
        <v>22</v>
      </c>
      <c r="H243" t="s">
        <v>101</v>
      </c>
      <c r="I243" t="s">
        <v>241</v>
      </c>
      <c r="J243" s="1">
        <v>43306</v>
      </c>
      <c r="K243" s="1">
        <v>43363</v>
      </c>
      <c r="L243" t="s">
        <v>103</v>
      </c>
      <c r="N243" t="s">
        <v>1580</v>
      </c>
    </row>
    <row r="244" spans="1:14" x14ac:dyDescent="0.25">
      <c r="A244" t="s">
        <v>1833</v>
      </c>
      <c r="B244" t="s">
        <v>1834</v>
      </c>
      <c r="C244" t="s">
        <v>455</v>
      </c>
      <c r="D244" t="s">
        <v>21</v>
      </c>
      <c r="E244">
        <v>20646</v>
      </c>
      <c r="F244" t="s">
        <v>22</v>
      </c>
      <c r="G244" t="s">
        <v>22</v>
      </c>
      <c r="H244" t="s">
        <v>101</v>
      </c>
      <c r="I244" t="s">
        <v>241</v>
      </c>
      <c r="J244" s="1">
        <v>43308</v>
      </c>
      <c r="K244" s="1">
        <v>43363</v>
      </c>
      <c r="L244" t="s">
        <v>103</v>
      </c>
      <c r="N244" t="s">
        <v>1580</v>
      </c>
    </row>
    <row r="245" spans="1:14" x14ac:dyDescent="0.25">
      <c r="A245" t="s">
        <v>3865</v>
      </c>
      <c r="B245" t="s">
        <v>3866</v>
      </c>
      <c r="C245" t="s">
        <v>2244</v>
      </c>
      <c r="D245" t="s">
        <v>21</v>
      </c>
      <c r="E245">
        <v>21061</v>
      </c>
      <c r="F245" t="s">
        <v>22</v>
      </c>
      <c r="G245" t="s">
        <v>22</v>
      </c>
      <c r="H245" t="s">
        <v>101</v>
      </c>
      <c r="I245" t="s">
        <v>241</v>
      </c>
      <c r="J245" s="1">
        <v>43306</v>
      </c>
      <c r="K245" s="1">
        <v>43363</v>
      </c>
      <c r="L245" t="s">
        <v>103</v>
      </c>
      <c r="N245" t="s">
        <v>1580</v>
      </c>
    </row>
    <row r="246" spans="1:14" x14ac:dyDescent="0.25">
      <c r="A246" t="s">
        <v>1159</v>
      </c>
      <c r="B246" t="s">
        <v>3870</v>
      </c>
      <c r="C246" t="s">
        <v>29</v>
      </c>
      <c r="D246" t="s">
        <v>21</v>
      </c>
      <c r="E246">
        <v>21229</v>
      </c>
      <c r="F246" t="s">
        <v>22</v>
      </c>
      <c r="G246" t="s">
        <v>22</v>
      </c>
      <c r="H246" t="s">
        <v>101</v>
      </c>
      <c r="I246" t="s">
        <v>241</v>
      </c>
      <c r="J246" s="1">
        <v>43314</v>
      </c>
      <c r="K246" s="1">
        <v>43363</v>
      </c>
      <c r="L246" t="s">
        <v>103</v>
      </c>
      <c r="N246" t="s">
        <v>1900</v>
      </c>
    </row>
    <row r="247" spans="1:14" x14ac:dyDescent="0.25">
      <c r="A247" t="s">
        <v>2066</v>
      </c>
      <c r="B247" t="s">
        <v>3871</v>
      </c>
      <c r="C247" t="s">
        <v>276</v>
      </c>
      <c r="D247" t="s">
        <v>21</v>
      </c>
      <c r="E247">
        <v>21093</v>
      </c>
      <c r="F247" t="s">
        <v>22</v>
      </c>
      <c r="G247" t="s">
        <v>22</v>
      </c>
      <c r="H247" t="s">
        <v>101</v>
      </c>
      <c r="I247" t="s">
        <v>241</v>
      </c>
      <c r="J247" s="1">
        <v>43304</v>
      </c>
      <c r="K247" s="1">
        <v>43363</v>
      </c>
      <c r="L247" t="s">
        <v>103</v>
      </c>
      <c r="N247" t="s">
        <v>1580</v>
      </c>
    </row>
    <row r="248" spans="1:14" x14ac:dyDescent="0.25">
      <c r="A248" t="s">
        <v>1677</v>
      </c>
      <c r="B248" t="s">
        <v>1678</v>
      </c>
      <c r="C248" t="s">
        <v>735</v>
      </c>
      <c r="D248" t="s">
        <v>21</v>
      </c>
      <c r="E248">
        <v>20770</v>
      </c>
      <c r="F248" t="s">
        <v>22</v>
      </c>
      <c r="G248" t="s">
        <v>22</v>
      </c>
      <c r="H248" t="s">
        <v>101</v>
      </c>
      <c r="I248" t="s">
        <v>241</v>
      </c>
      <c r="J248" s="1">
        <v>43300</v>
      </c>
      <c r="K248" s="1">
        <v>43363</v>
      </c>
      <c r="L248" t="s">
        <v>103</v>
      </c>
      <c r="N248" t="s">
        <v>1580</v>
      </c>
    </row>
    <row r="249" spans="1:14" x14ac:dyDescent="0.25">
      <c r="A249" t="s">
        <v>733</v>
      </c>
      <c r="B249" t="s">
        <v>734</v>
      </c>
      <c r="C249" t="s">
        <v>735</v>
      </c>
      <c r="D249" t="s">
        <v>21</v>
      </c>
      <c r="E249">
        <v>20770</v>
      </c>
      <c r="F249" t="s">
        <v>22</v>
      </c>
      <c r="G249" t="s">
        <v>22</v>
      </c>
      <c r="H249" t="s">
        <v>101</v>
      </c>
      <c r="I249" t="s">
        <v>241</v>
      </c>
      <c r="J249" s="1">
        <v>43300</v>
      </c>
      <c r="K249" s="1">
        <v>43363</v>
      </c>
      <c r="L249" t="s">
        <v>103</v>
      </c>
      <c r="N249" t="s">
        <v>1900</v>
      </c>
    </row>
    <row r="250" spans="1:14" x14ac:dyDescent="0.25">
      <c r="A250" t="s">
        <v>2205</v>
      </c>
      <c r="B250" t="s">
        <v>2206</v>
      </c>
      <c r="C250" t="s">
        <v>745</v>
      </c>
      <c r="D250" t="s">
        <v>21</v>
      </c>
      <c r="E250">
        <v>21001</v>
      </c>
      <c r="F250" t="s">
        <v>22</v>
      </c>
      <c r="G250" t="s">
        <v>22</v>
      </c>
      <c r="H250" t="s">
        <v>101</v>
      </c>
      <c r="I250" t="s">
        <v>241</v>
      </c>
      <c r="J250" s="1">
        <v>43307</v>
      </c>
      <c r="K250" s="1">
        <v>43363</v>
      </c>
      <c r="L250" t="s">
        <v>103</v>
      </c>
      <c r="N250" t="s">
        <v>1900</v>
      </c>
    </row>
    <row r="251" spans="1:14" x14ac:dyDescent="0.25">
      <c r="A251" t="s">
        <v>196</v>
      </c>
      <c r="B251" t="s">
        <v>2070</v>
      </c>
      <c r="C251" t="s">
        <v>326</v>
      </c>
      <c r="D251" t="s">
        <v>21</v>
      </c>
      <c r="E251">
        <v>21093</v>
      </c>
      <c r="F251" t="s">
        <v>22</v>
      </c>
      <c r="G251" t="s">
        <v>22</v>
      </c>
      <c r="H251" t="s">
        <v>101</v>
      </c>
      <c r="I251" t="s">
        <v>129</v>
      </c>
      <c r="J251" s="1">
        <v>43304</v>
      </c>
      <c r="K251" s="1">
        <v>43363</v>
      </c>
      <c r="L251" t="s">
        <v>103</v>
      </c>
      <c r="N251" t="s">
        <v>1900</v>
      </c>
    </row>
    <row r="252" spans="1:14" x14ac:dyDescent="0.25">
      <c r="A252" t="s">
        <v>30</v>
      </c>
      <c r="B252" t="s">
        <v>2373</v>
      </c>
      <c r="C252" t="s">
        <v>154</v>
      </c>
      <c r="D252" t="s">
        <v>21</v>
      </c>
      <c r="E252">
        <v>20723</v>
      </c>
      <c r="F252" t="s">
        <v>22</v>
      </c>
      <c r="G252" t="s">
        <v>22</v>
      </c>
      <c r="H252" t="s">
        <v>101</v>
      </c>
      <c r="I252" t="s">
        <v>241</v>
      </c>
      <c r="J252" s="1">
        <v>43307</v>
      </c>
      <c r="K252" s="1">
        <v>43363</v>
      </c>
      <c r="L252" t="s">
        <v>103</v>
      </c>
      <c r="N252" t="s">
        <v>1900</v>
      </c>
    </row>
    <row r="253" spans="1:14" x14ac:dyDescent="0.25">
      <c r="A253" t="s">
        <v>484</v>
      </c>
      <c r="B253" t="s">
        <v>3878</v>
      </c>
      <c r="C253" t="s">
        <v>54</v>
      </c>
      <c r="D253" t="s">
        <v>21</v>
      </c>
      <c r="E253">
        <v>21060</v>
      </c>
      <c r="F253" t="s">
        <v>22</v>
      </c>
      <c r="G253" t="s">
        <v>22</v>
      </c>
      <c r="H253" t="s">
        <v>101</v>
      </c>
      <c r="I253" t="s">
        <v>241</v>
      </c>
      <c r="J253" s="1">
        <v>43311</v>
      </c>
      <c r="K253" s="1">
        <v>43363</v>
      </c>
      <c r="L253" t="s">
        <v>103</v>
      </c>
      <c r="N253" t="s">
        <v>1580</v>
      </c>
    </row>
    <row r="254" spans="1:14" x14ac:dyDescent="0.25">
      <c r="A254" t="s">
        <v>743</v>
      </c>
      <c r="B254" t="s">
        <v>3879</v>
      </c>
      <c r="C254" t="s">
        <v>745</v>
      </c>
      <c r="D254" t="s">
        <v>21</v>
      </c>
      <c r="E254">
        <v>21001</v>
      </c>
      <c r="F254" t="s">
        <v>22</v>
      </c>
      <c r="G254" t="s">
        <v>22</v>
      </c>
      <c r="H254" t="s">
        <v>101</v>
      </c>
      <c r="I254" t="s">
        <v>241</v>
      </c>
      <c r="J254" s="1">
        <v>43307</v>
      </c>
      <c r="K254" s="1">
        <v>43363</v>
      </c>
      <c r="L254" t="s">
        <v>103</v>
      </c>
      <c r="N254" t="s">
        <v>1900</v>
      </c>
    </row>
    <row r="255" spans="1:14" x14ac:dyDescent="0.25">
      <c r="A255" t="s">
        <v>1816</v>
      </c>
      <c r="B255" t="s">
        <v>1817</v>
      </c>
      <c r="C255" t="s">
        <v>735</v>
      </c>
      <c r="D255" t="s">
        <v>21</v>
      </c>
      <c r="E255">
        <v>20770</v>
      </c>
      <c r="F255" t="s">
        <v>22</v>
      </c>
      <c r="G255" t="s">
        <v>22</v>
      </c>
      <c r="H255" t="s">
        <v>101</v>
      </c>
      <c r="I255" t="s">
        <v>241</v>
      </c>
      <c r="J255" s="1">
        <v>43300</v>
      </c>
      <c r="K255" s="1">
        <v>43363</v>
      </c>
      <c r="L255" t="s">
        <v>103</v>
      </c>
      <c r="N255" t="s">
        <v>1900</v>
      </c>
    </row>
    <row r="256" spans="1:14" x14ac:dyDescent="0.25">
      <c r="A256" t="s">
        <v>34</v>
      </c>
      <c r="B256" t="s">
        <v>3882</v>
      </c>
      <c r="C256" t="s">
        <v>36</v>
      </c>
      <c r="D256" t="s">
        <v>21</v>
      </c>
      <c r="E256">
        <v>21009</v>
      </c>
      <c r="F256" t="s">
        <v>22</v>
      </c>
      <c r="G256" t="s">
        <v>22</v>
      </c>
      <c r="H256" t="s">
        <v>101</v>
      </c>
      <c r="I256" t="s">
        <v>241</v>
      </c>
      <c r="J256" s="1">
        <v>43307</v>
      </c>
      <c r="K256" s="1">
        <v>43363</v>
      </c>
      <c r="L256" t="s">
        <v>103</v>
      </c>
      <c r="N256" t="s">
        <v>1900</v>
      </c>
    </row>
    <row r="257" spans="1:14" x14ac:dyDescent="0.25">
      <c r="A257" t="s">
        <v>296</v>
      </c>
      <c r="B257" t="s">
        <v>297</v>
      </c>
      <c r="C257" t="s">
        <v>173</v>
      </c>
      <c r="D257" t="s">
        <v>21</v>
      </c>
      <c r="E257">
        <v>20745</v>
      </c>
      <c r="F257" t="s">
        <v>22</v>
      </c>
      <c r="G257" t="s">
        <v>22</v>
      </c>
      <c r="H257" t="s">
        <v>101</v>
      </c>
      <c r="I257" t="s">
        <v>129</v>
      </c>
      <c r="J257" t="s">
        <v>210</v>
      </c>
      <c r="K257" s="1">
        <v>43353</v>
      </c>
      <c r="L257" t="s">
        <v>211</v>
      </c>
      <c r="M257" t="str">
        <f>HYPERLINK("https://www.regulations.gov/docket?D=FDA-2018-H-3396")</f>
        <v>https://www.regulations.gov/docket?D=FDA-2018-H-3396</v>
      </c>
      <c r="N257" t="s">
        <v>210</v>
      </c>
    </row>
    <row r="258" spans="1:14" x14ac:dyDescent="0.25">
      <c r="A258" t="s">
        <v>1725</v>
      </c>
      <c r="B258" t="s">
        <v>4030</v>
      </c>
      <c r="C258" t="s">
        <v>29</v>
      </c>
      <c r="D258" t="s">
        <v>21</v>
      </c>
      <c r="E258">
        <v>21214</v>
      </c>
      <c r="F258" t="s">
        <v>22</v>
      </c>
      <c r="G258" t="s">
        <v>22</v>
      </c>
      <c r="H258" t="s">
        <v>101</v>
      </c>
      <c r="I258" t="s">
        <v>241</v>
      </c>
      <c r="J258" s="1">
        <v>43221</v>
      </c>
      <c r="K258" s="1">
        <v>43349</v>
      </c>
      <c r="L258" t="s">
        <v>103</v>
      </c>
      <c r="N258" t="s">
        <v>1900</v>
      </c>
    </row>
    <row r="259" spans="1:14" x14ac:dyDescent="0.25">
      <c r="A259" t="s">
        <v>2459</v>
      </c>
      <c r="B259" t="s">
        <v>4031</v>
      </c>
      <c r="C259" t="s">
        <v>761</v>
      </c>
      <c r="D259" t="s">
        <v>21</v>
      </c>
      <c r="E259">
        <v>20912</v>
      </c>
      <c r="F259" t="s">
        <v>22</v>
      </c>
      <c r="G259" t="s">
        <v>22</v>
      </c>
      <c r="H259" t="s">
        <v>101</v>
      </c>
      <c r="I259" t="s">
        <v>241</v>
      </c>
      <c r="J259" s="1">
        <v>43294</v>
      </c>
      <c r="K259" s="1">
        <v>43349</v>
      </c>
      <c r="L259" t="s">
        <v>103</v>
      </c>
      <c r="N259" t="s">
        <v>1580</v>
      </c>
    </row>
    <row r="260" spans="1:14" x14ac:dyDescent="0.25">
      <c r="A260" t="s">
        <v>93</v>
      </c>
      <c r="B260" t="s">
        <v>1819</v>
      </c>
      <c r="C260" t="s">
        <v>1171</v>
      </c>
      <c r="D260" t="s">
        <v>21</v>
      </c>
      <c r="E260">
        <v>20705</v>
      </c>
      <c r="F260" t="s">
        <v>22</v>
      </c>
      <c r="G260" t="s">
        <v>22</v>
      </c>
      <c r="H260" t="s">
        <v>101</v>
      </c>
      <c r="I260" t="s">
        <v>102</v>
      </c>
      <c r="J260" s="1">
        <v>43294</v>
      </c>
      <c r="K260" s="1">
        <v>43349</v>
      </c>
      <c r="L260" t="s">
        <v>103</v>
      </c>
      <c r="N260" t="s">
        <v>1580</v>
      </c>
    </row>
    <row r="261" spans="1:14" x14ac:dyDescent="0.25">
      <c r="A261" t="s">
        <v>484</v>
      </c>
      <c r="B261" t="s">
        <v>485</v>
      </c>
      <c r="C261" t="s">
        <v>29</v>
      </c>
      <c r="D261" t="s">
        <v>21</v>
      </c>
      <c r="E261">
        <v>21220</v>
      </c>
      <c r="F261" t="s">
        <v>22</v>
      </c>
      <c r="G261" t="s">
        <v>22</v>
      </c>
      <c r="H261" t="s">
        <v>101</v>
      </c>
      <c r="I261" t="s">
        <v>241</v>
      </c>
      <c r="J261" t="s">
        <v>210</v>
      </c>
      <c r="K261" s="1">
        <v>43348</v>
      </c>
      <c r="L261" t="s">
        <v>211</v>
      </c>
      <c r="M261" t="str">
        <f>HYPERLINK("https://www.regulations.gov/docket?D=FDA-2018-H-3340")</f>
        <v>https://www.regulations.gov/docket?D=FDA-2018-H-3340</v>
      </c>
      <c r="N261" t="s">
        <v>210</v>
      </c>
    </row>
    <row r="262" spans="1:14" x14ac:dyDescent="0.25">
      <c r="A262" t="s">
        <v>194</v>
      </c>
      <c r="B262" t="s">
        <v>1686</v>
      </c>
      <c r="C262" t="s">
        <v>39</v>
      </c>
      <c r="D262" t="s">
        <v>21</v>
      </c>
      <c r="E262">
        <v>21044</v>
      </c>
      <c r="F262" t="s">
        <v>22</v>
      </c>
      <c r="G262" t="s">
        <v>22</v>
      </c>
      <c r="H262" t="s">
        <v>101</v>
      </c>
      <c r="I262" t="s">
        <v>241</v>
      </c>
      <c r="J262" s="1">
        <v>43283</v>
      </c>
      <c r="K262" s="1">
        <v>43342</v>
      </c>
      <c r="L262" t="s">
        <v>103</v>
      </c>
      <c r="N262" t="s">
        <v>1900</v>
      </c>
    </row>
    <row r="263" spans="1:14" x14ac:dyDescent="0.25">
      <c r="A263" t="s">
        <v>4064</v>
      </c>
      <c r="B263" t="s">
        <v>4065</v>
      </c>
      <c r="C263" t="s">
        <v>1764</v>
      </c>
      <c r="D263" t="s">
        <v>21</v>
      </c>
      <c r="E263">
        <v>21047</v>
      </c>
      <c r="F263" t="s">
        <v>22</v>
      </c>
      <c r="G263" t="s">
        <v>22</v>
      </c>
      <c r="H263" t="s">
        <v>101</v>
      </c>
      <c r="I263" t="s">
        <v>241</v>
      </c>
      <c r="J263" s="1">
        <v>43287</v>
      </c>
      <c r="K263" s="1">
        <v>43342</v>
      </c>
      <c r="L263" t="s">
        <v>103</v>
      </c>
      <c r="N263" t="s">
        <v>1900</v>
      </c>
    </row>
    <row r="264" spans="1:14" x14ac:dyDescent="0.25">
      <c r="A264" t="s">
        <v>2099</v>
      </c>
      <c r="B264" t="s">
        <v>4066</v>
      </c>
      <c r="C264" t="s">
        <v>114</v>
      </c>
      <c r="D264" t="s">
        <v>21</v>
      </c>
      <c r="E264">
        <v>21228</v>
      </c>
      <c r="F264" t="s">
        <v>22</v>
      </c>
      <c r="G264" t="s">
        <v>22</v>
      </c>
      <c r="H264" t="s">
        <v>101</v>
      </c>
      <c r="I264" t="s">
        <v>241</v>
      </c>
      <c r="J264" s="1">
        <v>43278</v>
      </c>
      <c r="K264" s="1">
        <v>43342</v>
      </c>
      <c r="L264" t="s">
        <v>103</v>
      </c>
      <c r="N264" t="s">
        <v>1580</v>
      </c>
    </row>
    <row r="265" spans="1:14" x14ac:dyDescent="0.25">
      <c r="A265" t="s">
        <v>1424</v>
      </c>
      <c r="B265" t="s">
        <v>4069</v>
      </c>
      <c r="C265" t="s">
        <v>1426</v>
      </c>
      <c r="D265" t="s">
        <v>21</v>
      </c>
      <c r="E265">
        <v>21084</v>
      </c>
      <c r="F265" t="s">
        <v>22</v>
      </c>
      <c r="G265" t="s">
        <v>22</v>
      </c>
      <c r="H265" t="s">
        <v>101</v>
      </c>
      <c r="I265" t="s">
        <v>241</v>
      </c>
      <c r="J265" s="1">
        <v>43287</v>
      </c>
      <c r="K265" s="1">
        <v>43342</v>
      </c>
      <c r="L265" t="s">
        <v>103</v>
      </c>
      <c r="N265" t="s">
        <v>1900</v>
      </c>
    </row>
    <row r="266" spans="1:14" x14ac:dyDescent="0.25">
      <c r="A266" t="s">
        <v>201</v>
      </c>
      <c r="B266" t="s">
        <v>4074</v>
      </c>
      <c r="C266" t="s">
        <v>114</v>
      </c>
      <c r="D266" t="s">
        <v>21</v>
      </c>
      <c r="E266">
        <v>21228</v>
      </c>
      <c r="F266" t="s">
        <v>22</v>
      </c>
      <c r="G266" t="s">
        <v>22</v>
      </c>
      <c r="H266" t="s">
        <v>101</v>
      </c>
      <c r="I266" t="s">
        <v>241</v>
      </c>
      <c r="J266" s="1">
        <v>43278</v>
      </c>
      <c r="K266" s="1">
        <v>43342</v>
      </c>
      <c r="L266" t="s">
        <v>103</v>
      </c>
      <c r="N266" t="s">
        <v>1900</v>
      </c>
    </row>
    <row r="267" spans="1:14" x14ac:dyDescent="0.25">
      <c r="A267" t="s">
        <v>76</v>
      </c>
      <c r="B267" t="s">
        <v>1993</v>
      </c>
      <c r="C267" t="s">
        <v>29</v>
      </c>
      <c r="D267" t="s">
        <v>21</v>
      </c>
      <c r="E267">
        <v>21206</v>
      </c>
      <c r="F267" t="s">
        <v>22</v>
      </c>
      <c r="G267" t="s">
        <v>22</v>
      </c>
      <c r="H267" t="s">
        <v>101</v>
      </c>
      <c r="I267" t="s">
        <v>241</v>
      </c>
      <c r="J267" s="1">
        <v>43214</v>
      </c>
      <c r="K267" s="1">
        <v>43335</v>
      </c>
      <c r="L267" t="s">
        <v>103</v>
      </c>
      <c r="N267" t="s">
        <v>1900</v>
      </c>
    </row>
    <row r="268" spans="1:14" x14ac:dyDescent="0.25">
      <c r="A268" t="s">
        <v>2311</v>
      </c>
      <c r="B268" t="s">
        <v>2312</v>
      </c>
      <c r="C268" t="s">
        <v>369</v>
      </c>
      <c r="D268" t="s">
        <v>21</v>
      </c>
      <c r="E268">
        <v>21040</v>
      </c>
      <c r="F268" t="s">
        <v>22</v>
      </c>
      <c r="G268" t="s">
        <v>22</v>
      </c>
      <c r="H268" t="s">
        <v>101</v>
      </c>
      <c r="I268" t="s">
        <v>241</v>
      </c>
      <c r="J268" s="1">
        <v>43277</v>
      </c>
      <c r="K268" s="1">
        <v>43335</v>
      </c>
      <c r="L268" t="s">
        <v>103</v>
      </c>
      <c r="N268" t="s">
        <v>1580</v>
      </c>
    </row>
    <row r="269" spans="1:14" x14ac:dyDescent="0.25">
      <c r="A269" t="s">
        <v>494</v>
      </c>
      <c r="B269" t="s">
        <v>495</v>
      </c>
      <c r="C269" t="s">
        <v>29</v>
      </c>
      <c r="D269" t="s">
        <v>21</v>
      </c>
      <c r="E269">
        <v>21225</v>
      </c>
      <c r="F269" t="s">
        <v>22</v>
      </c>
      <c r="G269" t="s">
        <v>22</v>
      </c>
      <c r="H269" t="s">
        <v>101</v>
      </c>
      <c r="I269" t="s">
        <v>241</v>
      </c>
      <c r="J269" s="1">
        <v>43263</v>
      </c>
      <c r="K269" s="1">
        <v>43321</v>
      </c>
      <c r="L269" t="s">
        <v>103</v>
      </c>
      <c r="N269" t="s">
        <v>1900</v>
      </c>
    </row>
    <row r="270" spans="1:14" x14ac:dyDescent="0.25">
      <c r="A270" t="s">
        <v>4491</v>
      </c>
      <c r="B270" t="s">
        <v>4492</v>
      </c>
      <c r="C270" t="s">
        <v>958</v>
      </c>
      <c r="D270" t="s">
        <v>21</v>
      </c>
      <c r="E270">
        <v>21113</v>
      </c>
      <c r="F270" t="s">
        <v>22</v>
      </c>
      <c r="G270" t="s">
        <v>22</v>
      </c>
      <c r="H270" t="s">
        <v>101</v>
      </c>
      <c r="I270" t="s">
        <v>241</v>
      </c>
      <c r="J270" s="1">
        <v>43258</v>
      </c>
      <c r="K270" s="1">
        <v>43314</v>
      </c>
      <c r="L270" t="s">
        <v>103</v>
      </c>
      <c r="N270" t="s">
        <v>1900</v>
      </c>
    </row>
    <row r="271" spans="1:14" x14ac:dyDescent="0.25">
      <c r="A271" t="s">
        <v>4493</v>
      </c>
      <c r="B271" t="s">
        <v>4494</v>
      </c>
      <c r="C271" t="s">
        <v>154</v>
      </c>
      <c r="D271" t="s">
        <v>21</v>
      </c>
      <c r="E271">
        <v>20724</v>
      </c>
      <c r="F271" t="s">
        <v>22</v>
      </c>
      <c r="G271" t="s">
        <v>22</v>
      </c>
      <c r="H271" t="s">
        <v>101</v>
      </c>
      <c r="I271" t="s">
        <v>241</v>
      </c>
      <c r="J271" s="1">
        <v>43258</v>
      </c>
      <c r="K271" s="1">
        <v>43314</v>
      </c>
      <c r="L271" t="s">
        <v>103</v>
      </c>
      <c r="N271" t="s">
        <v>1900</v>
      </c>
    </row>
    <row r="272" spans="1:14" x14ac:dyDescent="0.25">
      <c r="A272" t="s">
        <v>2011</v>
      </c>
      <c r="B272" t="s">
        <v>2012</v>
      </c>
      <c r="C272" t="s">
        <v>683</v>
      </c>
      <c r="D272" t="s">
        <v>21</v>
      </c>
      <c r="E272">
        <v>21716</v>
      </c>
      <c r="F272" t="s">
        <v>22</v>
      </c>
      <c r="G272" t="s">
        <v>22</v>
      </c>
      <c r="H272" t="s">
        <v>101</v>
      </c>
      <c r="I272" t="s">
        <v>241</v>
      </c>
      <c r="J272" t="s">
        <v>210</v>
      </c>
      <c r="K272" s="1">
        <v>43311</v>
      </c>
      <c r="L272" t="s">
        <v>211</v>
      </c>
      <c r="M272" t="str">
        <f>HYPERLINK("https://www.regulations.gov/docket?D=FDA-2018-H-2922")</f>
        <v>https://www.regulations.gov/docket?D=FDA-2018-H-2922</v>
      </c>
      <c r="N272" t="s">
        <v>210</v>
      </c>
    </row>
    <row r="273" spans="1:14" x14ac:dyDescent="0.25">
      <c r="A273" t="s">
        <v>726</v>
      </c>
      <c r="B273" t="s">
        <v>727</v>
      </c>
      <c r="C273" t="s">
        <v>29</v>
      </c>
      <c r="D273" t="s">
        <v>21</v>
      </c>
      <c r="E273">
        <v>21229</v>
      </c>
      <c r="F273" t="s">
        <v>22</v>
      </c>
      <c r="G273" t="s">
        <v>22</v>
      </c>
      <c r="H273" t="s">
        <v>101</v>
      </c>
      <c r="I273" t="s">
        <v>241</v>
      </c>
      <c r="J273" s="1">
        <v>43255</v>
      </c>
      <c r="K273" s="1">
        <v>43307</v>
      </c>
      <c r="L273" t="s">
        <v>103</v>
      </c>
      <c r="N273" t="s">
        <v>1900</v>
      </c>
    </row>
    <row r="274" spans="1:14" x14ac:dyDescent="0.25">
      <c r="A274" t="s">
        <v>367</v>
      </c>
      <c r="B274" t="s">
        <v>1134</v>
      </c>
      <c r="C274" t="s">
        <v>29</v>
      </c>
      <c r="D274" t="s">
        <v>21</v>
      </c>
      <c r="E274">
        <v>21207</v>
      </c>
      <c r="F274" t="s">
        <v>22</v>
      </c>
      <c r="G274" t="s">
        <v>22</v>
      </c>
      <c r="H274" t="s">
        <v>101</v>
      </c>
      <c r="I274" t="s">
        <v>241</v>
      </c>
      <c r="J274" s="1">
        <v>43256</v>
      </c>
      <c r="K274" s="1">
        <v>43307</v>
      </c>
      <c r="L274" t="s">
        <v>103</v>
      </c>
      <c r="N274" t="s">
        <v>1900</v>
      </c>
    </row>
    <row r="275" spans="1:14" x14ac:dyDescent="0.25">
      <c r="A275" t="s">
        <v>93</v>
      </c>
      <c r="B275" t="s">
        <v>979</v>
      </c>
      <c r="C275" t="s">
        <v>29</v>
      </c>
      <c r="D275" t="s">
        <v>21</v>
      </c>
      <c r="E275">
        <v>21229</v>
      </c>
      <c r="F275" t="s">
        <v>22</v>
      </c>
      <c r="G275" t="s">
        <v>22</v>
      </c>
      <c r="H275" t="s">
        <v>101</v>
      </c>
      <c r="I275" t="s">
        <v>241</v>
      </c>
      <c r="J275" s="1">
        <v>43255</v>
      </c>
      <c r="K275" s="1">
        <v>43307</v>
      </c>
      <c r="L275" t="s">
        <v>103</v>
      </c>
      <c r="N275" t="s">
        <v>1900</v>
      </c>
    </row>
    <row r="276" spans="1:14" x14ac:dyDescent="0.25">
      <c r="A276" t="s">
        <v>2212</v>
      </c>
      <c r="B276" t="s">
        <v>2213</v>
      </c>
      <c r="C276" t="s">
        <v>2214</v>
      </c>
      <c r="D276" t="s">
        <v>21</v>
      </c>
      <c r="E276">
        <v>21532</v>
      </c>
      <c r="F276" t="s">
        <v>22</v>
      </c>
      <c r="G276" t="s">
        <v>22</v>
      </c>
      <c r="H276" t="s">
        <v>101</v>
      </c>
      <c r="I276" t="s">
        <v>241</v>
      </c>
      <c r="J276" t="s">
        <v>210</v>
      </c>
      <c r="K276" s="1">
        <v>43306</v>
      </c>
      <c r="L276" t="s">
        <v>211</v>
      </c>
      <c r="M276" t="str">
        <f>HYPERLINK("https://www.regulations.gov/docket?D=FDA-2018-H-2857")</f>
        <v>https://www.regulations.gov/docket?D=FDA-2018-H-2857</v>
      </c>
      <c r="N276" t="s">
        <v>210</v>
      </c>
    </row>
    <row r="277" spans="1:14" x14ac:dyDescent="0.25">
      <c r="A277" t="s">
        <v>2355</v>
      </c>
      <c r="B277" t="s">
        <v>2356</v>
      </c>
      <c r="C277" t="s">
        <v>176</v>
      </c>
      <c r="D277" t="s">
        <v>21</v>
      </c>
      <c r="E277">
        <v>21740</v>
      </c>
      <c r="F277" t="s">
        <v>22</v>
      </c>
      <c r="G277" t="s">
        <v>22</v>
      </c>
      <c r="H277" t="s">
        <v>101</v>
      </c>
      <c r="I277" t="s">
        <v>241</v>
      </c>
      <c r="J277" t="s">
        <v>210</v>
      </c>
      <c r="K277" s="1">
        <v>43306</v>
      </c>
      <c r="L277" t="s">
        <v>211</v>
      </c>
      <c r="M277" t="str">
        <f>HYPERLINK("https://www.regulations.gov/docket?D=FDA-2018-H-2849")</f>
        <v>https://www.regulations.gov/docket?D=FDA-2018-H-2849</v>
      </c>
      <c r="N277" t="s">
        <v>210</v>
      </c>
    </row>
    <row r="278" spans="1:14" x14ac:dyDescent="0.25">
      <c r="A278" t="s">
        <v>696</v>
      </c>
      <c r="B278" t="s">
        <v>697</v>
      </c>
      <c r="C278" t="s">
        <v>487</v>
      </c>
      <c r="D278" t="s">
        <v>21</v>
      </c>
      <c r="E278">
        <v>20781</v>
      </c>
      <c r="F278" t="s">
        <v>22</v>
      </c>
      <c r="G278" t="s">
        <v>22</v>
      </c>
      <c r="H278" t="s">
        <v>101</v>
      </c>
      <c r="I278" t="s">
        <v>241</v>
      </c>
      <c r="J278" t="s">
        <v>210</v>
      </c>
      <c r="K278" s="1">
        <v>43305</v>
      </c>
      <c r="L278" t="s">
        <v>211</v>
      </c>
      <c r="M278" t="str">
        <f>HYPERLINK("https://www.regulations.gov/docket?D=FDA-2018-H-2811")</f>
        <v>https://www.regulations.gov/docket?D=FDA-2018-H-2811</v>
      </c>
      <c r="N278" t="s">
        <v>210</v>
      </c>
    </row>
    <row r="279" spans="1:14" x14ac:dyDescent="0.25">
      <c r="A279" t="s">
        <v>3033</v>
      </c>
      <c r="B279" t="s">
        <v>4588</v>
      </c>
      <c r="C279" t="s">
        <v>29</v>
      </c>
      <c r="D279" t="s">
        <v>21</v>
      </c>
      <c r="E279">
        <v>21229</v>
      </c>
      <c r="F279" t="s">
        <v>22</v>
      </c>
      <c r="G279" t="s">
        <v>22</v>
      </c>
      <c r="H279" t="s">
        <v>101</v>
      </c>
      <c r="I279" t="s">
        <v>241</v>
      </c>
      <c r="J279" t="s">
        <v>210</v>
      </c>
      <c r="K279" s="1">
        <v>43305</v>
      </c>
      <c r="L279" t="s">
        <v>211</v>
      </c>
      <c r="M279" t="str">
        <f>HYPERLINK("https://www.regulations.gov/docket?D=FDA-2018-H-2818")</f>
        <v>https://www.regulations.gov/docket?D=FDA-2018-H-2818</v>
      </c>
      <c r="N279" t="s">
        <v>210</v>
      </c>
    </row>
    <row r="280" spans="1:14" x14ac:dyDescent="0.25">
      <c r="A280" t="s">
        <v>146</v>
      </c>
      <c r="B280" t="s">
        <v>1186</v>
      </c>
      <c r="C280" t="s">
        <v>29</v>
      </c>
      <c r="D280" t="s">
        <v>21</v>
      </c>
      <c r="E280">
        <v>21212</v>
      </c>
      <c r="F280" t="s">
        <v>22</v>
      </c>
      <c r="G280" t="s">
        <v>22</v>
      </c>
      <c r="H280" t="s">
        <v>101</v>
      </c>
      <c r="I280" t="s">
        <v>241</v>
      </c>
      <c r="J280" s="1">
        <v>43244</v>
      </c>
      <c r="K280" s="1">
        <v>43293</v>
      </c>
      <c r="L280" t="s">
        <v>103</v>
      </c>
      <c r="N280" t="s">
        <v>1900</v>
      </c>
    </row>
    <row r="281" spans="1:14" x14ac:dyDescent="0.25">
      <c r="A281" t="s">
        <v>93</v>
      </c>
      <c r="B281" t="s">
        <v>355</v>
      </c>
      <c r="C281" t="s">
        <v>356</v>
      </c>
      <c r="D281" t="s">
        <v>21</v>
      </c>
      <c r="E281">
        <v>21114</v>
      </c>
      <c r="F281" t="s">
        <v>22</v>
      </c>
      <c r="G281" t="s">
        <v>22</v>
      </c>
      <c r="H281" t="s">
        <v>101</v>
      </c>
      <c r="I281" t="s">
        <v>241</v>
      </c>
      <c r="J281" t="s">
        <v>210</v>
      </c>
      <c r="K281" s="1">
        <v>43293</v>
      </c>
      <c r="L281" t="s">
        <v>211</v>
      </c>
      <c r="M281" t="str">
        <f>HYPERLINK("https://www.regulations.gov/docket?D=FDA-2018-H-2674")</f>
        <v>https://www.regulations.gov/docket?D=FDA-2018-H-2674</v>
      </c>
      <c r="N281" t="s">
        <v>210</v>
      </c>
    </row>
    <row r="282" spans="1:14" x14ac:dyDescent="0.25">
      <c r="A282" t="s">
        <v>1390</v>
      </c>
      <c r="B282" t="s">
        <v>2021</v>
      </c>
      <c r="C282" t="s">
        <v>154</v>
      </c>
      <c r="D282" t="s">
        <v>21</v>
      </c>
      <c r="E282">
        <v>20708</v>
      </c>
      <c r="F282" t="s">
        <v>22</v>
      </c>
      <c r="G282" t="s">
        <v>22</v>
      </c>
      <c r="H282" t="s">
        <v>101</v>
      </c>
      <c r="I282" t="s">
        <v>241</v>
      </c>
      <c r="J282" s="1">
        <v>43242</v>
      </c>
      <c r="K282" s="1">
        <v>43293</v>
      </c>
      <c r="L282" t="s">
        <v>103</v>
      </c>
      <c r="N282" t="s">
        <v>1900</v>
      </c>
    </row>
    <row r="283" spans="1:14" x14ac:dyDescent="0.25">
      <c r="A283" t="s">
        <v>76</v>
      </c>
      <c r="B283" t="s">
        <v>121</v>
      </c>
      <c r="C283" t="s">
        <v>29</v>
      </c>
      <c r="D283" t="s">
        <v>21</v>
      </c>
      <c r="E283">
        <v>21207</v>
      </c>
      <c r="F283" t="s">
        <v>22</v>
      </c>
      <c r="G283" t="s">
        <v>22</v>
      </c>
      <c r="H283" t="s">
        <v>101</v>
      </c>
      <c r="I283" t="s">
        <v>241</v>
      </c>
      <c r="J283" t="s">
        <v>210</v>
      </c>
      <c r="K283" s="1">
        <v>43290</v>
      </c>
      <c r="L283" t="s">
        <v>211</v>
      </c>
      <c r="M283" t="str">
        <f>HYPERLINK("https://www.regulations.gov/docket?D=FDA-2018-H-2623")</f>
        <v>https://www.regulations.gov/docket?D=FDA-2018-H-2623</v>
      </c>
      <c r="N283" t="s">
        <v>210</v>
      </c>
    </row>
    <row r="284" spans="1:14" x14ac:dyDescent="0.25">
      <c r="A284" t="s">
        <v>1304</v>
      </c>
      <c r="B284" t="s">
        <v>1305</v>
      </c>
      <c r="C284" t="s">
        <v>29</v>
      </c>
      <c r="D284" t="s">
        <v>21</v>
      </c>
      <c r="E284">
        <v>21225</v>
      </c>
      <c r="F284" t="s">
        <v>22</v>
      </c>
      <c r="G284" t="s">
        <v>22</v>
      </c>
      <c r="H284" t="s">
        <v>101</v>
      </c>
      <c r="I284" t="s">
        <v>241</v>
      </c>
      <c r="J284" s="1">
        <v>43235</v>
      </c>
      <c r="K284" s="1">
        <v>43286</v>
      </c>
      <c r="L284" t="s">
        <v>103</v>
      </c>
      <c r="N284" t="s">
        <v>1900</v>
      </c>
    </row>
    <row r="285" spans="1:14" x14ac:dyDescent="0.25">
      <c r="A285" t="s">
        <v>1107</v>
      </c>
      <c r="B285" t="s">
        <v>1108</v>
      </c>
      <c r="C285" t="s">
        <v>154</v>
      </c>
      <c r="D285" t="s">
        <v>21</v>
      </c>
      <c r="E285">
        <v>20707</v>
      </c>
      <c r="F285" t="s">
        <v>22</v>
      </c>
      <c r="G285" t="s">
        <v>22</v>
      </c>
      <c r="H285" t="s">
        <v>101</v>
      </c>
      <c r="I285" t="s">
        <v>241</v>
      </c>
      <c r="J285" s="1">
        <v>43237</v>
      </c>
      <c r="K285" s="1">
        <v>43286</v>
      </c>
      <c r="L285" t="s">
        <v>103</v>
      </c>
      <c r="N285" t="s">
        <v>1580</v>
      </c>
    </row>
    <row r="286" spans="1:14" x14ac:dyDescent="0.25">
      <c r="A286" t="s">
        <v>201</v>
      </c>
      <c r="B286" t="s">
        <v>2443</v>
      </c>
      <c r="C286" t="s">
        <v>154</v>
      </c>
      <c r="D286" t="s">
        <v>21</v>
      </c>
      <c r="E286">
        <v>20708</v>
      </c>
      <c r="F286" t="s">
        <v>22</v>
      </c>
      <c r="G286" t="s">
        <v>22</v>
      </c>
      <c r="H286" t="s">
        <v>101</v>
      </c>
      <c r="I286" t="s">
        <v>241</v>
      </c>
      <c r="J286" s="1">
        <v>43237</v>
      </c>
      <c r="K286" s="1">
        <v>43286</v>
      </c>
      <c r="L286" t="s">
        <v>103</v>
      </c>
      <c r="N286" t="s">
        <v>1580</v>
      </c>
    </row>
    <row r="287" spans="1:14" x14ac:dyDescent="0.25">
      <c r="A287" t="s">
        <v>1971</v>
      </c>
      <c r="B287" t="s">
        <v>1972</v>
      </c>
      <c r="C287" t="s">
        <v>29</v>
      </c>
      <c r="D287" t="s">
        <v>21</v>
      </c>
      <c r="E287">
        <v>21218</v>
      </c>
      <c r="F287" t="s">
        <v>22</v>
      </c>
      <c r="G287" t="s">
        <v>22</v>
      </c>
      <c r="H287" t="s">
        <v>101</v>
      </c>
      <c r="I287" t="s">
        <v>241</v>
      </c>
      <c r="J287" s="1">
        <v>43230</v>
      </c>
      <c r="K287" s="1">
        <v>43279</v>
      </c>
      <c r="L287" t="s">
        <v>103</v>
      </c>
      <c r="N287" t="s">
        <v>1900</v>
      </c>
    </row>
    <row r="288" spans="1:14" x14ac:dyDescent="0.25">
      <c r="A288" t="s">
        <v>2708</v>
      </c>
      <c r="B288" t="s">
        <v>2709</v>
      </c>
      <c r="C288" t="s">
        <v>432</v>
      </c>
      <c r="D288" t="s">
        <v>21</v>
      </c>
      <c r="E288">
        <v>21502</v>
      </c>
      <c r="F288" t="s">
        <v>22</v>
      </c>
      <c r="G288" t="s">
        <v>22</v>
      </c>
      <c r="H288" t="s">
        <v>101</v>
      </c>
      <c r="I288" t="s">
        <v>241</v>
      </c>
      <c r="J288" s="1">
        <v>43230</v>
      </c>
      <c r="K288" s="1">
        <v>43279</v>
      </c>
      <c r="L288" t="s">
        <v>103</v>
      </c>
      <c r="N288" t="s">
        <v>1580</v>
      </c>
    </row>
    <row r="289" spans="1:14" x14ac:dyDescent="0.25">
      <c r="A289" t="s">
        <v>1996</v>
      </c>
      <c r="B289" t="s">
        <v>2217</v>
      </c>
      <c r="C289" t="s">
        <v>29</v>
      </c>
      <c r="D289" t="s">
        <v>21</v>
      </c>
      <c r="E289">
        <v>21229</v>
      </c>
      <c r="F289" t="s">
        <v>22</v>
      </c>
      <c r="G289" t="s">
        <v>22</v>
      </c>
      <c r="H289" t="s">
        <v>101</v>
      </c>
      <c r="I289" t="s">
        <v>241</v>
      </c>
      <c r="J289" s="1">
        <v>43227</v>
      </c>
      <c r="K289" s="1">
        <v>43279</v>
      </c>
      <c r="L289" t="s">
        <v>103</v>
      </c>
      <c r="N289" t="s">
        <v>104</v>
      </c>
    </row>
    <row r="290" spans="1:14" x14ac:dyDescent="0.25">
      <c r="A290" t="s">
        <v>1172</v>
      </c>
      <c r="B290" t="s">
        <v>2091</v>
      </c>
      <c r="C290" t="s">
        <v>29</v>
      </c>
      <c r="D290" t="s">
        <v>21</v>
      </c>
      <c r="E290">
        <v>21225</v>
      </c>
      <c r="F290" t="s">
        <v>22</v>
      </c>
      <c r="G290" t="s">
        <v>22</v>
      </c>
      <c r="H290" t="s">
        <v>101</v>
      </c>
      <c r="I290" t="s">
        <v>241</v>
      </c>
      <c r="J290" s="1">
        <v>43222</v>
      </c>
      <c r="K290" s="1">
        <v>43272</v>
      </c>
      <c r="L290" t="s">
        <v>103</v>
      </c>
      <c r="N290" t="s">
        <v>1900</v>
      </c>
    </row>
    <row r="291" spans="1:14" x14ac:dyDescent="0.25">
      <c r="A291" t="s">
        <v>2440</v>
      </c>
      <c r="B291" t="s">
        <v>4811</v>
      </c>
      <c r="C291" t="s">
        <v>29</v>
      </c>
      <c r="D291" t="s">
        <v>21</v>
      </c>
      <c r="E291">
        <v>21211</v>
      </c>
      <c r="F291" t="s">
        <v>22</v>
      </c>
      <c r="G291" t="s">
        <v>22</v>
      </c>
      <c r="H291" t="s">
        <v>101</v>
      </c>
      <c r="I291" t="s">
        <v>241</v>
      </c>
      <c r="J291" s="1">
        <v>43223</v>
      </c>
      <c r="K291" s="1">
        <v>43272</v>
      </c>
      <c r="L291" t="s">
        <v>103</v>
      </c>
      <c r="N291" t="s">
        <v>1580</v>
      </c>
    </row>
    <row r="292" spans="1:14" x14ac:dyDescent="0.25">
      <c r="A292" t="s">
        <v>1762</v>
      </c>
      <c r="B292" t="s">
        <v>4817</v>
      </c>
      <c r="C292" t="s">
        <v>1764</v>
      </c>
      <c r="D292" t="s">
        <v>21</v>
      </c>
      <c r="E292">
        <v>21047</v>
      </c>
      <c r="F292" t="s">
        <v>22</v>
      </c>
      <c r="G292" t="s">
        <v>22</v>
      </c>
      <c r="H292" t="s">
        <v>101</v>
      </c>
      <c r="I292" t="s">
        <v>241</v>
      </c>
      <c r="J292" s="1">
        <v>43220</v>
      </c>
      <c r="K292" s="1">
        <v>43272</v>
      </c>
      <c r="L292" t="s">
        <v>103</v>
      </c>
      <c r="N292" t="s">
        <v>1900</v>
      </c>
    </row>
    <row r="293" spans="1:14" x14ac:dyDescent="0.25">
      <c r="A293" t="s">
        <v>1245</v>
      </c>
      <c r="B293" t="s">
        <v>4820</v>
      </c>
      <c r="C293" t="s">
        <v>29</v>
      </c>
      <c r="D293" t="s">
        <v>21</v>
      </c>
      <c r="E293">
        <v>21230</v>
      </c>
      <c r="F293" t="s">
        <v>22</v>
      </c>
      <c r="G293" t="s">
        <v>22</v>
      </c>
      <c r="H293" t="s">
        <v>101</v>
      </c>
      <c r="I293" t="s">
        <v>241</v>
      </c>
      <c r="J293" s="1">
        <v>43216</v>
      </c>
      <c r="K293" s="1">
        <v>43272</v>
      </c>
      <c r="L293" t="s">
        <v>103</v>
      </c>
      <c r="N293" t="s">
        <v>1900</v>
      </c>
    </row>
    <row r="294" spans="1:14" x14ac:dyDescent="0.25">
      <c r="A294" t="s">
        <v>473</v>
      </c>
      <c r="B294" t="s">
        <v>474</v>
      </c>
      <c r="C294" t="s">
        <v>29</v>
      </c>
      <c r="D294" t="s">
        <v>21</v>
      </c>
      <c r="E294">
        <v>21239</v>
      </c>
      <c r="F294" t="s">
        <v>22</v>
      </c>
      <c r="G294" t="s">
        <v>22</v>
      </c>
      <c r="H294" t="s">
        <v>101</v>
      </c>
      <c r="I294" t="s">
        <v>241</v>
      </c>
      <c r="J294" s="1">
        <v>43221</v>
      </c>
      <c r="K294" s="1">
        <v>43272</v>
      </c>
      <c r="L294" t="s">
        <v>103</v>
      </c>
      <c r="N294" t="s">
        <v>1900</v>
      </c>
    </row>
    <row r="295" spans="1:14" x14ac:dyDescent="0.25">
      <c r="A295" t="s">
        <v>3738</v>
      </c>
      <c r="B295" t="s">
        <v>4823</v>
      </c>
      <c r="C295" t="s">
        <v>29</v>
      </c>
      <c r="D295" t="s">
        <v>21</v>
      </c>
      <c r="E295">
        <v>21211</v>
      </c>
      <c r="F295" t="s">
        <v>22</v>
      </c>
      <c r="G295" t="s">
        <v>22</v>
      </c>
      <c r="H295" t="s">
        <v>101</v>
      </c>
      <c r="I295" t="s">
        <v>241</v>
      </c>
      <c r="J295" s="1">
        <v>43223</v>
      </c>
      <c r="K295" s="1">
        <v>43272</v>
      </c>
      <c r="L295" t="s">
        <v>103</v>
      </c>
      <c r="N295" t="s">
        <v>1580</v>
      </c>
    </row>
    <row r="296" spans="1:14" x14ac:dyDescent="0.25">
      <c r="A296" t="s">
        <v>4833</v>
      </c>
      <c r="B296" t="s">
        <v>4834</v>
      </c>
      <c r="C296" t="s">
        <v>29</v>
      </c>
      <c r="D296" t="s">
        <v>21</v>
      </c>
      <c r="E296">
        <v>21206</v>
      </c>
      <c r="F296" t="s">
        <v>22</v>
      </c>
      <c r="G296" t="s">
        <v>22</v>
      </c>
      <c r="H296" t="s">
        <v>101</v>
      </c>
      <c r="I296" t="s">
        <v>241</v>
      </c>
      <c r="J296" t="s">
        <v>210</v>
      </c>
      <c r="K296" s="1">
        <v>43270</v>
      </c>
      <c r="L296" t="s">
        <v>211</v>
      </c>
      <c r="M296" t="str">
        <f>HYPERLINK("https://www.regulations.gov/docket?D=FDA-2018-H-2351")</f>
        <v>https://www.regulations.gov/docket?D=FDA-2018-H-2351</v>
      </c>
      <c r="N296" t="s">
        <v>210</v>
      </c>
    </row>
    <row r="297" spans="1:14" x14ac:dyDescent="0.25">
      <c r="A297" t="s">
        <v>1302</v>
      </c>
      <c r="B297" t="s">
        <v>1303</v>
      </c>
      <c r="C297" t="s">
        <v>968</v>
      </c>
      <c r="D297" t="s">
        <v>21</v>
      </c>
      <c r="E297">
        <v>21225</v>
      </c>
      <c r="F297" t="s">
        <v>22</v>
      </c>
      <c r="G297" t="s">
        <v>22</v>
      </c>
      <c r="H297" t="s">
        <v>101</v>
      </c>
      <c r="I297" t="s">
        <v>241</v>
      </c>
      <c r="J297" s="1">
        <v>43208</v>
      </c>
      <c r="K297" s="1">
        <v>43265</v>
      </c>
      <c r="L297" t="s">
        <v>103</v>
      </c>
      <c r="N297" t="s">
        <v>1900</v>
      </c>
    </row>
    <row r="298" spans="1:14" x14ac:dyDescent="0.25">
      <c r="A298" t="s">
        <v>30</v>
      </c>
      <c r="B298" t="s">
        <v>1506</v>
      </c>
      <c r="C298" t="s">
        <v>70</v>
      </c>
      <c r="D298" t="s">
        <v>21</v>
      </c>
      <c r="E298">
        <v>21401</v>
      </c>
      <c r="F298" t="s">
        <v>22</v>
      </c>
      <c r="G298" t="s">
        <v>22</v>
      </c>
      <c r="H298" t="s">
        <v>101</v>
      </c>
      <c r="I298" t="s">
        <v>241</v>
      </c>
      <c r="J298" s="1">
        <v>43202</v>
      </c>
      <c r="K298" s="1">
        <v>43265</v>
      </c>
      <c r="L298" t="s">
        <v>103</v>
      </c>
      <c r="N298" t="s">
        <v>1580</v>
      </c>
    </row>
    <row r="299" spans="1:14" x14ac:dyDescent="0.25">
      <c r="A299" t="s">
        <v>492</v>
      </c>
      <c r="B299" t="s">
        <v>493</v>
      </c>
      <c r="C299" t="s">
        <v>29</v>
      </c>
      <c r="D299" t="s">
        <v>21</v>
      </c>
      <c r="E299">
        <v>21225</v>
      </c>
      <c r="F299" t="s">
        <v>22</v>
      </c>
      <c r="G299" t="s">
        <v>22</v>
      </c>
      <c r="H299" t="s">
        <v>101</v>
      </c>
      <c r="I299" t="s">
        <v>241</v>
      </c>
      <c r="J299" s="1">
        <v>43208</v>
      </c>
      <c r="K299" s="1">
        <v>43265</v>
      </c>
      <c r="L299" t="s">
        <v>103</v>
      </c>
      <c r="N299" t="s">
        <v>1900</v>
      </c>
    </row>
    <row r="300" spans="1:14" x14ac:dyDescent="0.25">
      <c r="A300" t="s">
        <v>1648</v>
      </c>
      <c r="B300" t="s">
        <v>1649</v>
      </c>
      <c r="C300" t="s">
        <v>154</v>
      </c>
      <c r="D300" t="s">
        <v>21</v>
      </c>
      <c r="E300">
        <v>20707</v>
      </c>
      <c r="F300" t="s">
        <v>22</v>
      </c>
      <c r="G300" t="s">
        <v>22</v>
      </c>
      <c r="H300" t="s">
        <v>101</v>
      </c>
      <c r="I300" t="s">
        <v>241</v>
      </c>
      <c r="J300" s="1">
        <v>43209</v>
      </c>
      <c r="K300" s="1">
        <v>43265</v>
      </c>
      <c r="L300" t="s">
        <v>103</v>
      </c>
      <c r="N300" t="s">
        <v>1900</v>
      </c>
    </row>
    <row r="301" spans="1:14" x14ac:dyDescent="0.25">
      <c r="A301" t="s">
        <v>4864</v>
      </c>
      <c r="B301" t="s">
        <v>4865</v>
      </c>
      <c r="C301" t="s">
        <v>1020</v>
      </c>
      <c r="D301" t="s">
        <v>21</v>
      </c>
      <c r="E301">
        <v>21157</v>
      </c>
      <c r="F301" t="s">
        <v>22</v>
      </c>
      <c r="G301" t="s">
        <v>22</v>
      </c>
      <c r="H301" t="s">
        <v>101</v>
      </c>
      <c r="I301" t="s">
        <v>241</v>
      </c>
      <c r="J301" s="1">
        <v>43207</v>
      </c>
      <c r="K301" s="1">
        <v>43265</v>
      </c>
      <c r="L301" t="s">
        <v>103</v>
      </c>
      <c r="N301" t="s">
        <v>1900</v>
      </c>
    </row>
    <row r="302" spans="1:14" x14ac:dyDescent="0.25">
      <c r="A302" t="s">
        <v>2526</v>
      </c>
      <c r="B302" t="s">
        <v>2527</v>
      </c>
      <c r="C302" t="s">
        <v>424</v>
      </c>
      <c r="D302" t="s">
        <v>21</v>
      </c>
      <c r="E302">
        <v>21043</v>
      </c>
      <c r="F302" t="s">
        <v>22</v>
      </c>
      <c r="G302" t="s">
        <v>22</v>
      </c>
      <c r="H302" t="s">
        <v>101</v>
      </c>
      <c r="I302" t="s">
        <v>241</v>
      </c>
      <c r="J302" s="1">
        <v>43195</v>
      </c>
      <c r="K302" s="1">
        <v>43258</v>
      </c>
      <c r="L302" t="s">
        <v>103</v>
      </c>
      <c r="N302" t="s">
        <v>1900</v>
      </c>
    </row>
    <row r="303" spans="1:14" x14ac:dyDescent="0.25">
      <c r="A303" t="s">
        <v>4898</v>
      </c>
      <c r="B303" t="s">
        <v>1504</v>
      </c>
      <c r="C303" t="s">
        <v>70</v>
      </c>
      <c r="D303" t="s">
        <v>21</v>
      </c>
      <c r="E303">
        <v>21401</v>
      </c>
      <c r="F303" t="s">
        <v>22</v>
      </c>
      <c r="G303" t="s">
        <v>22</v>
      </c>
      <c r="H303" t="s">
        <v>101</v>
      </c>
      <c r="I303" t="s">
        <v>241</v>
      </c>
      <c r="J303" s="1">
        <v>43202</v>
      </c>
      <c r="K303" s="1">
        <v>43258</v>
      </c>
      <c r="L303" t="s">
        <v>103</v>
      </c>
      <c r="N303" t="s">
        <v>1900</v>
      </c>
    </row>
    <row r="304" spans="1:14" x14ac:dyDescent="0.25">
      <c r="A304" t="s">
        <v>2307</v>
      </c>
      <c r="B304" t="s">
        <v>2308</v>
      </c>
      <c r="C304" t="s">
        <v>755</v>
      </c>
      <c r="D304" t="s">
        <v>21</v>
      </c>
      <c r="E304">
        <v>21901</v>
      </c>
      <c r="F304" t="s">
        <v>22</v>
      </c>
      <c r="G304" t="s">
        <v>22</v>
      </c>
      <c r="H304" t="s">
        <v>101</v>
      </c>
      <c r="I304" t="s">
        <v>241</v>
      </c>
      <c r="J304" t="s">
        <v>210</v>
      </c>
      <c r="K304" s="1">
        <v>43256</v>
      </c>
      <c r="L304" t="s">
        <v>211</v>
      </c>
      <c r="M304" t="str">
        <f>HYPERLINK("https://www.regulations.gov/docket?D=FDA-2018-H-2130")</f>
        <v>https://www.regulations.gov/docket?D=FDA-2018-H-2130</v>
      </c>
      <c r="N304" t="s">
        <v>210</v>
      </c>
    </row>
    <row r="305" spans="1:14" x14ac:dyDescent="0.25">
      <c r="A305" t="s">
        <v>4922</v>
      </c>
      <c r="B305" t="s">
        <v>1781</v>
      </c>
      <c r="C305" t="s">
        <v>39</v>
      </c>
      <c r="D305" t="s">
        <v>21</v>
      </c>
      <c r="E305">
        <v>21044</v>
      </c>
      <c r="F305" t="s">
        <v>22</v>
      </c>
      <c r="G305" t="s">
        <v>22</v>
      </c>
      <c r="H305" t="s">
        <v>101</v>
      </c>
      <c r="I305" t="s">
        <v>241</v>
      </c>
      <c r="J305" s="1">
        <v>43195</v>
      </c>
      <c r="K305" s="1">
        <v>43251</v>
      </c>
      <c r="L305" t="s">
        <v>103</v>
      </c>
      <c r="N305" t="s">
        <v>1900</v>
      </c>
    </row>
    <row r="306" spans="1:14" x14ac:dyDescent="0.25">
      <c r="A306" t="s">
        <v>1631</v>
      </c>
      <c r="B306" t="s">
        <v>1632</v>
      </c>
      <c r="C306" t="s">
        <v>1633</v>
      </c>
      <c r="D306" t="s">
        <v>21</v>
      </c>
      <c r="E306">
        <v>21078</v>
      </c>
      <c r="F306" t="s">
        <v>22</v>
      </c>
      <c r="G306" t="s">
        <v>22</v>
      </c>
      <c r="H306" t="s">
        <v>101</v>
      </c>
      <c r="I306" t="s">
        <v>241</v>
      </c>
      <c r="J306" s="1">
        <v>43193</v>
      </c>
      <c r="K306" s="1">
        <v>43251</v>
      </c>
      <c r="L306" t="s">
        <v>103</v>
      </c>
      <c r="N306" t="s">
        <v>1900</v>
      </c>
    </row>
    <row r="307" spans="1:14" x14ac:dyDescent="0.25">
      <c r="A307" t="s">
        <v>76</v>
      </c>
      <c r="B307" t="s">
        <v>1229</v>
      </c>
      <c r="C307" t="s">
        <v>987</v>
      </c>
      <c r="D307" t="s">
        <v>21</v>
      </c>
      <c r="E307">
        <v>21090</v>
      </c>
      <c r="F307" t="s">
        <v>22</v>
      </c>
      <c r="G307" t="s">
        <v>22</v>
      </c>
      <c r="H307" t="s">
        <v>101</v>
      </c>
      <c r="I307" t="s">
        <v>241</v>
      </c>
      <c r="J307" s="1">
        <v>43195</v>
      </c>
      <c r="K307" s="1">
        <v>43251</v>
      </c>
      <c r="L307" t="s">
        <v>103</v>
      </c>
      <c r="N307" t="s">
        <v>1900</v>
      </c>
    </row>
    <row r="308" spans="1:14" x14ac:dyDescent="0.25">
      <c r="A308" t="s">
        <v>76</v>
      </c>
      <c r="B308" t="s">
        <v>1823</v>
      </c>
      <c r="C308" t="s">
        <v>39</v>
      </c>
      <c r="D308" t="s">
        <v>21</v>
      </c>
      <c r="E308">
        <v>21044</v>
      </c>
      <c r="F308" t="s">
        <v>22</v>
      </c>
      <c r="G308" t="s">
        <v>22</v>
      </c>
      <c r="H308" t="s">
        <v>101</v>
      </c>
      <c r="I308" t="s">
        <v>241</v>
      </c>
      <c r="J308" s="1">
        <v>43195</v>
      </c>
      <c r="K308" s="1">
        <v>43251</v>
      </c>
      <c r="L308" t="s">
        <v>103</v>
      </c>
      <c r="N308" t="s">
        <v>1900</v>
      </c>
    </row>
    <row r="309" spans="1:14" x14ac:dyDescent="0.25">
      <c r="A309" t="s">
        <v>221</v>
      </c>
      <c r="B309" t="s">
        <v>1823</v>
      </c>
      <c r="C309" t="s">
        <v>39</v>
      </c>
      <c r="D309" t="s">
        <v>21</v>
      </c>
      <c r="E309">
        <v>21044</v>
      </c>
      <c r="F309" t="s">
        <v>22</v>
      </c>
      <c r="G309" t="s">
        <v>22</v>
      </c>
      <c r="H309" t="s">
        <v>101</v>
      </c>
      <c r="I309" t="s">
        <v>241</v>
      </c>
      <c r="J309" s="1">
        <v>43195</v>
      </c>
      <c r="K309" s="1">
        <v>43251</v>
      </c>
      <c r="L309" t="s">
        <v>103</v>
      </c>
      <c r="N309" t="s">
        <v>1580</v>
      </c>
    </row>
    <row r="310" spans="1:14" x14ac:dyDescent="0.25">
      <c r="A310" t="s">
        <v>2082</v>
      </c>
      <c r="B310" t="s">
        <v>4925</v>
      </c>
      <c r="C310" t="s">
        <v>29</v>
      </c>
      <c r="D310" t="s">
        <v>21</v>
      </c>
      <c r="E310">
        <v>21212</v>
      </c>
      <c r="F310" t="s">
        <v>22</v>
      </c>
      <c r="G310" t="s">
        <v>22</v>
      </c>
      <c r="H310" t="s">
        <v>101</v>
      </c>
      <c r="I310" t="s">
        <v>241</v>
      </c>
      <c r="J310" t="s">
        <v>210</v>
      </c>
      <c r="K310" s="1">
        <v>43250</v>
      </c>
      <c r="L310" t="s">
        <v>211</v>
      </c>
      <c r="M310" t="str">
        <f>HYPERLINK("https://www.regulations.gov/docket?D=FDA-2018-H-2045")</f>
        <v>https://www.regulations.gov/docket?D=FDA-2018-H-2045</v>
      </c>
      <c r="N310" t="s">
        <v>210</v>
      </c>
    </row>
    <row r="311" spans="1:14" x14ac:dyDescent="0.25">
      <c r="A311" t="s">
        <v>1219</v>
      </c>
      <c r="B311" t="s">
        <v>4965</v>
      </c>
      <c r="C311" t="s">
        <v>1221</v>
      </c>
      <c r="D311" t="s">
        <v>21</v>
      </c>
      <c r="E311">
        <v>21054</v>
      </c>
      <c r="F311" t="s">
        <v>22</v>
      </c>
      <c r="G311" t="s">
        <v>22</v>
      </c>
      <c r="H311" t="s">
        <v>101</v>
      </c>
      <c r="I311" t="s">
        <v>241</v>
      </c>
      <c r="J311" s="1">
        <v>43181</v>
      </c>
      <c r="K311" s="1">
        <v>43237</v>
      </c>
      <c r="L311" t="s">
        <v>103</v>
      </c>
      <c r="N311" t="s">
        <v>1580</v>
      </c>
    </row>
    <row r="312" spans="1:14" x14ac:dyDescent="0.25">
      <c r="A312" t="s">
        <v>4971</v>
      </c>
      <c r="B312" t="s">
        <v>4972</v>
      </c>
      <c r="C312" t="s">
        <v>1509</v>
      </c>
      <c r="D312" t="s">
        <v>21</v>
      </c>
      <c r="E312">
        <v>21032</v>
      </c>
      <c r="F312" t="s">
        <v>22</v>
      </c>
      <c r="G312" t="s">
        <v>22</v>
      </c>
      <c r="H312" t="s">
        <v>101</v>
      </c>
      <c r="I312" t="s">
        <v>241</v>
      </c>
      <c r="J312" s="1">
        <v>43182</v>
      </c>
      <c r="K312" s="1">
        <v>43237</v>
      </c>
      <c r="L312" t="s">
        <v>103</v>
      </c>
      <c r="N312" t="s">
        <v>1900</v>
      </c>
    </row>
    <row r="313" spans="1:14" x14ac:dyDescent="0.25">
      <c r="A313" t="s">
        <v>2790</v>
      </c>
      <c r="B313" t="s">
        <v>2791</v>
      </c>
      <c r="C313" t="s">
        <v>29</v>
      </c>
      <c r="D313" t="s">
        <v>21</v>
      </c>
      <c r="E313">
        <v>21225</v>
      </c>
      <c r="F313" t="s">
        <v>22</v>
      </c>
      <c r="G313" t="s">
        <v>22</v>
      </c>
      <c r="H313" t="s">
        <v>101</v>
      </c>
      <c r="I313" t="s">
        <v>241</v>
      </c>
      <c r="J313" s="1">
        <v>43178</v>
      </c>
      <c r="K313" s="1">
        <v>43237</v>
      </c>
      <c r="L313" t="s">
        <v>103</v>
      </c>
      <c r="N313" t="s">
        <v>1580</v>
      </c>
    </row>
    <row r="314" spans="1:14" x14ac:dyDescent="0.25">
      <c r="A314" t="s">
        <v>1483</v>
      </c>
      <c r="B314" t="s">
        <v>1484</v>
      </c>
      <c r="C314" t="s">
        <v>173</v>
      </c>
      <c r="D314" t="s">
        <v>21</v>
      </c>
      <c r="E314">
        <v>20745</v>
      </c>
      <c r="F314" t="s">
        <v>22</v>
      </c>
      <c r="G314" t="s">
        <v>22</v>
      </c>
      <c r="H314" t="s">
        <v>101</v>
      </c>
      <c r="I314" t="s">
        <v>241</v>
      </c>
      <c r="J314" t="s">
        <v>210</v>
      </c>
      <c r="K314" s="1">
        <v>43236</v>
      </c>
      <c r="L314" t="s">
        <v>211</v>
      </c>
      <c r="M314" t="str">
        <f>HYPERLINK("https://www.regulations.gov/docket?D=FDA-2018-H-1897")</f>
        <v>https://www.regulations.gov/docket?D=FDA-2018-H-1897</v>
      </c>
      <c r="N314" t="s">
        <v>210</v>
      </c>
    </row>
    <row r="315" spans="1:14" x14ac:dyDescent="0.25">
      <c r="A315" t="s">
        <v>2055</v>
      </c>
      <c r="B315" t="s">
        <v>2944</v>
      </c>
      <c r="C315" t="s">
        <v>249</v>
      </c>
      <c r="D315" t="s">
        <v>21</v>
      </c>
      <c r="E315">
        <v>20744</v>
      </c>
      <c r="F315" t="s">
        <v>22</v>
      </c>
      <c r="G315" t="s">
        <v>22</v>
      </c>
      <c r="H315" t="s">
        <v>101</v>
      </c>
      <c r="I315" t="s">
        <v>241</v>
      </c>
      <c r="J315" t="s">
        <v>210</v>
      </c>
      <c r="K315" s="1">
        <v>43231</v>
      </c>
      <c r="L315" t="s">
        <v>211</v>
      </c>
      <c r="M315" t="str">
        <f>HYPERLINK("https://www.regulations.gov/docket?D=FDA-2018-H-1832")</f>
        <v>https://www.regulations.gov/docket?D=FDA-2018-H-1832</v>
      </c>
      <c r="N315" t="s">
        <v>210</v>
      </c>
    </row>
    <row r="316" spans="1:14" x14ac:dyDescent="0.25">
      <c r="A316" t="s">
        <v>2635</v>
      </c>
      <c r="B316" t="s">
        <v>2636</v>
      </c>
      <c r="C316" t="s">
        <v>546</v>
      </c>
      <c r="D316" t="s">
        <v>21</v>
      </c>
      <c r="E316">
        <v>20774</v>
      </c>
      <c r="F316" t="s">
        <v>22</v>
      </c>
      <c r="G316" t="s">
        <v>22</v>
      </c>
      <c r="H316" t="s">
        <v>101</v>
      </c>
      <c r="I316" t="s">
        <v>241</v>
      </c>
      <c r="J316" t="s">
        <v>210</v>
      </c>
      <c r="K316" s="1">
        <v>43231</v>
      </c>
      <c r="L316" t="s">
        <v>211</v>
      </c>
      <c r="M316" t="str">
        <f>HYPERLINK("https://www.regulations.gov/docket?D=FDA-2018-H-1841")</f>
        <v>https://www.regulations.gov/docket?D=FDA-2018-H-1841</v>
      </c>
      <c r="N316" t="s">
        <v>210</v>
      </c>
    </row>
    <row r="317" spans="1:14" x14ac:dyDescent="0.25">
      <c r="A317" t="s">
        <v>5026</v>
      </c>
      <c r="B317" t="s">
        <v>3087</v>
      </c>
      <c r="C317" t="s">
        <v>29</v>
      </c>
      <c r="D317" t="s">
        <v>21</v>
      </c>
      <c r="E317">
        <v>21225</v>
      </c>
      <c r="F317" t="s">
        <v>22</v>
      </c>
      <c r="G317" t="s">
        <v>22</v>
      </c>
      <c r="H317" t="s">
        <v>101</v>
      </c>
      <c r="I317" t="s">
        <v>241</v>
      </c>
      <c r="J317" s="1">
        <v>43174</v>
      </c>
      <c r="K317" s="1">
        <v>43230</v>
      </c>
      <c r="L317" t="s">
        <v>103</v>
      </c>
      <c r="N317" t="s">
        <v>1900</v>
      </c>
    </row>
    <row r="318" spans="1:14" x14ac:dyDescent="0.25">
      <c r="A318" t="s">
        <v>76</v>
      </c>
      <c r="B318" t="s">
        <v>2508</v>
      </c>
      <c r="C318" t="s">
        <v>54</v>
      </c>
      <c r="D318" t="s">
        <v>21</v>
      </c>
      <c r="E318">
        <v>21061</v>
      </c>
      <c r="F318" t="s">
        <v>22</v>
      </c>
      <c r="G318" t="s">
        <v>22</v>
      </c>
      <c r="H318" t="s">
        <v>101</v>
      </c>
      <c r="I318" t="s">
        <v>241</v>
      </c>
      <c r="J318" s="1">
        <v>43173</v>
      </c>
      <c r="K318" s="1">
        <v>43230</v>
      </c>
      <c r="L318" t="s">
        <v>103</v>
      </c>
      <c r="N318" t="s">
        <v>104</v>
      </c>
    </row>
    <row r="319" spans="1:14" x14ac:dyDescent="0.25">
      <c r="A319" t="s">
        <v>2511</v>
      </c>
      <c r="B319" t="s">
        <v>2512</v>
      </c>
      <c r="C319" t="s">
        <v>898</v>
      </c>
      <c r="D319" t="s">
        <v>21</v>
      </c>
      <c r="E319">
        <v>21601</v>
      </c>
      <c r="F319" t="s">
        <v>22</v>
      </c>
      <c r="G319" t="s">
        <v>22</v>
      </c>
      <c r="H319" t="s">
        <v>101</v>
      </c>
      <c r="I319" t="s">
        <v>241</v>
      </c>
      <c r="J319" s="1">
        <v>43179</v>
      </c>
      <c r="K319" s="1">
        <v>43230</v>
      </c>
      <c r="L319" t="s">
        <v>103</v>
      </c>
      <c r="N319" t="s">
        <v>1900</v>
      </c>
    </row>
    <row r="320" spans="1:14" x14ac:dyDescent="0.25">
      <c r="A320" t="s">
        <v>1196</v>
      </c>
      <c r="B320" t="s">
        <v>1197</v>
      </c>
      <c r="C320" t="s">
        <v>29</v>
      </c>
      <c r="D320" t="s">
        <v>21</v>
      </c>
      <c r="E320">
        <v>21226</v>
      </c>
      <c r="F320" t="s">
        <v>22</v>
      </c>
      <c r="G320" t="s">
        <v>22</v>
      </c>
      <c r="H320" t="s">
        <v>101</v>
      </c>
      <c r="I320" t="s">
        <v>241</v>
      </c>
      <c r="J320" s="1">
        <v>43172</v>
      </c>
      <c r="K320" s="1">
        <v>43223</v>
      </c>
      <c r="L320" t="s">
        <v>103</v>
      </c>
      <c r="N320" t="s">
        <v>1900</v>
      </c>
    </row>
    <row r="321" spans="1:14" x14ac:dyDescent="0.25">
      <c r="A321" t="s">
        <v>2550</v>
      </c>
      <c r="B321" t="s">
        <v>5092</v>
      </c>
      <c r="C321" t="s">
        <v>39</v>
      </c>
      <c r="D321" t="s">
        <v>21</v>
      </c>
      <c r="E321">
        <v>21046</v>
      </c>
      <c r="F321" t="s">
        <v>22</v>
      </c>
      <c r="G321" t="s">
        <v>22</v>
      </c>
      <c r="H321" t="s">
        <v>101</v>
      </c>
      <c r="I321" t="s">
        <v>241</v>
      </c>
      <c r="J321" s="1">
        <v>43168</v>
      </c>
      <c r="K321" s="1">
        <v>43223</v>
      </c>
      <c r="L321" t="s">
        <v>103</v>
      </c>
      <c r="N321" t="s">
        <v>1900</v>
      </c>
    </row>
    <row r="322" spans="1:14" x14ac:dyDescent="0.25">
      <c r="A322" t="s">
        <v>30</v>
      </c>
      <c r="B322" t="s">
        <v>3223</v>
      </c>
      <c r="C322" t="s">
        <v>154</v>
      </c>
      <c r="D322" t="s">
        <v>21</v>
      </c>
      <c r="E322">
        <v>20707</v>
      </c>
      <c r="F322" t="s">
        <v>22</v>
      </c>
      <c r="G322" t="s">
        <v>22</v>
      </c>
      <c r="H322" t="s">
        <v>101</v>
      </c>
      <c r="I322" t="s">
        <v>241</v>
      </c>
      <c r="J322" s="1">
        <v>43158</v>
      </c>
      <c r="K322" s="1">
        <v>43223</v>
      </c>
      <c r="L322" t="s">
        <v>103</v>
      </c>
      <c r="N322" t="s">
        <v>1900</v>
      </c>
    </row>
    <row r="323" spans="1:14" x14ac:dyDescent="0.25">
      <c r="A323" t="s">
        <v>139</v>
      </c>
      <c r="B323" t="s">
        <v>1457</v>
      </c>
      <c r="C323" t="s">
        <v>173</v>
      </c>
      <c r="D323" t="s">
        <v>21</v>
      </c>
      <c r="E323">
        <v>20745</v>
      </c>
      <c r="F323" t="s">
        <v>22</v>
      </c>
      <c r="G323" t="s">
        <v>22</v>
      </c>
      <c r="H323" t="s">
        <v>101</v>
      </c>
      <c r="I323" t="s">
        <v>241</v>
      </c>
      <c r="J323" s="1">
        <v>43171</v>
      </c>
      <c r="K323" s="1">
        <v>43223</v>
      </c>
      <c r="L323" t="s">
        <v>103</v>
      </c>
      <c r="N323" t="s">
        <v>1900</v>
      </c>
    </row>
    <row r="324" spans="1:14" x14ac:dyDescent="0.25">
      <c r="A324" t="s">
        <v>5098</v>
      </c>
      <c r="B324" t="s">
        <v>1459</v>
      </c>
      <c r="C324" t="s">
        <v>173</v>
      </c>
      <c r="D324" t="s">
        <v>21</v>
      </c>
      <c r="E324">
        <v>20745</v>
      </c>
      <c r="F324" t="s">
        <v>22</v>
      </c>
      <c r="G324" t="s">
        <v>22</v>
      </c>
      <c r="H324" t="s">
        <v>101</v>
      </c>
      <c r="I324" t="s">
        <v>241</v>
      </c>
      <c r="J324" s="1">
        <v>43171</v>
      </c>
      <c r="K324" s="1">
        <v>43223</v>
      </c>
      <c r="L324" t="s">
        <v>103</v>
      </c>
      <c r="N324" t="s">
        <v>1900</v>
      </c>
    </row>
    <row r="325" spans="1:14" x14ac:dyDescent="0.25">
      <c r="A325" t="s">
        <v>2788</v>
      </c>
      <c r="B325" t="s">
        <v>5099</v>
      </c>
      <c r="C325" t="s">
        <v>29</v>
      </c>
      <c r="D325" t="s">
        <v>21</v>
      </c>
      <c r="E325">
        <v>21226</v>
      </c>
      <c r="F325" t="s">
        <v>22</v>
      </c>
      <c r="G325" t="s">
        <v>22</v>
      </c>
      <c r="H325" t="s">
        <v>101</v>
      </c>
      <c r="I325" t="s">
        <v>241</v>
      </c>
      <c r="J325" s="1">
        <v>43172</v>
      </c>
      <c r="K325" s="1">
        <v>43223</v>
      </c>
      <c r="L325" t="s">
        <v>103</v>
      </c>
      <c r="N325" t="s">
        <v>1580</v>
      </c>
    </row>
    <row r="326" spans="1:14" x14ac:dyDescent="0.25">
      <c r="A326" t="s">
        <v>201</v>
      </c>
      <c r="B326" t="s">
        <v>2377</v>
      </c>
      <c r="C326" t="s">
        <v>39</v>
      </c>
      <c r="D326" t="s">
        <v>21</v>
      </c>
      <c r="E326">
        <v>21046</v>
      </c>
      <c r="F326" t="s">
        <v>22</v>
      </c>
      <c r="G326" t="s">
        <v>22</v>
      </c>
      <c r="H326" t="s">
        <v>101</v>
      </c>
      <c r="I326" t="s">
        <v>241</v>
      </c>
      <c r="J326" s="1">
        <v>43168</v>
      </c>
      <c r="K326" s="1">
        <v>43223</v>
      </c>
      <c r="L326" t="s">
        <v>103</v>
      </c>
      <c r="N326" t="s">
        <v>1580</v>
      </c>
    </row>
    <row r="327" spans="1:14" x14ac:dyDescent="0.25">
      <c r="A327" t="s">
        <v>3080</v>
      </c>
      <c r="B327" t="s">
        <v>3081</v>
      </c>
      <c r="C327" t="s">
        <v>29</v>
      </c>
      <c r="D327" t="s">
        <v>21</v>
      </c>
      <c r="E327">
        <v>21205</v>
      </c>
      <c r="F327" t="s">
        <v>22</v>
      </c>
      <c r="G327" t="s">
        <v>22</v>
      </c>
      <c r="H327" t="s">
        <v>101</v>
      </c>
      <c r="I327" t="s">
        <v>241</v>
      </c>
      <c r="J327" s="1">
        <v>43165</v>
      </c>
      <c r="K327" s="1">
        <v>43216</v>
      </c>
      <c r="L327" t="s">
        <v>103</v>
      </c>
      <c r="N327" t="s">
        <v>1900</v>
      </c>
    </row>
    <row r="328" spans="1:14" x14ac:dyDescent="0.25">
      <c r="A328" t="s">
        <v>2901</v>
      </c>
      <c r="B328" t="s">
        <v>2902</v>
      </c>
      <c r="C328" t="s">
        <v>1020</v>
      </c>
      <c r="D328" t="s">
        <v>21</v>
      </c>
      <c r="E328">
        <v>21157</v>
      </c>
      <c r="F328" t="s">
        <v>22</v>
      </c>
      <c r="G328" t="s">
        <v>22</v>
      </c>
      <c r="H328" t="s">
        <v>101</v>
      </c>
      <c r="I328" t="s">
        <v>102</v>
      </c>
      <c r="J328" s="1">
        <v>43167</v>
      </c>
      <c r="K328" s="1">
        <v>43216</v>
      </c>
      <c r="L328" t="s">
        <v>103</v>
      </c>
      <c r="N328" t="s">
        <v>1580</v>
      </c>
    </row>
    <row r="329" spans="1:14" x14ac:dyDescent="0.25">
      <c r="A329" t="s">
        <v>1422</v>
      </c>
      <c r="B329" t="s">
        <v>1423</v>
      </c>
      <c r="C329" t="s">
        <v>29</v>
      </c>
      <c r="D329" t="s">
        <v>21</v>
      </c>
      <c r="E329">
        <v>21206</v>
      </c>
      <c r="F329" t="s">
        <v>22</v>
      </c>
      <c r="G329" t="s">
        <v>22</v>
      </c>
      <c r="H329" t="s">
        <v>101</v>
      </c>
      <c r="I329" t="s">
        <v>241</v>
      </c>
      <c r="J329" s="1">
        <v>43165</v>
      </c>
      <c r="K329" s="1">
        <v>43216</v>
      </c>
      <c r="L329" t="s">
        <v>103</v>
      </c>
      <c r="N329" t="s">
        <v>1900</v>
      </c>
    </row>
    <row r="330" spans="1:14" x14ac:dyDescent="0.25">
      <c r="A330" t="s">
        <v>2940</v>
      </c>
      <c r="B330" t="s">
        <v>2941</v>
      </c>
      <c r="C330" t="s">
        <v>173</v>
      </c>
      <c r="D330" t="s">
        <v>21</v>
      </c>
      <c r="E330">
        <v>20745</v>
      </c>
      <c r="F330" t="s">
        <v>22</v>
      </c>
      <c r="G330" t="s">
        <v>22</v>
      </c>
      <c r="H330" t="s">
        <v>101</v>
      </c>
      <c r="I330" t="s">
        <v>241</v>
      </c>
      <c r="J330" s="1">
        <v>43166</v>
      </c>
      <c r="K330" s="1">
        <v>43216</v>
      </c>
      <c r="L330" t="s">
        <v>103</v>
      </c>
      <c r="N330" t="s">
        <v>1900</v>
      </c>
    </row>
    <row r="331" spans="1:14" x14ac:dyDescent="0.25">
      <c r="A331" t="s">
        <v>2633</v>
      </c>
      <c r="B331" t="s">
        <v>2634</v>
      </c>
      <c r="C331" t="s">
        <v>29</v>
      </c>
      <c r="D331" t="s">
        <v>21</v>
      </c>
      <c r="E331">
        <v>21213</v>
      </c>
      <c r="F331" t="s">
        <v>22</v>
      </c>
      <c r="G331" t="s">
        <v>22</v>
      </c>
      <c r="H331" t="s">
        <v>101</v>
      </c>
      <c r="I331" t="s">
        <v>241</v>
      </c>
      <c r="J331" s="1">
        <v>43164</v>
      </c>
      <c r="K331" s="1">
        <v>43209</v>
      </c>
      <c r="L331" t="s">
        <v>103</v>
      </c>
      <c r="N331" t="s">
        <v>1900</v>
      </c>
    </row>
    <row r="332" spans="1:14" x14ac:dyDescent="0.25">
      <c r="A332" t="s">
        <v>126</v>
      </c>
      <c r="B332" t="s">
        <v>2138</v>
      </c>
      <c r="C332" t="s">
        <v>29</v>
      </c>
      <c r="D332" t="s">
        <v>21</v>
      </c>
      <c r="E332">
        <v>21212</v>
      </c>
      <c r="F332" t="s">
        <v>22</v>
      </c>
      <c r="G332" t="s">
        <v>22</v>
      </c>
      <c r="H332" t="s">
        <v>101</v>
      </c>
      <c r="I332" t="s">
        <v>241</v>
      </c>
      <c r="J332" t="s">
        <v>210</v>
      </c>
      <c r="K332" s="1">
        <v>43208</v>
      </c>
      <c r="L332" t="s">
        <v>211</v>
      </c>
      <c r="M332" t="str">
        <f>HYPERLINK("https://www.regulations.gov/docket?D=FDA-2018-H-1530")</f>
        <v>https://www.regulations.gov/docket?D=FDA-2018-H-1530</v>
      </c>
      <c r="N332" t="s">
        <v>210</v>
      </c>
    </row>
    <row r="333" spans="1:14" x14ac:dyDescent="0.25">
      <c r="A333" t="s">
        <v>3220</v>
      </c>
      <c r="B333" t="s">
        <v>3221</v>
      </c>
      <c r="C333" t="s">
        <v>154</v>
      </c>
      <c r="D333" t="s">
        <v>21</v>
      </c>
      <c r="E333">
        <v>20707</v>
      </c>
      <c r="F333" t="s">
        <v>22</v>
      </c>
      <c r="G333" t="s">
        <v>22</v>
      </c>
      <c r="H333" t="s">
        <v>101</v>
      </c>
      <c r="I333" t="s">
        <v>241</v>
      </c>
      <c r="J333" s="1">
        <v>43158</v>
      </c>
      <c r="K333" s="1">
        <v>43202</v>
      </c>
      <c r="L333" t="s">
        <v>103</v>
      </c>
      <c r="N333" t="s">
        <v>1900</v>
      </c>
    </row>
    <row r="334" spans="1:14" x14ac:dyDescent="0.25">
      <c r="A334" t="s">
        <v>5246</v>
      </c>
      <c r="B334" t="s">
        <v>5247</v>
      </c>
      <c r="C334" t="s">
        <v>546</v>
      </c>
      <c r="D334" t="s">
        <v>21</v>
      </c>
      <c r="E334">
        <v>20774</v>
      </c>
      <c r="F334" t="s">
        <v>22</v>
      </c>
      <c r="G334" t="s">
        <v>22</v>
      </c>
      <c r="H334" t="s">
        <v>101</v>
      </c>
      <c r="I334" t="s">
        <v>241</v>
      </c>
      <c r="J334" s="1">
        <v>43160</v>
      </c>
      <c r="K334" s="1">
        <v>43202</v>
      </c>
      <c r="L334" t="s">
        <v>103</v>
      </c>
      <c r="N334" t="s">
        <v>1900</v>
      </c>
    </row>
    <row r="335" spans="1:14" x14ac:dyDescent="0.25">
      <c r="A335" t="s">
        <v>5192</v>
      </c>
      <c r="B335" t="s">
        <v>5248</v>
      </c>
      <c r="C335" t="s">
        <v>546</v>
      </c>
      <c r="D335" t="s">
        <v>21</v>
      </c>
      <c r="E335">
        <v>20772</v>
      </c>
      <c r="F335" t="s">
        <v>22</v>
      </c>
      <c r="G335" t="s">
        <v>22</v>
      </c>
      <c r="H335" t="s">
        <v>101</v>
      </c>
      <c r="I335" t="s">
        <v>241</v>
      </c>
      <c r="J335" s="1">
        <v>43161</v>
      </c>
      <c r="K335" s="1">
        <v>43202</v>
      </c>
      <c r="L335" t="s">
        <v>103</v>
      </c>
      <c r="N335" t="s">
        <v>1900</v>
      </c>
    </row>
    <row r="336" spans="1:14" x14ac:dyDescent="0.25">
      <c r="A336" t="s">
        <v>2018</v>
      </c>
      <c r="B336" t="s">
        <v>2963</v>
      </c>
      <c r="C336" t="s">
        <v>154</v>
      </c>
      <c r="D336" t="s">
        <v>21</v>
      </c>
      <c r="E336">
        <v>20707</v>
      </c>
      <c r="F336" t="s">
        <v>22</v>
      </c>
      <c r="G336" t="s">
        <v>22</v>
      </c>
      <c r="H336" t="s">
        <v>101</v>
      </c>
      <c r="I336" t="s">
        <v>241</v>
      </c>
      <c r="J336" s="1">
        <v>43158</v>
      </c>
      <c r="K336" s="1">
        <v>43202</v>
      </c>
      <c r="L336" t="s">
        <v>103</v>
      </c>
      <c r="N336" t="s">
        <v>1900</v>
      </c>
    </row>
    <row r="337" spans="1:14" x14ac:dyDescent="0.25">
      <c r="A337" t="s">
        <v>2986</v>
      </c>
      <c r="B337" t="s">
        <v>2987</v>
      </c>
      <c r="C337" t="s">
        <v>154</v>
      </c>
      <c r="D337" t="s">
        <v>21</v>
      </c>
      <c r="E337">
        <v>20707</v>
      </c>
      <c r="F337" t="s">
        <v>22</v>
      </c>
      <c r="G337" t="s">
        <v>22</v>
      </c>
      <c r="H337" t="s">
        <v>101</v>
      </c>
      <c r="I337" t="s">
        <v>241</v>
      </c>
      <c r="J337" s="1">
        <v>43158</v>
      </c>
      <c r="K337" s="1">
        <v>43202</v>
      </c>
      <c r="L337" t="s">
        <v>103</v>
      </c>
      <c r="N337" t="s">
        <v>1900</v>
      </c>
    </row>
    <row r="338" spans="1:14" x14ac:dyDescent="0.25">
      <c r="A338" t="s">
        <v>2916</v>
      </c>
      <c r="B338" t="s">
        <v>2954</v>
      </c>
      <c r="C338" t="s">
        <v>2955</v>
      </c>
      <c r="D338" t="s">
        <v>21</v>
      </c>
      <c r="E338">
        <v>21017</v>
      </c>
      <c r="F338" t="s">
        <v>22</v>
      </c>
      <c r="G338" t="s">
        <v>22</v>
      </c>
      <c r="H338" t="s">
        <v>101</v>
      </c>
      <c r="I338" t="s">
        <v>241</v>
      </c>
      <c r="J338" s="1">
        <v>43159</v>
      </c>
      <c r="K338" s="1">
        <v>43202</v>
      </c>
      <c r="L338" t="s">
        <v>103</v>
      </c>
      <c r="N338" t="s">
        <v>1900</v>
      </c>
    </row>
    <row r="339" spans="1:14" x14ac:dyDescent="0.25">
      <c r="A339" t="s">
        <v>1101</v>
      </c>
      <c r="B339" t="s">
        <v>1102</v>
      </c>
      <c r="C339" t="s">
        <v>1103</v>
      </c>
      <c r="D339" t="s">
        <v>21</v>
      </c>
      <c r="E339">
        <v>21811</v>
      </c>
      <c r="F339" t="s">
        <v>22</v>
      </c>
      <c r="G339" t="s">
        <v>22</v>
      </c>
      <c r="H339" t="s">
        <v>101</v>
      </c>
      <c r="I339" t="s">
        <v>241</v>
      </c>
      <c r="J339" t="s">
        <v>210</v>
      </c>
      <c r="K339" s="1">
        <v>43196</v>
      </c>
      <c r="L339" t="s">
        <v>211</v>
      </c>
      <c r="M339" t="str">
        <f>HYPERLINK("https://www.regulations.gov/docket?D=FDA-2018-H-1412")</f>
        <v>https://www.regulations.gov/docket?D=FDA-2018-H-1412</v>
      </c>
      <c r="N339" t="s">
        <v>210</v>
      </c>
    </row>
    <row r="340" spans="1:14" x14ac:dyDescent="0.25">
      <c r="A340" t="s">
        <v>2277</v>
      </c>
      <c r="B340" t="s">
        <v>5329</v>
      </c>
      <c r="C340" t="s">
        <v>138</v>
      </c>
      <c r="D340" t="s">
        <v>21</v>
      </c>
      <c r="E340">
        <v>21220</v>
      </c>
      <c r="F340" t="s">
        <v>22</v>
      </c>
      <c r="G340" t="s">
        <v>22</v>
      </c>
      <c r="H340" t="s">
        <v>101</v>
      </c>
      <c r="I340" t="s">
        <v>241</v>
      </c>
      <c r="J340" s="1">
        <v>43153</v>
      </c>
      <c r="K340" s="1">
        <v>43188</v>
      </c>
      <c r="L340" t="s">
        <v>103</v>
      </c>
      <c r="N340" t="s">
        <v>1900</v>
      </c>
    </row>
    <row r="341" spans="1:14" x14ac:dyDescent="0.25">
      <c r="A341" t="s">
        <v>484</v>
      </c>
      <c r="B341" t="s">
        <v>5330</v>
      </c>
      <c r="C341" t="s">
        <v>29</v>
      </c>
      <c r="D341" t="s">
        <v>21</v>
      </c>
      <c r="E341">
        <v>21220</v>
      </c>
      <c r="F341" t="s">
        <v>22</v>
      </c>
      <c r="G341" t="s">
        <v>22</v>
      </c>
      <c r="H341" t="s">
        <v>101</v>
      </c>
      <c r="I341" t="s">
        <v>241</v>
      </c>
      <c r="J341" s="1">
        <v>43151</v>
      </c>
      <c r="K341" s="1">
        <v>43188</v>
      </c>
      <c r="L341" t="s">
        <v>103</v>
      </c>
      <c r="N341" t="s">
        <v>1580</v>
      </c>
    </row>
    <row r="342" spans="1:14" x14ac:dyDescent="0.25">
      <c r="A342" t="s">
        <v>212</v>
      </c>
      <c r="B342" t="s">
        <v>3327</v>
      </c>
      <c r="C342" t="s">
        <v>29</v>
      </c>
      <c r="D342" t="s">
        <v>21</v>
      </c>
      <c r="E342">
        <v>21224</v>
      </c>
      <c r="F342" t="s">
        <v>22</v>
      </c>
      <c r="G342" t="s">
        <v>22</v>
      </c>
      <c r="H342" t="s">
        <v>101</v>
      </c>
      <c r="I342" t="s">
        <v>241</v>
      </c>
      <c r="J342" s="1">
        <v>43146</v>
      </c>
      <c r="K342" s="1">
        <v>43181</v>
      </c>
      <c r="L342" t="s">
        <v>103</v>
      </c>
      <c r="N342" t="s">
        <v>1900</v>
      </c>
    </row>
    <row r="343" spans="1:14" x14ac:dyDescent="0.25">
      <c r="A343" t="s">
        <v>2780</v>
      </c>
      <c r="B343" t="s">
        <v>2781</v>
      </c>
      <c r="C343" t="s">
        <v>29</v>
      </c>
      <c r="D343" t="s">
        <v>21</v>
      </c>
      <c r="E343">
        <v>21224</v>
      </c>
      <c r="F343" t="s">
        <v>22</v>
      </c>
      <c r="G343" t="s">
        <v>22</v>
      </c>
      <c r="H343" t="s">
        <v>101</v>
      </c>
      <c r="I343" t="s">
        <v>241</v>
      </c>
      <c r="J343" s="1">
        <v>43147</v>
      </c>
      <c r="K343" s="1">
        <v>43181</v>
      </c>
      <c r="L343" t="s">
        <v>103</v>
      </c>
      <c r="N343" t="s">
        <v>1900</v>
      </c>
    </row>
    <row r="344" spans="1:14" x14ac:dyDescent="0.25">
      <c r="A344" t="s">
        <v>2463</v>
      </c>
      <c r="B344" t="s">
        <v>2464</v>
      </c>
      <c r="C344" t="s">
        <v>735</v>
      </c>
      <c r="D344" t="s">
        <v>21</v>
      </c>
      <c r="E344">
        <v>20770</v>
      </c>
      <c r="F344" t="s">
        <v>22</v>
      </c>
      <c r="G344" t="s">
        <v>22</v>
      </c>
      <c r="H344" t="s">
        <v>101</v>
      </c>
      <c r="I344" t="s">
        <v>241</v>
      </c>
      <c r="J344" t="s">
        <v>210</v>
      </c>
      <c r="K344" s="1">
        <v>43179</v>
      </c>
      <c r="L344" t="s">
        <v>5383</v>
      </c>
      <c r="M344" t="str">
        <f>HYPERLINK("https://www.regulations.gov/docket?D=FDA-2018-R-1177")</f>
        <v>https://www.regulations.gov/docket?D=FDA-2018-R-1177</v>
      </c>
      <c r="N344" t="s">
        <v>210</v>
      </c>
    </row>
    <row r="345" spans="1:14" x14ac:dyDescent="0.25">
      <c r="A345" t="s">
        <v>2382</v>
      </c>
      <c r="B345" t="s">
        <v>2383</v>
      </c>
      <c r="C345" t="s">
        <v>1855</v>
      </c>
      <c r="D345" t="s">
        <v>21</v>
      </c>
      <c r="E345">
        <v>20784</v>
      </c>
      <c r="F345" t="s">
        <v>22</v>
      </c>
      <c r="G345" t="s">
        <v>22</v>
      </c>
      <c r="H345" t="s">
        <v>101</v>
      </c>
      <c r="I345" t="s">
        <v>241</v>
      </c>
      <c r="J345" t="s">
        <v>210</v>
      </c>
      <c r="K345" s="1">
        <v>43175</v>
      </c>
      <c r="L345" t="s">
        <v>211</v>
      </c>
      <c r="M345" t="str">
        <f>HYPERLINK("https://www.regulations.gov/docket?D=FDA-2018-H-1158")</f>
        <v>https://www.regulations.gov/docket?D=FDA-2018-H-1158</v>
      </c>
      <c r="N345" t="s">
        <v>210</v>
      </c>
    </row>
    <row r="346" spans="1:14" x14ac:dyDescent="0.25">
      <c r="A346" t="s">
        <v>2952</v>
      </c>
      <c r="B346" t="s">
        <v>2953</v>
      </c>
      <c r="C346" t="s">
        <v>775</v>
      </c>
      <c r="D346" t="s">
        <v>21</v>
      </c>
      <c r="E346">
        <v>21015</v>
      </c>
      <c r="F346" t="s">
        <v>22</v>
      </c>
      <c r="G346" t="s">
        <v>22</v>
      </c>
      <c r="H346" t="s">
        <v>101</v>
      </c>
      <c r="I346" t="s">
        <v>241</v>
      </c>
      <c r="J346" t="s">
        <v>210</v>
      </c>
      <c r="K346" s="1">
        <v>43173</v>
      </c>
      <c r="L346" t="s">
        <v>211</v>
      </c>
      <c r="M346" t="str">
        <f>HYPERLINK("https://www.regulations.gov/docket?D=FDA-2018-H-1103")</f>
        <v>https://www.regulations.gov/docket?D=FDA-2018-H-1103</v>
      </c>
      <c r="N346" t="s">
        <v>210</v>
      </c>
    </row>
    <row r="347" spans="1:14" x14ac:dyDescent="0.25">
      <c r="A347" t="s">
        <v>5479</v>
      </c>
      <c r="B347" t="s">
        <v>5480</v>
      </c>
      <c r="C347" t="s">
        <v>29</v>
      </c>
      <c r="D347" t="s">
        <v>21</v>
      </c>
      <c r="E347">
        <v>21218</v>
      </c>
      <c r="F347" t="s">
        <v>22</v>
      </c>
      <c r="G347" t="s">
        <v>22</v>
      </c>
      <c r="H347" t="s">
        <v>101</v>
      </c>
      <c r="I347" t="s">
        <v>241</v>
      </c>
      <c r="J347" t="s">
        <v>210</v>
      </c>
      <c r="K347" s="1">
        <v>43165</v>
      </c>
      <c r="L347" t="s">
        <v>211</v>
      </c>
      <c r="M347" t="str">
        <f>HYPERLINK("https://www.regulations.gov/docket?D=FDA-2018-H-0947")</f>
        <v>https://www.regulations.gov/docket?D=FDA-2018-H-0947</v>
      </c>
      <c r="N347" t="s">
        <v>210</v>
      </c>
    </row>
    <row r="348" spans="1:14" x14ac:dyDescent="0.25">
      <c r="A348" t="s">
        <v>1758</v>
      </c>
      <c r="B348" t="s">
        <v>1759</v>
      </c>
      <c r="C348" t="s">
        <v>29</v>
      </c>
      <c r="D348" t="s">
        <v>21</v>
      </c>
      <c r="E348">
        <v>21206</v>
      </c>
      <c r="F348" t="s">
        <v>22</v>
      </c>
      <c r="G348" t="s">
        <v>22</v>
      </c>
      <c r="H348" t="s">
        <v>101</v>
      </c>
      <c r="I348" t="s">
        <v>241</v>
      </c>
      <c r="J348" t="s">
        <v>210</v>
      </c>
      <c r="K348" s="1">
        <v>43160</v>
      </c>
      <c r="L348" t="s">
        <v>5383</v>
      </c>
      <c r="M348" t="str">
        <f>HYPERLINK("https://www.regulations.gov/docket?D=FDA-2018-R-0899")</f>
        <v>https://www.regulations.gov/docket?D=FDA-2018-R-0899</v>
      </c>
      <c r="N348" t="s">
        <v>210</v>
      </c>
    </row>
    <row r="349" spans="1:14" x14ac:dyDescent="0.25">
      <c r="A349" t="s">
        <v>2018</v>
      </c>
      <c r="B349" t="s">
        <v>2019</v>
      </c>
      <c r="C349" t="s">
        <v>29</v>
      </c>
      <c r="D349" t="s">
        <v>21</v>
      </c>
      <c r="E349">
        <v>21227</v>
      </c>
      <c r="F349" t="s">
        <v>22</v>
      </c>
      <c r="G349" t="s">
        <v>22</v>
      </c>
      <c r="H349" t="s">
        <v>101</v>
      </c>
      <c r="I349" t="s">
        <v>241</v>
      </c>
      <c r="J349" s="1">
        <v>43139</v>
      </c>
      <c r="K349" s="1">
        <v>43160</v>
      </c>
      <c r="L349" t="s">
        <v>103</v>
      </c>
      <c r="N349" t="s">
        <v>1900</v>
      </c>
    </row>
    <row r="350" spans="1:14" x14ac:dyDescent="0.25">
      <c r="A350" t="s">
        <v>3360</v>
      </c>
      <c r="B350" t="s">
        <v>3361</v>
      </c>
      <c r="C350" t="s">
        <v>1209</v>
      </c>
      <c r="D350" t="s">
        <v>21</v>
      </c>
      <c r="E350">
        <v>21244</v>
      </c>
      <c r="F350" t="s">
        <v>22</v>
      </c>
      <c r="G350" t="s">
        <v>22</v>
      </c>
      <c r="H350" t="s">
        <v>101</v>
      </c>
      <c r="I350" t="s">
        <v>241</v>
      </c>
      <c r="J350" s="1">
        <v>43139</v>
      </c>
      <c r="K350" s="1">
        <v>43160</v>
      </c>
      <c r="L350" t="s">
        <v>103</v>
      </c>
      <c r="N350" t="s">
        <v>1900</v>
      </c>
    </row>
    <row r="351" spans="1:14" x14ac:dyDescent="0.25">
      <c r="A351" t="s">
        <v>112</v>
      </c>
      <c r="B351" t="s">
        <v>113</v>
      </c>
      <c r="C351" t="s">
        <v>114</v>
      </c>
      <c r="D351" t="s">
        <v>21</v>
      </c>
      <c r="E351">
        <v>21228</v>
      </c>
      <c r="F351" t="s">
        <v>22</v>
      </c>
      <c r="G351" t="s">
        <v>22</v>
      </c>
      <c r="H351" t="s">
        <v>101</v>
      </c>
      <c r="I351" t="s">
        <v>241</v>
      </c>
      <c r="J351" t="s">
        <v>210</v>
      </c>
      <c r="K351" s="1">
        <v>43159</v>
      </c>
      <c r="L351" t="s">
        <v>211</v>
      </c>
      <c r="M351" t="str">
        <f>HYPERLINK("https://www.regulations.gov/docket?D=FDA-2018-H-0879")</f>
        <v>https://www.regulations.gov/docket?D=FDA-2018-H-0879</v>
      </c>
      <c r="N351" t="s">
        <v>210</v>
      </c>
    </row>
    <row r="352" spans="1:14" x14ac:dyDescent="0.25">
      <c r="A352" t="s">
        <v>76</v>
      </c>
      <c r="B352" t="s">
        <v>121</v>
      </c>
      <c r="C352" t="s">
        <v>73</v>
      </c>
      <c r="D352" t="s">
        <v>21</v>
      </c>
      <c r="E352">
        <v>21207</v>
      </c>
      <c r="F352" t="s">
        <v>22</v>
      </c>
      <c r="G352" t="s">
        <v>22</v>
      </c>
      <c r="H352" t="s">
        <v>101</v>
      </c>
      <c r="I352" t="s">
        <v>241</v>
      </c>
      <c r="J352" s="1">
        <v>43137</v>
      </c>
      <c r="K352" s="1">
        <v>43153</v>
      </c>
      <c r="L352" t="s">
        <v>103</v>
      </c>
      <c r="N352" t="s">
        <v>1900</v>
      </c>
    </row>
    <row r="353" spans="1:14" x14ac:dyDescent="0.25">
      <c r="A353" t="s">
        <v>177</v>
      </c>
      <c r="B353" t="s">
        <v>5536</v>
      </c>
      <c r="C353" t="s">
        <v>193</v>
      </c>
      <c r="D353" t="s">
        <v>21</v>
      </c>
      <c r="E353">
        <v>20748</v>
      </c>
      <c r="F353" t="s">
        <v>22</v>
      </c>
      <c r="G353" t="s">
        <v>22</v>
      </c>
      <c r="H353" t="s">
        <v>101</v>
      </c>
      <c r="I353" t="s">
        <v>241</v>
      </c>
      <c r="J353" s="1">
        <v>43136</v>
      </c>
      <c r="K353" s="1">
        <v>43153</v>
      </c>
      <c r="L353" t="s">
        <v>103</v>
      </c>
      <c r="N353" t="s">
        <v>1580</v>
      </c>
    </row>
    <row r="354" spans="1:14" x14ac:dyDescent="0.25">
      <c r="A354" t="s">
        <v>199</v>
      </c>
      <c r="B354" t="s">
        <v>200</v>
      </c>
      <c r="C354" t="s">
        <v>193</v>
      </c>
      <c r="D354" t="s">
        <v>21</v>
      </c>
      <c r="E354">
        <v>20748</v>
      </c>
      <c r="F354" t="s">
        <v>22</v>
      </c>
      <c r="G354" t="s">
        <v>22</v>
      </c>
      <c r="H354" t="s">
        <v>101</v>
      </c>
      <c r="I354" t="s">
        <v>241</v>
      </c>
      <c r="J354" s="1">
        <v>43138</v>
      </c>
      <c r="K354" s="1">
        <v>43153</v>
      </c>
      <c r="L354" t="s">
        <v>103</v>
      </c>
      <c r="N354" t="s">
        <v>1900</v>
      </c>
    </row>
    <row r="355" spans="1:14" x14ac:dyDescent="0.25">
      <c r="A355" t="s">
        <v>93</v>
      </c>
      <c r="B355" t="s">
        <v>2442</v>
      </c>
      <c r="C355" t="s">
        <v>1116</v>
      </c>
      <c r="D355" t="s">
        <v>21</v>
      </c>
      <c r="E355">
        <v>20748</v>
      </c>
      <c r="F355" t="s">
        <v>22</v>
      </c>
      <c r="G355" t="s">
        <v>22</v>
      </c>
      <c r="H355" t="s">
        <v>101</v>
      </c>
      <c r="I355" t="s">
        <v>241</v>
      </c>
      <c r="J355" s="1">
        <v>43136</v>
      </c>
      <c r="K355" s="1">
        <v>43153</v>
      </c>
      <c r="L355" t="s">
        <v>103</v>
      </c>
      <c r="N355" t="s">
        <v>1900</v>
      </c>
    </row>
    <row r="356" spans="1:14" x14ac:dyDescent="0.25">
      <c r="A356" t="s">
        <v>3391</v>
      </c>
      <c r="B356" t="s">
        <v>3392</v>
      </c>
      <c r="C356" t="s">
        <v>3393</v>
      </c>
      <c r="D356" t="s">
        <v>21</v>
      </c>
      <c r="E356">
        <v>20764</v>
      </c>
      <c r="F356" t="s">
        <v>22</v>
      </c>
      <c r="G356" t="s">
        <v>22</v>
      </c>
      <c r="H356" t="s">
        <v>101</v>
      </c>
      <c r="I356" t="s">
        <v>102</v>
      </c>
      <c r="J356" s="1">
        <v>43129</v>
      </c>
      <c r="K356" s="1">
        <v>43146</v>
      </c>
      <c r="L356" t="s">
        <v>103</v>
      </c>
      <c r="N356" t="s">
        <v>1580</v>
      </c>
    </row>
    <row r="357" spans="1:14" x14ac:dyDescent="0.25">
      <c r="A357" t="s">
        <v>221</v>
      </c>
      <c r="B357" t="s">
        <v>2924</v>
      </c>
      <c r="C357" t="s">
        <v>833</v>
      </c>
      <c r="D357" t="s">
        <v>21</v>
      </c>
      <c r="E357">
        <v>20720</v>
      </c>
      <c r="F357" t="s">
        <v>22</v>
      </c>
      <c r="G357" t="s">
        <v>22</v>
      </c>
      <c r="H357" t="s">
        <v>101</v>
      </c>
      <c r="I357" t="s">
        <v>241</v>
      </c>
      <c r="J357" s="1">
        <v>43132</v>
      </c>
      <c r="K357" s="1">
        <v>43146</v>
      </c>
      <c r="L357" t="s">
        <v>103</v>
      </c>
      <c r="N357" t="s">
        <v>1580</v>
      </c>
    </row>
    <row r="358" spans="1:14" x14ac:dyDescent="0.25">
      <c r="A358" t="s">
        <v>3652</v>
      </c>
      <c r="B358" t="s">
        <v>3653</v>
      </c>
      <c r="C358" t="s">
        <v>424</v>
      </c>
      <c r="D358" t="s">
        <v>21</v>
      </c>
      <c r="E358">
        <v>21043</v>
      </c>
      <c r="F358" t="s">
        <v>22</v>
      </c>
      <c r="G358" t="s">
        <v>22</v>
      </c>
      <c r="H358" t="s">
        <v>101</v>
      </c>
      <c r="I358" t="s">
        <v>241</v>
      </c>
      <c r="J358" t="s">
        <v>210</v>
      </c>
      <c r="K358" s="1">
        <v>43140</v>
      </c>
      <c r="L358" t="s">
        <v>211</v>
      </c>
      <c r="M358" t="str">
        <f>HYPERLINK("https://www.regulations.gov/docket?D=FDA-2018-H-0612")</f>
        <v>https://www.regulations.gov/docket?D=FDA-2018-H-0612</v>
      </c>
      <c r="N358" t="s">
        <v>210</v>
      </c>
    </row>
    <row r="359" spans="1:14" x14ac:dyDescent="0.25">
      <c r="A359" t="s">
        <v>3076</v>
      </c>
      <c r="B359" t="s">
        <v>3077</v>
      </c>
      <c r="C359" t="s">
        <v>29</v>
      </c>
      <c r="D359" t="s">
        <v>21</v>
      </c>
      <c r="E359">
        <v>21218</v>
      </c>
      <c r="F359" t="s">
        <v>22</v>
      </c>
      <c r="G359" t="s">
        <v>22</v>
      </c>
      <c r="H359" t="s">
        <v>101</v>
      </c>
      <c r="I359" t="s">
        <v>241</v>
      </c>
      <c r="J359" s="1">
        <v>43125</v>
      </c>
      <c r="K359" s="1">
        <v>43139</v>
      </c>
      <c r="L359" t="s">
        <v>103</v>
      </c>
      <c r="N359" t="s">
        <v>1580</v>
      </c>
    </row>
    <row r="360" spans="1:14" x14ac:dyDescent="0.25">
      <c r="A360" t="s">
        <v>2513</v>
      </c>
      <c r="B360" t="s">
        <v>5618</v>
      </c>
      <c r="C360" t="s">
        <v>390</v>
      </c>
      <c r="D360" t="s">
        <v>21</v>
      </c>
      <c r="E360">
        <v>21613</v>
      </c>
      <c r="F360" t="s">
        <v>22</v>
      </c>
      <c r="G360" t="s">
        <v>22</v>
      </c>
      <c r="H360" t="s">
        <v>101</v>
      </c>
      <c r="I360" t="s">
        <v>241</v>
      </c>
      <c r="J360" s="1">
        <v>43118</v>
      </c>
      <c r="K360" s="1">
        <v>43139</v>
      </c>
      <c r="L360" t="s">
        <v>103</v>
      </c>
      <c r="N360" t="s">
        <v>1580</v>
      </c>
    </row>
    <row r="361" spans="1:14" x14ac:dyDescent="0.25">
      <c r="A361" t="s">
        <v>2402</v>
      </c>
      <c r="B361" t="s">
        <v>2403</v>
      </c>
      <c r="C361" t="s">
        <v>29</v>
      </c>
      <c r="D361" t="s">
        <v>21</v>
      </c>
      <c r="E361">
        <v>21224</v>
      </c>
      <c r="F361" t="s">
        <v>22</v>
      </c>
      <c r="G361" t="s">
        <v>22</v>
      </c>
      <c r="H361" t="s">
        <v>101</v>
      </c>
      <c r="I361" t="s">
        <v>102</v>
      </c>
      <c r="J361" s="1">
        <v>43124</v>
      </c>
      <c r="K361" s="1">
        <v>43139</v>
      </c>
      <c r="L361" t="s">
        <v>103</v>
      </c>
      <c r="N361" t="s">
        <v>1900</v>
      </c>
    </row>
    <row r="362" spans="1:14" x14ac:dyDescent="0.25">
      <c r="A362" t="s">
        <v>4833</v>
      </c>
      <c r="B362" t="s">
        <v>4834</v>
      </c>
      <c r="C362" t="s">
        <v>29</v>
      </c>
      <c r="D362" t="s">
        <v>21</v>
      </c>
      <c r="E362">
        <v>21206</v>
      </c>
      <c r="F362" t="s">
        <v>22</v>
      </c>
      <c r="G362" t="s">
        <v>22</v>
      </c>
      <c r="H362" t="s">
        <v>101</v>
      </c>
      <c r="I362" t="s">
        <v>241</v>
      </c>
      <c r="J362" t="s">
        <v>210</v>
      </c>
      <c r="K362" s="1">
        <v>43133</v>
      </c>
      <c r="L362" t="s">
        <v>211</v>
      </c>
      <c r="M362" t="str">
        <f>HYPERLINK("https://www.regulations.gov/docket?D=FDA-2018-H-0497")</f>
        <v>https://www.regulations.gov/docket?D=FDA-2018-H-0497</v>
      </c>
      <c r="N362" t="s">
        <v>210</v>
      </c>
    </row>
    <row r="363" spans="1:14" x14ac:dyDescent="0.25">
      <c r="A363" t="s">
        <v>5656</v>
      </c>
      <c r="B363" t="s">
        <v>5657</v>
      </c>
      <c r="C363" t="s">
        <v>29</v>
      </c>
      <c r="D363" t="s">
        <v>21</v>
      </c>
      <c r="E363">
        <v>21224</v>
      </c>
      <c r="F363" t="s">
        <v>22</v>
      </c>
      <c r="G363" t="s">
        <v>22</v>
      </c>
      <c r="H363" t="s">
        <v>101</v>
      </c>
      <c r="I363" t="s">
        <v>241</v>
      </c>
      <c r="J363" s="1">
        <v>43116</v>
      </c>
      <c r="K363" s="1">
        <v>43132</v>
      </c>
      <c r="L363" t="s">
        <v>103</v>
      </c>
      <c r="N363" t="s">
        <v>1900</v>
      </c>
    </row>
    <row r="364" spans="1:14" x14ac:dyDescent="0.25">
      <c r="A364" t="s">
        <v>2949</v>
      </c>
      <c r="B364" t="s">
        <v>2950</v>
      </c>
      <c r="C364" t="s">
        <v>745</v>
      </c>
      <c r="D364" t="s">
        <v>21</v>
      </c>
      <c r="E364">
        <v>21001</v>
      </c>
      <c r="F364" t="s">
        <v>22</v>
      </c>
      <c r="G364" t="s">
        <v>22</v>
      </c>
      <c r="H364" t="s">
        <v>101</v>
      </c>
      <c r="I364" t="s">
        <v>241</v>
      </c>
      <c r="J364" t="s">
        <v>210</v>
      </c>
      <c r="K364" s="1">
        <v>43132</v>
      </c>
      <c r="L364" t="s">
        <v>211</v>
      </c>
      <c r="M364" t="str">
        <f>HYPERLINK("https://www.regulations.gov/docket?D=FDA-2018-H-0463")</f>
        <v>https://www.regulations.gov/docket?D=FDA-2018-H-0463</v>
      </c>
      <c r="N364" t="s">
        <v>210</v>
      </c>
    </row>
    <row r="365" spans="1:14" x14ac:dyDescent="0.25">
      <c r="A365" t="s">
        <v>155</v>
      </c>
      <c r="B365" t="s">
        <v>1534</v>
      </c>
      <c r="C365" t="s">
        <v>1413</v>
      </c>
      <c r="D365" t="s">
        <v>21</v>
      </c>
      <c r="E365">
        <v>21146</v>
      </c>
      <c r="F365" t="s">
        <v>22</v>
      </c>
      <c r="G365" t="s">
        <v>22</v>
      </c>
      <c r="H365" t="s">
        <v>101</v>
      </c>
      <c r="I365" t="s">
        <v>241</v>
      </c>
      <c r="J365" s="1">
        <v>43108</v>
      </c>
      <c r="K365" s="1">
        <v>43125</v>
      </c>
      <c r="L365" t="s">
        <v>103</v>
      </c>
      <c r="N365" t="s">
        <v>1900</v>
      </c>
    </row>
    <row r="366" spans="1:14" x14ac:dyDescent="0.25">
      <c r="A366" t="s">
        <v>2569</v>
      </c>
      <c r="B366" t="s">
        <v>2570</v>
      </c>
      <c r="C366" t="s">
        <v>29</v>
      </c>
      <c r="D366" t="s">
        <v>21</v>
      </c>
      <c r="E366">
        <v>21230</v>
      </c>
      <c r="F366" t="s">
        <v>22</v>
      </c>
      <c r="G366" t="s">
        <v>22</v>
      </c>
      <c r="H366" t="s">
        <v>101</v>
      </c>
      <c r="I366" t="s">
        <v>241</v>
      </c>
      <c r="J366" s="1">
        <v>43108</v>
      </c>
      <c r="K366" s="1">
        <v>43125</v>
      </c>
      <c r="L366" t="s">
        <v>103</v>
      </c>
      <c r="N366" t="s">
        <v>1900</v>
      </c>
    </row>
    <row r="367" spans="1:14" x14ac:dyDescent="0.25">
      <c r="A367" t="s">
        <v>97</v>
      </c>
      <c r="B367" t="s">
        <v>1528</v>
      </c>
      <c r="C367" t="s">
        <v>1413</v>
      </c>
      <c r="D367" t="s">
        <v>21</v>
      </c>
      <c r="E367">
        <v>21146</v>
      </c>
      <c r="F367" t="s">
        <v>22</v>
      </c>
      <c r="G367" t="s">
        <v>22</v>
      </c>
      <c r="H367" t="s">
        <v>101</v>
      </c>
      <c r="I367" t="s">
        <v>241</v>
      </c>
      <c r="J367" s="1">
        <v>43108</v>
      </c>
      <c r="K367" s="1">
        <v>43125</v>
      </c>
      <c r="L367" t="s">
        <v>103</v>
      </c>
      <c r="N367" t="s">
        <v>1580</v>
      </c>
    </row>
    <row r="368" spans="1:14" x14ac:dyDescent="0.25">
      <c r="A368" t="s">
        <v>4007</v>
      </c>
      <c r="B368" t="s">
        <v>4008</v>
      </c>
      <c r="C368" t="s">
        <v>1509</v>
      </c>
      <c r="D368" t="s">
        <v>21</v>
      </c>
      <c r="E368">
        <v>21032</v>
      </c>
      <c r="F368" t="s">
        <v>22</v>
      </c>
      <c r="G368" t="s">
        <v>22</v>
      </c>
      <c r="H368" t="s">
        <v>101</v>
      </c>
      <c r="I368" t="s">
        <v>241</v>
      </c>
      <c r="J368" t="s">
        <v>210</v>
      </c>
      <c r="K368" s="1">
        <v>43119</v>
      </c>
      <c r="L368" t="s">
        <v>211</v>
      </c>
      <c r="M368" t="str">
        <f>HYPERLINK("https://www.regulations.gov/docket?D=FDA-2018-H-0259")</f>
        <v>https://www.regulations.gov/docket?D=FDA-2018-H-0259</v>
      </c>
      <c r="N368" t="s">
        <v>210</v>
      </c>
    </row>
    <row r="369" spans="1:14" x14ac:dyDescent="0.25">
      <c r="A369" t="s">
        <v>2856</v>
      </c>
      <c r="B369" t="s">
        <v>2857</v>
      </c>
      <c r="C369" t="s">
        <v>2858</v>
      </c>
      <c r="D369" t="s">
        <v>21</v>
      </c>
      <c r="E369">
        <v>20751</v>
      </c>
      <c r="F369" t="s">
        <v>22</v>
      </c>
      <c r="G369" t="s">
        <v>22</v>
      </c>
      <c r="H369" t="s">
        <v>101</v>
      </c>
      <c r="I369" t="s">
        <v>241</v>
      </c>
      <c r="J369" s="1">
        <v>43103</v>
      </c>
      <c r="K369" s="1">
        <v>43118</v>
      </c>
      <c r="L369" t="s">
        <v>103</v>
      </c>
      <c r="N369" t="s">
        <v>1900</v>
      </c>
    </row>
    <row r="370" spans="1:14" x14ac:dyDescent="0.25">
      <c r="A370" t="s">
        <v>5723</v>
      </c>
      <c r="B370" t="s">
        <v>5724</v>
      </c>
      <c r="C370" t="s">
        <v>29</v>
      </c>
      <c r="D370" t="s">
        <v>21</v>
      </c>
      <c r="E370">
        <v>21213</v>
      </c>
      <c r="F370" t="s">
        <v>22</v>
      </c>
      <c r="G370" t="s">
        <v>22</v>
      </c>
      <c r="H370" t="s">
        <v>101</v>
      </c>
      <c r="I370" t="s">
        <v>241</v>
      </c>
      <c r="J370" t="s">
        <v>210</v>
      </c>
      <c r="K370" s="1">
        <v>43118</v>
      </c>
      <c r="L370" t="s">
        <v>211</v>
      </c>
      <c r="M370" t="str">
        <f>HYPERLINK("https://www.regulations.gov/docket?D=FDA-2018-H-0244")</f>
        <v>https://www.regulations.gov/docket?D=FDA-2018-H-0244</v>
      </c>
      <c r="N370" t="s">
        <v>210</v>
      </c>
    </row>
    <row r="371" spans="1:14" x14ac:dyDescent="0.25">
      <c r="A371" t="s">
        <v>2865</v>
      </c>
      <c r="B371" t="s">
        <v>2866</v>
      </c>
      <c r="C371" t="s">
        <v>2858</v>
      </c>
      <c r="D371" t="s">
        <v>21</v>
      </c>
      <c r="E371">
        <v>20751</v>
      </c>
      <c r="F371" t="s">
        <v>22</v>
      </c>
      <c r="G371" t="s">
        <v>22</v>
      </c>
      <c r="H371" t="s">
        <v>101</v>
      </c>
      <c r="I371" t="s">
        <v>241</v>
      </c>
      <c r="J371" s="1">
        <v>43103</v>
      </c>
      <c r="K371" s="1">
        <v>43118</v>
      </c>
      <c r="L371" t="s">
        <v>103</v>
      </c>
      <c r="N371" t="s">
        <v>1580</v>
      </c>
    </row>
    <row r="372" spans="1:14" x14ac:dyDescent="0.25">
      <c r="A372" t="s">
        <v>168</v>
      </c>
      <c r="B372" t="s">
        <v>1452</v>
      </c>
      <c r="C372" t="s">
        <v>29</v>
      </c>
      <c r="D372" t="s">
        <v>21</v>
      </c>
      <c r="E372">
        <v>21224</v>
      </c>
      <c r="F372" t="s">
        <v>22</v>
      </c>
      <c r="G372" t="s">
        <v>22</v>
      </c>
      <c r="H372" t="s">
        <v>101</v>
      </c>
      <c r="I372" t="s">
        <v>241</v>
      </c>
      <c r="J372" s="1">
        <v>43105</v>
      </c>
      <c r="K372" s="1">
        <v>43118</v>
      </c>
      <c r="L372" t="s">
        <v>103</v>
      </c>
      <c r="N372" t="s">
        <v>1900</v>
      </c>
    </row>
    <row r="373" spans="1:14" x14ac:dyDescent="0.25">
      <c r="A373" t="s">
        <v>4760</v>
      </c>
      <c r="B373" t="s">
        <v>4761</v>
      </c>
      <c r="C373" t="s">
        <v>29</v>
      </c>
      <c r="D373" t="s">
        <v>21</v>
      </c>
      <c r="E373">
        <v>21215</v>
      </c>
      <c r="F373" t="s">
        <v>22</v>
      </c>
      <c r="G373" t="s">
        <v>22</v>
      </c>
      <c r="H373" t="s">
        <v>101</v>
      </c>
      <c r="I373" t="s">
        <v>241</v>
      </c>
      <c r="J373" t="s">
        <v>210</v>
      </c>
      <c r="K373" s="1">
        <v>43117</v>
      </c>
      <c r="L373" t="s">
        <v>211</v>
      </c>
      <c r="M373" t="str">
        <f>HYPERLINK("https://www.regulations.gov/docket?D=FDA-2018-H-0217")</f>
        <v>https://www.regulations.gov/docket?D=FDA-2018-H-0217</v>
      </c>
      <c r="N373" t="s">
        <v>210</v>
      </c>
    </row>
    <row r="374" spans="1:14" x14ac:dyDescent="0.25">
      <c r="A374" t="s">
        <v>126</v>
      </c>
      <c r="B374" t="s">
        <v>866</v>
      </c>
      <c r="C374" t="s">
        <v>109</v>
      </c>
      <c r="D374" t="s">
        <v>21</v>
      </c>
      <c r="E374">
        <v>21048</v>
      </c>
      <c r="F374" t="s">
        <v>22</v>
      </c>
      <c r="G374" t="s">
        <v>22</v>
      </c>
      <c r="H374" t="s">
        <v>101</v>
      </c>
      <c r="I374" t="s">
        <v>241</v>
      </c>
      <c r="J374" s="1">
        <v>43080</v>
      </c>
      <c r="K374" s="1">
        <v>43111</v>
      </c>
      <c r="L374" t="s">
        <v>103</v>
      </c>
      <c r="N374" t="s">
        <v>1900</v>
      </c>
    </row>
    <row r="375" spans="1:14" x14ac:dyDescent="0.25">
      <c r="A375" t="s">
        <v>1872</v>
      </c>
      <c r="B375" t="s">
        <v>1873</v>
      </c>
      <c r="C375" t="s">
        <v>29</v>
      </c>
      <c r="D375" t="s">
        <v>21</v>
      </c>
      <c r="E375">
        <v>21215</v>
      </c>
      <c r="F375" t="s">
        <v>22</v>
      </c>
      <c r="G375" t="s">
        <v>22</v>
      </c>
      <c r="H375" t="s">
        <v>101</v>
      </c>
      <c r="I375" t="s">
        <v>241</v>
      </c>
      <c r="J375" t="s">
        <v>210</v>
      </c>
      <c r="K375" s="1">
        <v>43109</v>
      </c>
      <c r="L375" t="s">
        <v>211</v>
      </c>
      <c r="M375" t="str">
        <f>HYPERLINK("https://www.regulations.gov/docket?D=FDA-2018-H-0077")</f>
        <v>https://www.regulations.gov/docket?D=FDA-2018-H-0077</v>
      </c>
      <c r="N375" t="s">
        <v>210</v>
      </c>
    </row>
    <row r="376" spans="1:14" x14ac:dyDescent="0.25">
      <c r="A376" t="s">
        <v>5781</v>
      </c>
      <c r="B376" t="s">
        <v>5782</v>
      </c>
      <c r="C376" t="s">
        <v>487</v>
      </c>
      <c r="D376" t="s">
        <v>21</v>
      </c>
      <c r="E376">
        <v>20782</v>
      </c>
      <c r="F376" t="s">
        <v>22</v>
      </c>
      <c r="G376" t="s">
        <v>22</v>
      </c>
      <c r="H376" t="s">
        <v>101</v>
      </c>
      <c r="I376" t="s">
        <v>241</v>
      </c>
      <c r="J376" t="s">
        <v>210</v>
      </c>
      <c r="K376" s="1">
        <v>43103</v>
      </c>
      <c r="L376" t="s">
        <v>211</v>
      </c>
      <c r="M376" t="str">
        <f>HYPERLINK("https://www.regulations.gov/docket?D=FDA-2018-H-0016")</f>
        <v>https://www.regulations.gov/docket?D=FDA-2018-H-0016</v>
      </c>
      <c r="N376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AD74-59C0-4074-B00F-D7382B1DC657}">
  <dimension ref="A1:N183"/>
  <sheetViews>
    <sheetView workbookViewId="0">
      <selection activeCell="A2" sqref="A2:XFD18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469</v>
      </c>
      <c r="B2" t="s">
        <v>470</v>
      </c>
      <c r="C2" t="s">
        <v>424</v>
      </c>
      <c r="D2" t="s">
        <v>21</v>
      </c>
      <c r="E2">
        <v>21043</v>
      </c>
      <c r="F2" t="s">
        <v>22</v>
      </c>
      <c r="G2" t="s">
        <v>22</v>
      </c>
      <c r="H2" t="s">
        <v>5640</v>
      </c>
      <c r="I2" t="s">
        <v>132</v>
      </c>
      <c r="J2" t="s">
        <v>210</v>
      </c>
      <c r="K2" s="1">
        <v>43136</v>
      </c>
      <c r="L2" t="s">
        <v>211</v>
      </c>
      <c r="M2" t="str">
        <f>HYPERLINK("https://www.regulations.gov/docket?D=FDA-2018-H-0511")</f>
        <v>https://www.regulations.gov/docket?D=FDA-2018-H-0511</v>
      </c>
      <c r="N2" t="s">
        <v>210</v>
      </c>
    </row>
    <row r="3" spans="1:14" x14ac:dyDescent="0.25">
      <c r="A3" t="s">
        <v>1427</v>
      </c>
      <c r="B3" t="s">
        <v>1428</v>
      </c>
      <c r="C3" t="s">
        <v>70</v>
      </c>
      <c r="D3" t="s">
        <v>21</v>
      </c>
      <c r="E3">
        <v>21409</v>
      </c>
      <c r="F3" t="s">
        <v>22</v>
      </c>
      <c r="G3" t="s">
        <v>22</v>
      </c>
      <c r="H3" t="s">
        <v>5640</v>
      </c>
      <c r="I3" t="s">
        <v>132</v>
      </c>
      <c r="J3" s="1">
        <v>43087</v>
      </c>
      <c r="K3" s="1">
        <v>43111</v>
      </c>
      <c r="L3" t="s">
        <v>103</v>
      </c>
      <c r="N3" t="s">
        <v>1583</v>
      </c>
    </row>
    <row r="4" spans="1:14" x14ac:dyDescent="0.25">
      <c r="A4" t="s">
        <v>107</v>
      </c>
      <c r="B4" t="s">
        <v>108</v>
      </c>
      <c r="C4" t="s">
        <v>109</v>
      </c>
      <c r="D4" t="s">
        <v>21</v>
      </c>
      <c r="E4">
        <v>21048</v>
      </c>
      <c r="F4" t="s">
        <v>22</v>
      </c>
      <c r="G4" t="s">
        <v>22</v>
      </c>
      <c r="H4" t="s">
        <v>110</v>
      </c>
      <c r="I4" t="s">
        <v>111</v>
      </c>
      <c r="J4" s="1">
        <v>43654</v>
      </c>
      <c r="K4" s="1">
        <v>43734</v>
      </c>
      <c r="L4" t="s">
        <v>103</v>
      </c>
      <c r="N4" t="s">
        <v>104</v>
      </c>
    </row>
    <row r="5" spans="1:14" x14ac:dyDescent="0.25">
      <c r="A5" t="s">
        <v>115</v>
      </c>
      <c r="B5" t="s">
        <v>116</v>
      </c>
      <c r="C5" t="s">
        <v>117</v>
      </c>
      <c r="D5" t="s">
        <v>21</v>
      </c>
      <c r="E5">
        <v>21773</v>
      </c>
      <c r="F5" t="s">
        <v>22</v>
      </c>
      <c r="G5" t="s">
        <v>22</v>
      </c>
      <c r="H5" t="s">
        <v>110</v>
      </c>
      <c r="I5" t="s">
        <v>111</v>
      </c>
      <c r="J5" s="1">
        <v>43720</v>
      </c>
      <c r="K5" s="1">
        <v>43734</v>
      </c>
      <c r="L5" t="s">
        <v>103</v>
      </c>
      <c r="N5" t="s">
        <v>104</v>
      </c>
    </row>
    <row r="6" spans="1:14" x14ac:dyDescent="0.25">
      <c r="A6" t="s">
        <v>126</v>
      </c>
      <c r="B6" t="s">
        <v>128</v>
      </c>
      <c r="C6" t="s">
        <v>29</v>
      </c>
      <c r="D6" t="s">
        <v>21</v>
      </c>
      <c r="E6">
        <v>21218</v>
      </c>
      <c r="F6" t="s">
        <v>22</v>
      </c>
      <c r="G6" t="s">
        <v>22</v>
      </c>
      <c r="H6" t="s">
        <v>110</v>
      </c>
      <c r="I6" t="s">
        <v>129</v>
      </c>
      <c r="J6" s="1">
        <v>43706</v>
      </c>
      <c r="K6" s="1">
        <v>43734</v>
      </c>
      <c r="L6" t="s">
        <v>103</v>
      </c>
      <c r="N6" t="s">
        <v>104</v>
      </c>
    </row>
    <row r="7" spans="1:14" x14ac:dyDescent="0.25">
      <c r="A7" t="s">
        <v>130</v>
      </c>
      <c r="B7" t="s">
        <v>131</v>
      </c>
      <c r="C7" t="s">
        <v>29</v>
      </c>
      <c r="D7" t="s">
        <v>21</v>
      </c>
      <c r="E7">
        <v>21230</v>
      </c>
      <c r="F7" t="s">
        <v>22</v>
      </c>
      <c r="G7" t="s">
        <v>22</v>
      </c>
      <c r="H7" t="s">
        <v>110</v>
      </c>
      <c r="I7" t="s">
        <v>132</v>
      </c>
      <c r="J7" s="1">
        <v>43705</v>
      </c>
      <c r="K7" s="1">
        <v>43734</v>
      </c>
      <c r="L7" t="s">
        <v>103</v>
      </c>
      <c r="N7" t="s">
        <v>104</v>
      </c>
    </row>
    <row r="8" spans="1:14" x14ac:dyDescent="0.25">
      <c r="A8" t="s">
        <v>30</v>
      </c>
      <c r="B8" t="s">
        <v>137</v>
      </c>
      <c r="C8" t="s">
        <v>138</v>
      </c>
      <c r="D8" t="s">
        <v>21</v>
      </c>
      <c r="E8">
        <v>21220</v>
      </c>
      <c r="F8" t="s">
        <v>22</v>
      </c>
      <c r="G8" t="s">
        <v>22</v>
      </c>
      <c r="H8" t="s">
        <v>110</v>
      </c>
      <c r="I8" t="s">
        <v>111</v>
      </c>
      <c r="J8" s="1">
        <v>43720</v>
      </c>
      <c r="K8" s="1">
        <v>43734</v>
      </c>
      <c r="L8" t="s">
        <v>103</v>
      </c>
      <c r="N8" t="s">
        <v>104</v>
      </c>
    </row>
    <row r="9" spans="1:14" x14ac:dyDescent="0.25">
      <c r="A9" t="s">
        <v>141</v>
      </c>
      <c r="B9" t="s">
        <v>142</v>
      </c>
      <c r="C9" t="s">
        <v>143</v>
      </c>
      <c r="D9" t="s">
        <v>21</v>
      </c>
      <c r="E9">
        <v>20695</v>
      </c>
      <c r="F9" t="s">
        <v>22</v>
      </c>
      <c r="G9" t="s">
        <v>22</v>
      </c>
      <c r="H9" t="s">
        <v>110</v>
      </c>
      <c r="I9" t="s">
        <v>111</v>
      </c>
      <c r="J9" s="1">
        <v>43718</v>
      </c>
      <c r="K9" s="1">
        <v>43734</v>
      </c>
      <c r="L9" t="s">
        <v>103</v>
      </c>
      <c r="N9" t="s">
        <v>104</v>
      </c>
    </row>
    <row r="10" spans="1:14" x14ac:dyDescent="0.25">
      <c r="A10" t="s">
        <v>223</v>
      </c>
      <c r="B10" t="s">
        <v>224</v>
      </c>
      <c r="C10" t="s">
        <v>29</v>
      </c>
      <c r="D10" t="s">
        <v>21</v>
      </c>
      <c r="E10">
        <v>21230</v>
      </c>
      <c r="F10" t="s">
        <v>22</v>
      </c>
      <c r="G10" t="s">
        <v>22</v>
      </c>
      <c r="H10" t="s">
        <v>110</v>
      </c>
      <c r="I10" t="s">
        <v>111</v>
      </c>
      <c r="J10" s="1">
        <v>43705</v>
      </c>
      <c r="K10" s="1">
        <v>43727</v>
      </c>
      <c r="L10" t="s">
        <v>103</v>
      </c>
      <c r="N10" t="s">
        <v>104</v>
      </c>
    </row>
    <row r="11" spans="1:14" x14ac:dyDescent="0.25">
      <c r="A11" t="s">
        <v>252</v>
      </c>
      <c r="B11" t="s">
        <v>253</v>
      </c>
      <c r="C11" t="s">
        <v>254</v>
      </c>
      <c r="D11" t="s">
        <v>21</v>
      </c>
      <c r="E11">
        <v>21286</v>
      </c>
      <c r="F11" t="s">
        <v>22</v>
      </c>
      <c r="G11" t="s">
        <v>22</v>
      </c>
      <c r="H11" t="s">
        <v>110</v>
      </c>
      <c r="I11" t="s">
        <v>111</v>
      </c>
      <c r="J11" s="1">
        <v>43644</v>
      </c>
      <c r="K11" s="1">
        <v>43727</v>
      </c>
      <c r="L11" t="s">
        <v>103</v>
      </c>
      <c r="N11" t="s">
        <v>104</v>
      </c>
    </row>
    <row r="12" spans="1:14" x14ac:dyDescent="0.25">
      <c r="A12" t="s">
        <v>357</v>
      </c>
      <c r="B12" t="s">
        <v>358</v>
      </c>
      <c r="C12" t="s">
        <v>29</v>
      </c>
      <c r="D12" t="s">
        <v>21</v>
      </c>
      <c r="E12">
        <v>21231</v>
      </c>
      <c r="F12" t="s">
        <v>22</v>
      </c>
      <c r="G12" t="s">
        <v>22</v>
      </c>
      <c r="H12" t="s">
        <v>110</v>
      </c>
      <c r="I12" t="s">
        <v>111</v>
      </c>
      <c r="J12" s="1">
        <v>43699</v>
      </c>
      <c r="K12" s="1">
        <v>43720</v>
      </c>
      <c r="L12" t="s">
        <v>103</v>
      </c>
      <c r="N12" t="s">
        <v>104</v>
      </c>
    </row>
    <row r="13" spans="1:14" x14ac:dyDescent="0.25">
      <c r="A13" t="s">
        <v>379</v>
      </c>
      <c r="B13" t="s">
        <v>380</v>
      </c>
      <c r="C13" t="s">
        <v>254</v>
      </c>
      <c r="D13" t="s">
        <v>21</v>
      </c>
      <c r="E13">
        <v>21204</v>
      </c>
      <c r="F13" t="s">
        <v>22</v>
      </c>
      <c r="G13" t="s">
        <v>22</v>
      </c>
      <c r="H13" t="s">
        <v>110</v>
      </c>
      <c r="I13" t="s">
        <v>111</v>
      </c>
      <c r="J13" s="1">
        <v>43697</v>
      </c>
      <c r="K13" s="1">
        <v>43720</v>
      </c>
      <c r="L13" t="s">
        <v>103</v>
      </c>
      <c r="N13" t="s">
        <v>104</v>
      </c>
    </row>
    <row r="14" spans="1:14" x14ac:dyDescent="0.25">
      <c r="A14" t="s">
        <v>196</v>
      </c>
      <c r="B14" t="s">
        <v>391</v>
      </c>
      <c r="C14" t="s">
        <v>392</v>
      </c>
      <c r="D14" t="s">
        <v>21</v>
      </c>
      <c r="E14">
        <v>21903</v>
      </c>
      <c r="F14" t="s">
        <v>22</v>
      </c>
      <c r="G14" t="s">
        <v>22</v>
      </c>
      <c r="H14" t="s">
        <v>110</v>
      </c>
      <c r="I14" t="s">
        <v>111</v>
      </c>
      <c r="J14" s="1">
        <v>43700</v>
      </c>
      <c r="K14" s="1">
        <v>43720</v>
      </c>
      <c r="L14" t="s">
        <v>103</v>
      </c>
      <c r="N14" t="s">
        <v>104</v>
      </c>
    </row>
    <row r="15" spans="1:14" x14ac:dyDescent="0.25">
      <c r="A15" t="s">
        <v>196</v>
      </c>
      <c r="B15" t="s">
        <v>394</v>
      </c>
      <c r="C15" t="s">
        <v>190</v>
      </c>
      <c r="D15" t="s">
        <v>21</v>
      </c>
      <c r="E15">
        <v>20852</v>
      </c>
      <c r="F15" t="s">
        <v>22</v>
      </c>
      <c r="G15" t="s">
        <v>22</v>
      </c>
      <c r="H15" t="s">
        <v>110</v>
      </c>
      <c r="I15" t="s">
        <v>111</v>
      </c>
      <c r="J15" s="1">
        <v>43697</v>
      </c>
      <c r="K15" s="1">
        <v>43720</v>
      </c>
      <c r="L15" t="s">
        <v>103</v>
      </c>
      <c r="N15" t="s">
        <v>104</v>
      </c>
    </row>
    <row r="16" spans="1:14" x14ac:dyDescent="0.25">
      <c r="A16" t="s">
        <v>401</v>
      </c>
      <c r="B16" t="s">
        <v>402</v>
      </c>
      <c r="C16" t="s">
        <v>291</v>
      </c>
      <c r="D16" t="s">
        <v>21</v>
      </c>
      <c r="E16">
        <v>21702</v>
      </c>
      <c r="F16" t="s">
        <v>22</v>
      </c>
      <c r="G16" t="s">
        <v>22</v>
      </c>
      <c r="H16" t="s">
        <v>110</v>
      </c>
      <c r="I16" t="s">
        <v>111</v>
      </c>
      <c r="J16" s="1">
        <v>43691</v>
      </c>
      <c r="K16" s="1">
        <v>43720</v>
      </c>
      <c r="L16" t="s">
        <v>103</v>
      </c>
      <c r="N16" t="s">
        <v>104</v>
      </c>
    </row>
    <row r="17" spans="1:14" x14ac:dyDescent="0.25">
      <c r="A17" t="s">
        <v>405</v>
      </c>
      <c r="B17" t="s">
        <v>406</v>
      </c>
      <c r="C17" t="s">
        <v>29</v>
      </c>
      <c r="D17" t="s">
        <v>21</v>
      </c>
      <c r="E17">
        <v>21230</v>
      </c>
      <c r="F17" t="s">
        <v>22</v>
      </c>
      <c r="G17" t="s">
        <v>22</v>
      </c>
      <c r="H17" t="s">
        <v>110</v>
      </c>
      <c r="I17" t="s">
        <v>111</v>
      </c>
      <c r="J17" s="1">
        <v>43705</v>
      </c>
      <c r="K17" s="1">
        <v>43720</v>
      </c>
      <c r="L17" t="s">
        <v>103</v>
      </c>
      <c r="N17" t="s">
        <v>104</v>
      </c>
    </row>
    <row r="18" spans="1:14" x14ac:dyDescent="0.25">
      <c r="A18" t="s">
        <v>425</v>
      </c>
      <c r="B18" t="s">
        <v>426</v>
      </c>
      <c r="C18" t="s">
        <v>347</v>
      </c>
      <c r="D18" t="s">
        <v>21</v>
      </c>
      <c r="E18">
        <v>20657</v>
      </c>
      <c r="F18" t="s">
        <v>22</v>
      </c>
      <c r="G18" t="s">
        <v>22</v>
      </c>
      <c r="H18" t="s">
        <v>110</v>
      </c>
      <c r="I18" t="s">
        <v>111</v>
      </c>
      <c r="J18" s="1">
        <v>43705</v>
      </c>
      <c r="K18" s="1">
        <v>43720</v>
      </c>
      <c r="L18" t="s">
        <v>103</v>
      </c>
      <c r="N18" t="s">
        <v>104</v>
      </c>
    </row>
    <row r="19" spans="1:14" x14ac:dyDescent="0.25">
      <c r="A19" t="s">
        <v>427</v>
      </c>
      <c r="B19" t="s">
        <v>428</v>
      </c>
      <c r="C19" t="s">
        <v>254</v>
      </c>
      <c r="D19" t="s">
        <v>21</v>
      </c>
      <c r="E19">
        <v>21204</v>
      </c>
      <c r="F19" t="s">
        <v>22</v>
      </c>
      <c r="G19" t="s">
        <v>22</v>
      </c>
      <c r="H19" t="s">
        <v>110</v>
      </c>
      <c r="I19" t="s">
        <v>111</v>
      </c>
      <c r="J19" s="1">
        <v>43697</v>
      </c>
      <c r="K19" s="1">
        <v>43720</v>
      </c>
      <c r="L19" t="s">
        <v>103</v>
      </c>
      <c r="N19" t="s">
        <v>104</v>
      </c>
    </row>
    <row r="20" spans="1:14" x14ac:dyDescent="0.25">
      <c r="A20" t="s">
        <v>430</v>
      </c>
      <c r="B20" t="s">
        <v>431</v>
      </c>
      <c r="C20" t="s">
        <v>432</v>
      </c>
      <c r="D20" t="s">
        <v>21</v>
      </c>
      <c r="E20">
        <v>21502</v>
      </c>
      <c r="F20" t="s">
        <v>22</v>
      </c>
      <c r="G20" t="s">
        <v>22</v>
      </c>
      <c r="H20" t="s">
        <v>110</v>
      </c>
      <c r="I20" t="s">
        <v>111</v>
      </c>
      <c r="J20" s="1">
        <v>43692</v>
      </c>
      <c r="K20" s="1">
        <v>43720</v>
      </c>
      <c r="L20" t="s">
        <v>103</v>
      </c>
      <c r="N20" t="s">
        <v>104</v>
      </c>
    </row>
    <row r="21" spans="1:14" x14ac:dyDescent="0.25">
      <c r="A21" t="s">
        <v>544</v>
      </c>
      <c r="B21" t="s">
        <v>545</v>
      </c>
      <c r="C21" t="s">
        <v>546</v>
      </c>
      <c r="D21" t="s">
        <v>21</v>
      </c>
      <c r="E21">
        <v>20772</v>
      </c>
      <c r="F21" t="s">
        <v>22</v>
      </c>
      <c r="G21" t="s">
        <v>22</v>
      </c>
      <c r="H21" t="s">
        <v>110</v>
      </c>
      <c r="I21" t="s">
        <v>111</v>
      </c>
      <c r="J21" t="s">
        <v>210</v>
      </c>
      <c r="K21" s="1">
        <v>43711</v>
      </c>
      <c r="L21" t="s">
        <v>211</v>
      </c>
      <c r="M21" t="str">
        <f>HYPERLINK("https://www.regulations.gov/docket?D=FDA-2019-H-4071")</f>
        <v>https://www.regulations.gov/docket?D=FDA-2019-H-4071</v>
      </c>
      <c r="N21" t="s">
        <v>210</v>
      </c>
    </row>
    <row r="22" spans="1:14" x14ac:dyDescent="0.25">
      <c r="A22" t="s">
        <v>549</v>
      </c>
      <c r="B22" t="s">
        <v>550</v>
      </c>
      <c r="C22" t="s">
        <v>551</v>
      </c>
      <c r="D22" t="s">
        <v>21</v>
      </c>
      <c r="E22">
        <v>21801</v>
      </c>
      <c r="F22" t="s">
        <v>22</v>
      </c>
      <c r="G22" t="s">
        <v>22</v>
      </c>
      <c r="H22" t="s">
        <v>110</v>
      </c>
      <c r="I22" t="s">
        <v>132</v>
      </c>
      <c r="J22" s="1">
        <v>43682</v>
      </c>
      <c r="K22" s="1">
        <v>43706</v>
      </c>
      <c r="L22" t="s">
        <v>103</v>
      </c>
      <c r="N22" t="s">
        <v>104</v>
      </c>
    </row>
    <row r="23" spans="1:14" x14ac:dyDescent="0.25">
      <c r="A23" t="s">
        <v>552</v>
      </c>
      <c r="B23" t="s">
        <v>553</v>
      </c>
      <c r="C23" t="s">
        <v>551</v>
      </c>
      <c r="D23" t="s">
        <v>21</v>
      </c>
      <c r="E23">
        <v>21801</v>
      </c>
      <c r="F23" t="s">
        <v>22</v>
      </c>
      <c r="G23" t="s">
        <v>22</v>
      </c>
      <c r="H23" t="s">
        <v>110</v>
      </c>
      <c r="I23" t="s">
        <v>111</v>
      </c>
      <c r="J23" s="1">
        <v>43682</v>
      </c>
      <c r="K23" s="1">
        <v>43706</v>
      </c>
      <c r="L23" t="s">
        <v>103</v>
      </c>
      <c r="N23" t="s">
        <v>104</v>
      </c>
    </row>
    <row r="24" spans="1:14" x14ac:dyDescent="0.25">
      <c r="A24" t="s">
        <v>76</v>
      </c>
      <c r="B24" t="s">
        <v>561</v>
      </c>
      <c r="C24" t="s">
        <v>29</v>
      </c>
      <c r="D24" t="s">
        <v>21</v>
      </c>
      <c r="E24">
        <v>21212</v>
      </c>
      <c r="F24" t="s">
        <v>22</v>
      </c>
      <c r="G24" t="s">
        <v>22</v>
      </c>
      <c r="H24" t="s">
        <v>110</v>
      </c>
      <c r="I24" t="s">
        <v>111</v>
      </c>
      <c r="J24" s="1">
        <v>43676</v>
      </c>
      <c r="K24" s="1">
        <v>43706</v>
      </c>
      <c r="L24" t="s">
        <v>103</v>
      </c>
      <c r="N24" t="s">
        <v>104</v>
      </c>
    </row>
    <row r="25" spans="1:14" x14ac:dyDescent="0.25">
      <c r="A25" t="s">
        <v>30</v>
      </c>
      <c r="B25" t="s">
        <v>573</v>
      </c>
      <c r="C25" t="s">
        <v>154</v>
      </c>
      <c r="D25" t="s">
        <v>21</v>
      </c>
      <c r="E25">
        <v>20707</v>
      </c>
      <c r="F25" t="s">
        <v>22</v>
      </c>
      <c r="G25" t="s">
        <v>22</v>
      </c>
      <c r="H25" t="s">
        <v>110</v>
      </c>
      <c r="I25" t="s">
        <v>111</v>
      </c>
      <c r="J25" s="1">
        <v>43682</v>
      </c>
      <c r="K25" s="1">
        <v>43706</v>
      </c>
      <c r="L25" t="s">
        <v>103</v>
      </c>
      <c r="N25" t="s">
        <v>104</v>
      </c>
    </row>
    <row r="26" spans="1:14" x14ac:dyDescent="0.25">
      <c r="A26" t="s">
        <v>87</v>
      </c>
      <c r="B26" t="s">
        <v>575</v>
      </c>
      <c r="C26" t="s">
        <v>29</v>
      </c>
      <c r="D26" t="s">
        <v>21</v>
      </c>
      <c r="E26">
        <v>21212</v>
      </c>
      <c r="F26" t="s">
        <v>22</v>
      </c>
      <c r="G26" t="s">
        <v>22</v>
      </c>
      <c r="H26" t="s">
        <v>110</v>
      </c>
      <c r="I26" t="s">
        <v>111</v>
      </c>
      <c r="J26" s="1">
        <v>43676</v>
      </c>
      <c r="K26" s="1">
        <v>43706</v>
      </c>
      <c r="L26" t="s">
        <v>103</v>
      </c>
      <c r="N26" t="s">
        <v>104</v>
      </c>
    </row>
    <row r="27" spans="1:14" x14ac:dyDescent="0.25">
      <c r="A27" t="s">
        <v>511</v>
      </c>
      <c r="B27" t="s">
        <v>579</v>
      </c>
      <c r="C27" t="s">
        <v>580</v>
      </c>
      <c r="D27" t="s">
        <v>21</v>
      </c>
      <c r="E27">
        <v>21783</v>
      </c>
      <c r="F27" t="s">
        <v>22</v>
      </c>
      <c r="G27" t="s">
        <v>22</v>
      </c>
      <c r="H27" t="s">
        <v>110</v>
      </c>
      <c r="I27" t="s">
        <v>111</v>
      </c>
      <c r="J27" s="1">
        <v>43685</v>
      </c>
      <c r="K27" s="1">
        <v>43706</v>
      </c>
      <c r="L27" t="s">
        <v>103</v>
      </c>
      <c r="N27" t="s">
        <v>104</v>
      </c>
    </row>
    <row r="28" spans="1:14" x14ac:dyDescent="0.25">
      <c r="A28" t="s">
        <v>692</v>
      </c>
      <c r="B28" t="s">
        <v>693</v>
      </c>
      <c r="C28" t="s">
        <v>154</v>
      </c>
      <c r="D28" t="s">
        <v>21</v>
      </c>
      <c r="E28">
        <v>20724</v>
      </c>
      <c r="F28" t="s">
        <v>22</v>
      </c>
      <c r="G28" t="s">
        <v>22</v>
      </c>
      <c r="H28" t="s">
        <v>110</v>
      </c>
      <c r="I28" t="s">
        <v>111</v>
      </c>
      <c r="J28" t="s">
        <v>210</v>
      </c>
      <c r="K28" s="1">
        <v>43703</v>
      </c>
      <c r="L28" t="s">
        <v>211</v>
      </c>
      <c r="M28" t="str">
        <f>HYPERLINK("https://www.regulations.gov/docket?D=FDA-2019-H-3988")</f>
        <v>https://www.regulations.gov/docket?D=FDA-2019-H-3988</v>
      </c>
      <c r="N28" t="s">
        <v>210</v>
      </c>
    </row>
    <row r="29" spans="1:14" x14ac:dyDescent="0.25">
      <c r="A29" t="s">
        <v>724</v>
      </c>
      <c r="B29" t="s">
        <v>725</v>
      </c>
      <c r="C29" t="s">
        <v>154</v>
      </c>
      <c r="D29" t="s">
        <v>21</v>
      </c>
      <c r="E29">
        <v>20708</v>
      </c>
      <c r="F29" t="s">
        <v>22</v>
      </c>
      <c r="G29" t="s">
        <v>22</v>
      </c>
      <c r="H29" t="s">
        <v>110</v>
      </c>
      <c r="I29" t="s">
        <v>132</v>
      </c>
      <c r="J29" t="s">
        <v>210</v>
      </c>
      <c r="K29" s="1">
        <v>43700</v>
      </c>
      <c r="L29" t="s">
        <v>211</v>
      </c>
      <c r="M29" t="str">
        <f>HYPERLINK("https://www.regulations.gov/docket?D=FDA-2019-H-3973")</f>
        <v>https://www.regulations.gov/docket?D=FDA-2019-H-3973</v>
      </c>
      <c r="N29" t="s">
        <v>210</v>
      </c>
    </row>
    <row r="30" spans="1:14" x14ac:dyDescent="0.25">
      <c r="A30" t="s">
        <v>746</v>
      </c>
      <c r="B30" t="s">
        <v>747</v>
      </c>
      <c r="C30" t="s">
        <v>163</v>
      </c>
      <c r="D30" t="s">
        <v>21</v>
      </c>
      <c r="E30">
        <v>20902</v>
      </c>
      <c r="F30" t="s">
        <v>22</v>
      </c>
      <c r="G30" t="s">
        <v>22</v>
      </c>
      <c r="H30" t="s">
        <v>110</v>
      </c>
      <c r="I30" t="s">
        <v>132</v>
      </c>
      <c r="J30" t="s">
        <v>210</v>
      </c>
      <c r="K30" s="1">
        <v>43700</v>
      </c>
      <c r="L30" t="s">
        <v>211</v>
      </c>
      <c r="M30" t="str">
        <f>HYPERLINK("https://www.regulations.gov/docket?D=FDA-2019-H-3962")</f>
        <v>https://www.regulations.gov/docket?D=FDA-2019-H-3962</v>
      </c>
      <c r="N30" t="s">
        <v>210</v>
      </c>
    </row>
    <row r="31" spans="1:14" x14ac:dyDescent="0.25">
      <c r="A31" t="s">
        <v>763</v>
      </c>
      <c r="B31" t="s">
        <v>764</v>
      </c>
      <c r="C31" t="s">
        <v>765</v>
      </c>
      <c r="D31" t="s">
        <v>21</v>
      </c>
      <c r="E31">
        <v>20639</v>
      </c>
      <c r="F31" t="s">
        <v>22</v>
      </c>
      <c r="G31" t="s">
        <v>22</v>
      </c>
      <c r="H31" t="s">
        <v>110</v>
      </c>
      <c r="I31" t="s">
        <v>111</v>
      </c>
      <c r="J31" s="1">
        <v>43673</v>
      </c>
      <c r="K31" s="1">
        <v>43699</v>
      </c>
      <c r="L31" t="s">
        <v>103</v>
      </c>
      <c r="N31" t="s">
        <v>104</v>
      </c>
    </row>
    <row r="32" spans="1:14" x14ac:dyDescent="0.25">
      <c r="A32" t="s">
        <v>982</v>
      </c>
      <c r="B32" t="s">
        <v>983</v>
      </c>
      <c r="C32" t="s">
        <v>173</v>
      </c>
      <c r="D32" t="s">
        <v>21</v>
      </c>
      <c r="E32">
        <v>20745</v>
      </c>
      <c r="F32" t="s">
        <v>22</v>
      </c>
      <c r="G32" t="s">
        <v>22</v>
      </c>
      <c r="H32" t="s">
        <v>110</v>
      </c>
      <c r="I32" t="s">
        <v>111</v>
      </c>
      <c r="J32" s="1">
        <v>43658</v>
      </c>
      <c r="K32" s="1">
        <v>43685</v>
      </c>
      <c r="L32" t="s">
        <v>103</v>
      </c>
      <c r="N32" t="s">
        <v>104</v>
      </c>
    </row>
    <row r="33" spans="1:14" x14ac:dyDescent="0.25">
      <c r="A33" t="s">
        <v>1006</v>
      </c>
      <c r="B33" t="s">
        <v>1007</v>
      </c>
      <c r="C33" t="s">
        <v>173</v>
      </c>
      <c r="D33" t="s">
        <v>21</v>
      </c>
      <c r="E33">
        <v>20745</v>
      </c>
      <c r="F33" t="s">
        <v>22</v>
      </c>
      <c r="G33" t="s">
        <v>22</v>
      </c>
      <c r="H33" t="s">
        <v>110</v>
      </c>
      <c r="I33" t="s">
        <v>111</v>
      </c>
      <c r="J33" s="1">
        <v>43657</v>
      </c>
      <c r="K33" s="1">
        <v>43685</v>
      </c>
      <c r="L33" t="s">
        <v>103</v>
      </c>
      <c r="N33" t="s">
        <v>104</v>
      </c>
    </row>
    <row r="34" spans="1:14" x14ac:dyDescent="0.25">
      <c r="A34" t="s">
        <v>1018</v>
      </c>
      <c r="B34" t="s">
        <v>1019</v>
      </c>
      <c r="C34" t="s">
        <v>1020</v>
      </c>
      <c r="D34" t="s">
        <v>21</v>
      </c>
      <c r="E34">
        <v>21157</v>
      </c>
      <c r="F34" t="s">
        <v>22</v>
      </c>
      <c r="G34" t="s">
        <v>22</v>
      </c>
      <c r="H34" t="s">
        <v>110</v>
      </c>
      <c r="I34" t="s">
        <v>111</v>
      </c>
      <c r="J34" s="1">
        <v>43657</v>
      </c>
      <c r="K34" s="1">
        <v>43685</v>
      </c>
      <c r="L34" t="s">
        <v>103</v>
      </c>
      <c r="N34" t="s">
        <v>104</v>
      </c>
    </row>
    <row r="35" spans="1:14" x14ac:dyDescent="0.25">
      <c r="A35" t="s">
        <v>1021</v>
      </c>
      <c r="B35" t="s">
        <v>1022</v>
      </c>
      <c r="C35" t="s">
        <v>1020</v>
      </c>
      <c r="D35" t="s">
        <v>21</v>
      </c>
      <c r="E35">
        <v>21157</v>
      </c>
      <c r="F35" t="s">
        <v>22</v>
      </c>
      <c r="G35" t="s">
        <v>22</v>
      </c>
      <c r="H35" t="s">
        <v>110</v>
      </c>
      <c r="I35" t="s">
        <v>111</v>
      </c>
      <c r="J35" s="1">
        <v>43661</v>
      </c>
      <c r="K35" s="1">
        <v>43685</v>
      </c>
      <c r="L35" t="s">
        <v>103</v>
      </c>
      <c r="N35" t="s">
        <v>104</v>
      </c>
    </row>
    <row r="36" spans="1:14" x14ac:dyDescent="0.25">
      <c r="A36" t="s">
        <v>285</v>
      </c>
      <c r="B36" t="s">
        <v>1282</v>
      </c>
      <c r="C36" t="s">
        <v>51</v>
      </c>
      <c r="D36" t="s">
        <v>21</v>
      </c>
      <c r="E36">
        <v>21136</v>
      </c>
      <c r="F36" t="s">
        <v>22</v>
      </c>
      <c r="G36" t="s">
        <v>22</v>
      </c>
      <c r="H36" t="s">
        <v>110</v>
      </c>
      <c r="I36" t="s">
        <v>111</v>
      </c>
      <c r="J36" s="1">
        <v>43642</v>
      </c>
      <c r="K36" s="1">
        <v>43671</v>
      </c>
      <c r="L36" t="s">
        <v>103</v>
      </c>
      <c r="N36" t="s">
        <v>104</v>
      </c>
    </row>
    <row r="37" spans="1:14" x14ac:dyDescent="0.25">
      <c r="A37" t="s">
        <v>1342</v>
      </c>
      <c r="B37" t="s">
        <v>1343</v>
      </c>
      <c r="C37" t="s">
        <v>193</v>
      </c>
      <c r="D37" t="s">
        <v>21</v>
      </c>
      <c r="E37">
        <v>20748</v>
      </c>
      <c r="F37" t="s">
        <v>22</v>
      </c>
      <c r="G37" t="s">
        <v>22</v>
      </c>
      <c r="H37" t="s">
        <v>110</v>
      </c>
      <c r="I37" t="s">
        <v>111</v>
      </c>
      <c r="J37" s="1">
        <v>43635</v>
      </c>
      <c r="K37" s="1">
        <v>43664</v>
      </c>
      <c r="L37" t="s">
        <v>103</v>
      </c>
      <c r="N37" t="s">
        <v>104</v>
      </c>
    </row>
    <row r="38" spans="1:14" x14ac:dyDescent="0.25">
      <c r="A38" t="s">
        <v>1344</v>
      </c>
      <c r="B38" t="s">
        <v>1345</v>
      </c>
      <c r="C38" t="s">
        <v>291</v>
      </c>
      <c r="D38" t="s">
        <v>21</v>
      </c>
      <c r="E38">
        <v>21702</v>
      </c>
      <c r="F38" t="s">
        <v>22</v>
      </c>
      <c r="G38" t="s">
        <v>22</v>
      </c>
      <c r="H38" t="s">
        <v>110</v>
      </c>
      <c r="I38" t="s">
        <v>111</v>
      </c>
      <c r="J38" s="1">
        <v>43627</v>
      </c>
      <c r="K38" s="1">
        <v>43664</v>
      </c>
      <c r="L38" t="s">
        <v>103</v>
      </c>
      <c r="N38" t="s">
        <v>104</v>
      </c>
    </row>
    <row r="39" spans="1:14" x14ac:dyDescent="0.25">
      <c r="A39" t="s">
        <v>1373</v>
      </c>
      <c r="B39" t="s">
        <v>1374</v>
      </c>
      <c r="C39" t="s">
        <v>193</v>
      </c>
      <c r="D39" t="s">
        <v>21</v>
      </c>
      <c r="E39">
        <v>20748</v>
      </c>
      <c r="F39" t="s">
        <v>22</v>
      </c>
      <c r="G39" t="s">
        <v>22</v>
      </c>
      <c r="H39" t="s">
        <v>110</v>
      </c>
      <c r="I39" t="s">
        <v>111</v>
      </c>
      <c r="J39" s="1">
        <v>43630</v>
      </c>
      <c r="K39" s="1">
        <v>43664</v>
      </c>
      <c r="L39" t="s">
        <v>103</v>
      </c>
      <c r="N39" t="s">
        <v>104</v>
      </c>
    </row>
    <row r="40" spans="1:14" x14ac:dyDescent="0.25">
      <c r="A40" t="s">
        <v>196</v>
      </c>
      <c r="B40" t="s">
        <v>197</v>
      </c>
      <c r="C40" t="s">
        <v>198</v>
      </c>
      <c r="D40" t="s">
        <v>21</v>
      </c>
      <c r="E40">
        <v>20746</v>
      </c>
      <c r="F40" t="s">
        <v>22</v>
      </c>
      <c r="G40" t="s">
        <v>22</v>
      </c>
      <c r="H40" t="s">
        <v>110</v>
      </c>
      <c r="I40" t="s">
        <v>132</v>
      </c>
      <c r="J40" s="1">
        <v>43633</v>
      </c>
      <c r="K40" s="1">
        <v>43664</v>
      </c>
      <c r="L40" t="s">
        <v>103</v>
      </c>
      <c r="N40" t="s">
        <v>104</v>
      </c>
    </row>
    <row r="41" spans="1:14" x14ac:dyDescent="0.25">
      <c r="A41" t="s">
        <v>1390</v>
      </c>
      <c r="B41" t="s">
        <v>1391</v>
      </c>
      <c r="C41" t="s">
        <v>193</v>
      </c>
      <c r="D41" t="s">
        <v>21</v>
      </c>
      <c r="E41">
        <v>20748</v>
      </c>
      <c r="F41" t="s">
        <v>22</v>
      </c>
      <c r="G41" t="s">
        <v>22</v>
      </c>
      <c r="H41" t="s">
        <v>110</v>
      </c>
      <c r="I41" t="s">
        <v>111</v>
      </c>
      <c r="J41" s="1">
        <v>43630</v>
      </c>
      <c r="K41" s="1">
        <v>43664</v>
      </c>
      <c r="L41" t="s">
        <v>103</v>
      </c>
      <c r="N41" t="s">
        <v>104</v>
      </c>
    </row>
    <row r="42" spans="1:14" x14ac:dyDescent="0.25">
      <c r="A42" t="s">
        <v>1465</v>
      </c>
      <c r="B42" t="s">
        <v>1466</v>
      </c>
      <c r="C42" t="s">
        <v>29</v>
      </c>
      <c r="D42" t="s">
        <v>21</v>
      </c>
      <c r="E42">
        <v>21206</v>
      </c>
      <c r="F42" t="s">
        <v>22</v>
      </c>
      <c r="G42" t="s">
        <v>22</v>
      </c>
      <c r="H42" t="s">
        <v>110</v>
      </c>
      <c r="I42" t="s">
        <v>111</v>
      </c>
      <c r="J42" s="1">
        <v>43623</v>
      </c>
      <c r="K42" s="1">
        <v>43657</v>
      </c>
      <c r="L42" t="s">
        <v>103</v>
      </c>
      <c r="N42" t="s">
        <v>104</v>
      </c>
    </row>
    <row r="43" spans="1:14" x14ac:dyDescent="0.25">
      <c r="A43" t="s">
        <v>1488</v>
      </c>
      <c r="B43" t="s">
        <v>1489</v>
      </c>
      <c r="C43" t="s">
        <v>320</v>
      </c>
      <c r="D43" t="s">
        <v>21</v>
      </c>
      <c r="E43">
        <v>20607</v>
      </c>
      <c r="F43" t="s">
        <v>22</v>
      </c>
      <c r="G43" t="s">
        <v>22</v>
      </c>
      <c r="H43" t="s">
        <v>110</v>
      </c>
      <c r="I43" t="s">
        <v>111</v>
      </c>
      <c r="J43" s="1">
        <v>43623</v>
      </c>
      <c r="K43" s="1">
        <v>43657</v>
      </c>
      <c r="L43" t="s">
        <v>103</v>
      </c>
      <c r="N43" t="s">
        <v>104</v>
      </c>
    </row>
    <row r="44" spans="1:14" x14ac:dyDescent="0.25">
      <c r="A44" t="s">
        <v>740</v>
      </c>
      <c r="B44" t="s">
        <v>741</v>
      </c>
      <c r="C44" t="s">
        <v>369</v>
      </c>
      <c r="D44" t="s">
        <v>21</v>
      </c>
      <c r="E44">
        <v>21040</v>
      </c>
      <c r="F44" t="s">
        <v>22</v>
      </c>
      <c r="G44" t="s">
        <v>22</v>
      </c>
      <c r="H44" t="s">
        <v>110</v>
      </c>
      <c r="I44" t="s">
        <v>111</v>
      </c>
      <c r="J44" t="s">
        <v>210</v>
      </c>
      <c r="K44" s="1">
        <v>43647</v>
      </c>
      <c r="L44" t="s">
        <v>211</v>
      </c>
      <c r="M44" t="str">
        <f>HYPERLINK("https://www.regulations.gov/docket?D=FDA-2019-H-3113")</f>
        <v>https://www.regulations.gov/docket?D=FDA-2019-H-3113</v>
      </c>
      <c r="N44" t="s">
        <v>210</v>
      </c>
    </row>
    <row r="45" spans="1:14" x14ac:dyDescent="0.25">
      <c r="A45" t="s">
        <v>1556</v>
      </c>
      <c r="B45" t="s">
        <v>1557</v>
      </c>
      <c r="C45" t="s">
        <v>138</v>
      </c>
      <c r="D45" t="s">
        <v>21</v>
      </c>
      <c r="E45">
        <v>21220</v>
      </c>
      <c r="F45" t="s">
        <v>22</v>
      </c>
      <c r="G45" t="s">
        <v>22</v>
      </c>
      <c r="H45" t="s">
        <v>110</v>
      </c>
      <c r="I45" t="s">
        <v>111</v>
      </c>
      <c r="J45" s="1">
        <v>43599</v>
      </c>
      <c r="K45" s="1">
        <v>43643</v>
      </c>
      <c r="L45" t="s">
        <v>103</v>
      </c>
      <c r="N45" t="s">
        <v>104</v>
      </c>
    </row>
    <row r="46" spans="1:14" x14ac:dyDescent="0.25">
      <c r="A46" t="s">
        <v>1558</v>
      </c>
      <c r="B46" t="s">
        <v>1559</v>
      </c>
      <c r="C46" t="s">
        <v>138</v>
      </c>
      <c r="D46" t="s">
        <v>21</v>
      </c>
      <c r="E46">
        <v>21220</v>
      </c>
      <c r="F46" t="s">
        <v>22</v>
      </c>
      <c r="G46" t="s">
        <v>22</v>
      </c>
      <c r="H46" t="s">
        <v>110</v>
      </c>
      <c r="I46" t="s">
        <v>111</v>
      </c>
      <c r="J46" s="1">
        <v>43599</v>
      </c>
      <c r="K46" s="1">
        <v>43643</v>
      </c>
      <c r="L46" t="s">
        <v>103</v>
      </c>
      <c r="N46" t="s">
        <v>104</v>
      </c>
    </row>
    <row r="47" spans="1:14" x14ac:dyDescent="0.25">
      <c r="A47" t="s">
        <v>155</v>
      </c>
      <c r="B47" t="s">
        <v>1561</v>
      </c>
      <c r="C47" t="s">
        <v>187</v>
      </c>
      <c r="D47" t="s">
        <v>21</v>
      </c>
      <c r="E47">
        <v>21788</v>
      </c>
      <c r="F47" t="s">
        <v>22</v>
      </c>
      <c r="G47" t="s">
        <v>22</v>
      </c>
      <c r="H47" t="s">
        <v>110</v>
      </c>
      <c r="I47" t="s">
        <v>111</v>
      </c>
      <c r="J47" s="1">
        <v>43599</v>
      </c>
      <c r="K47" s="1">
        <v>43643</v>
      </c>
      <c r="L47" t="s">
        <v>103</v>
      </c>
      <c r="N47" t="s">
        <v>1562</v>
      </c>
    </row>
    <row r="48" spans="1:14" x14ac:dyDescent="0.25">
      <c r="A48" t="s">
        <v>1586</v>
      </c>
      <c r="B48" t="s">
        <v>1587</v>
      </c>
      <c r="C48" t="s">
        <v>176</v>
      </c>
      <c r="D48" t="s">
        <v>21</v>
      </c>
      <c r="E48">
        <v>21742</v>
      </c>
      <c r="F48" t="s">
        <v>22</v>
      </c>
      <c r="G48" t="s">
        <v>22</v>
      </c>
      <c r="H48" t="s">
        <v>110</v>
      </c>
      <c r="I48" t="s">
        <v>111</v>
      </c>
      <c r="J48" s="1">
        <v>43592</v>
      </c>
      <c r="K48" s="1">
        <v>43643</v>
      </c>
      <c r="L48" t="s">
        <v>103</v>
      </c>
      <c r="N48" t="s">
        <v>1562</v>
      </c>
    </row>
    <row r="49" spans="1:14" x14ac:dyDescent="0.25">
      <c r="A49" t="s">
        <v>152</v>
      </c>
      <c r="B49" t="s">
        <v>1592</v>
      </c>
      <c r="C49" t="s">
        <v>154</v>
      </c>
      <c r="D49" t="s">
        <v>21</v>
      </c>
      <c r="E49">
        <v>20724</v>
      </c>
      <c r="F49" t="s">
        <v>22</v>
      </c>
      <c r="G49" t="s">
        <v>22</v>
      </c>
      <c r="H49" t="s">
        <v>110</v>
      </c>
      <c r="I49" t="s">
        <v>111</v>
      </c>
      <c r="J49" s="1">
        <v>43605</v>
      </c>
      <c r="K49" s="1">
        <v>43643</v>
      </c>
      <c r="L49" t="s">
        <v>103</v>
      </c>
      <c r="N49" t="s">
        <v>104</v>
      </c>
    </row>
    <row r="50" spans="1:14" x14ac:dyDescent="0.25">
      <c r="A50" t="s">
        <v>1232</v>
      </c>
      <c r="B50" t="s">
        <v>1233</v>
      </c>
      <c r="C50" t="s">
        <v>54</v>
      </c>
      <c r="D50" t="s">
        <v>21</v>
      </c>
      <c r="E50">
        <v>21061</v>
      </c>
      <c r="F50" t="s">
        <v>22</v>
      </c>
      <c r="G50" t="s">
        <v>22</v>
      </c>
      <c r="H50" t="s">
        <v>110</v>
      </c>
      <c r="I50" t="s">
        <v>129</v>
      </c>
      <c r="J50" s="1">
        <v>43591</v>
      </c>
      <c r="K50" s="1">
        <v>43636</v>
      </c>
      <c r="L50" t="s">
        <v>103</v>
      </c>
      <c r="N50" t="s">
        <v>1583</v>
      </c>
    </row>
    <row r="51" spans="1:14" x14ac:dyDescent="0.25">
      <c r="A51" t="s">
        <v>1721</v>
      </c>
      <c r="B51" t="s">
        <v>1722</v>
      </c>
      <c r="C51" t="s">
        <v>54</v>
      </c>
      <c r="D51" t="s">
        <v>21</v>
      </c>
      <c r="E51">
        <v>21061</v>
      </c>
      <c r="F51" t="s">
        <v>22</v>
      </c>
      <c r="G51" t="s">
        <v>22</v>
      </c>
      <c r="H51" t="s">
        <v>110</v>
      </c>
      <c r="I51" t="s">
        <v>132</v>
      </c>
      <c r="J51" s="1">
        <v>43598</v>
      </c>
      <c r="K51" s="1">
        <v>43636</v>
      </c>
      <c r="L51" t="s">
        <v>103</v>
      </c>
      <c r="N51" t="s">
        <v>104</v>
      </c>
    </row>
    <row r="52" spans="1:14" x14ac:dyDescent="0.25">
      <c r="A52" t="s">
        <v>152</v>
      </c>
      <c r="B52" t="s">
        <v>1732</v>
      </c>
      <c r="C52" t="s">
        <v>54</v>
      </c>
      <c r="D52" t="s">
        <v>21</v>
      </c>
      <c r="E52">
        <v>21061</v>
      </c>
      <c r="F52" t="s">
        <v>22</v>
      </c>
      <c r="G52" t="s">
        <v>22</v>
      </c>
      <c r="H52" t="s">
        <v>110</v>
      </c>
      <c r="I52" t="s">
        <v>111</v>
      </c>
      <c r="J52" s="1">
        <v>43598</v>
      </c>
      <c r="K52" s="1">
        <v>43636</v>
      </c>
      <c r="L52" t="s">
        <v>103</v>
      </c>
      <c r="N52" t="s">
        <v>1562</v>
      </c>
    </row>
    <row r="53" spans="1:14" x14ac:dyDescent="0.25">
      <c r="A53" t="s">
        <v>105</v>
      </c>
      <c r="B53" t="s">
        <v>106</v>
      </c>
      <c r="C53" t="s">
        <v>59</v>
      </c>
      <c r="D53" t="s">
        <v>21</v>
      </c>
      <c r="E53">
        <v>21133</v>
      </c>
      <c r="F53" t="s">
        <v>22</v>
      </c>
      <c r="G53" t="s">
        <v>22</v>
      </c>
      <c r="H53" t="s">
        <v>110</v>
      </c>
      <c r="I53" t="s">
        <v>132</v>
      </c>
      <c r="J53" t="s">
        <v>210</v>
      </c>
      <c r="K53" s="1">
        <v>43630</v>
      </c>
      <c r="L53" t="s">
        <v>211</v>
      </c>
      <c r="M53" t="str">
        <f>HYPERLINK("https://www.regulations.gov/docket?D=FDA-2019-H-2855")</f>
        <v>https://www.regulations.gov/docket?D=FDA-2019-H-2855</v>
      </c>
      <c r="N53" t="s">
        <v>210</v>
      </c>
    </row>
    <row r="54" spans="1:14" x14ac:dyDescent="0.25">
      <c r="A54" t="s">
        <v>690</v>
      </c>
      <c r="B54" t="s">
        <v>691</v>
      </c>
      <c r="C54" t="s">
        <v>29</v>
      </c>
      <c r="D54" t="s">
        <v>21</v>
      </c>
      <c r="E54">
        <v>21214</v>
      </c>
      <c r="F54" t="s">
        <v>22</v>
      </c>
      <c r="G54" t="s">
        <v>22</v>
      </c>
      <c r="H54" t="s">
        <v>110</v>
      </c>
      <c r="I54" t="s">
        <v>111</v>
      </c>
      <c r="J54" s="1">
        <v>43588</v>
      </c>
      <c r="K54" s="1">
        <v>43629</v>
      </c>
      <c r="L54" t="s">
        <v>103</v>
      </c>
      <c r="N54" t="s">
        <v>1583</v>
      </c>
    </row>
    <row r="55" spans="1:14" x14ac:dyDescent="0.25">
      <c r="A55" t="s">
        <v>703</v>
      </c>
      <c r="B55" t="s">
        <v>704</v>
      </c>
      <c r="C55" t="s">
        <v>254</v>
      </c>
      <c r="D55" t="s">
        <v>21</v>
      </c>
      <c r="E55">
        <v>21204</v>
      </c>
      <c r="F55" t="s">
        <v>22</v>
      </c>
      <c r="G55" t="s">
        <v>22</v>
      </c>
      <c r="H55" t="s">
        <v>110</v>
      </c>
      <c r="I55" t="s">
        <v>111</v>
      </c>
      <c r="J55" s="1">
        <v>43586</v>
      </c>
      <c r="K55" s="1">
        <v>43629</v>
      </c>
      <c r="L55" t="s">
        <v>103</v>
      </c>
      <c r="N55" t="s">
        <v>1583</v>
      </c>
    </row>
    <row r="56" spans="1:14" x14ac:dyDescent="0.25">
      <c r="A56" t="s">
        <v>30</v>
      </c>
      <c r="B56" t="s">
        <v>31</v>
      </c>
      <c r="C56" t="s">
        <v>29</v>
      </c>
      <c r="D56" t="s">
        <v>21</v>
      </c>
      <c r="E56">
        <v>21210</v>
      </c>
      <c r="F56" t="s">
        <v>22</v>
      </c>
      <c r="G56" t="s">
        <v>22</v>
      </c>
      <c r="H56" t="s">
        <v>110</v>
      </c>
      <c r="I56" t="s">
        <v>111</v>
      </c>
      <c r="J56" t="s">
        <v>210</v>
      </c>
      <c r="K56" s="1">
        <v>43628</v>
      </c>
      <c r="L56" t="s">
        <v>211</v>
      </c>
      <c r="M56" t="str">
        <f>HYPERLINK("https://www.regulations.gov/docket?D=FDA-2019-H-2791")</f>
        <v>https://www.regulations.gov/docket?D=FDA-2019-H-2791</v>
      </c>
      <c r="N56" t="s">
        <v>210</v>
      </c>
    </row>
    <row r="57" spans="1:14" x14ac:dyDescent="0.25">
      <c r="A57" t="s">
        <v>1410</v>
      </c>
      <c r="B57" t="s">
        <v>1411</v>
      </c>
      <c r="C57" t="s">
        <v>29</v>
      </c>
      <c r="D57" t="s">
        <v>21</v>
      </c>
      <c r="E57">
        <v>21206</v>
      </c>
      <c r="F57" t="s">
        <v>22</v>
      </c>
      <c r="G57" t="s">
        <v>22</v>
      </c>
      <c r="H57" t="s">
        <v>110</v>
      </c>
      <c r="I57" t="s">
        <v>111</v>
      </c>
      <c r="J57" t="s">
        <v>210</v>
      </c>
      <c r="K57" s="1">
        <v>43627</v>
      </c>
      <c r="L57" t="s">
        <v>211</v>
      </c>
      <c r="M57" t="str">
        <f>HYPERLINK("https://www.regulations.gov/docket?D=FDA-2019-H-2784")</f>
        <v>https://www.regulations.gov/docket?D=FDA-2019-H-2784</v>
      </c>
      <c r="N57" t="s">
        <v>210</v>
      </c>
    </row>
    <row r="58" spans="1:14" x14ac:dyDescent="0.25">
      <c r="A58" t="s">
        <v>174</v>
      </c>
      <c r="B58" t="s">
        <v>175</v>
      </c>
      <c r="C58" t="s">
        <v>176</v>
      </c>
      <c r="D58" t="s">
        <v>21</v>
      </c>
      <c r="E58">
        <v>21740</v>
      </c>
      <c r="F58" t="s">
        <v>22</v>
      </c>
      <c r="G58" t="s">
        <v>22</v>
      </c>
      <c r="H58" t="s">
        <v>110</v>
      </c>
      <c r="I58" t="s">
        <v>111</v>
      </c>
      <c r="J58" s="1">
        <v>43585</v>
      </c>
      <c r="K58" s="1">
        <v>43622</v>
      </c>
      <c r="L58" t="s">
        <v>103</v>
      </c>
      <c r="N58" t="s">
        <v>1562</v>
      </c>
    </row>
    <row r="59" spans="1:14" x14ac:dyDescent="0.25">
      <c r="A59" t="s">
        <v>1408</v>
      </c>
      <c r="B59" t="s">
        <v>1409</v>
      </c>
      <c r="C59" t="s">
        <v>54</v>
      </c>
      <c r="D59" t="s">
        <v>21</v>
      </c>
      <c r="E59">
        <v>21061</v>
      </c>
      <c r="F59" t="s">
        <v>22</v>
      </c>
      <c r="G59" t="s">
        <v>22</v>
      </c>
      <c r="H59" t="s">
        <v>110</v>
      </c>
      <c r="I59" t="s">
        <v>111</v>
      </c>
      <c r="J59" t="s">
        <v>210</v>
      </c>
      <c r="K59" s="1">
        <v>43620</v>
      </c>
      <c r="L59" t="s">
        <v>211</v>
      </c>
      <c r="M59" t="str">
        <f>HYPERLINK("https://www.regulations.gov/docket?D=FDA-2019-H-2630")</f>
        <v>https://www.regulations.gov/docket?D=FDA-2019-H-2630</v>
      </c>
      <c r="N59" t="s">
        <v>210</v>
      </c>
    </row>
    <row r="60" spans="1:14" x14ac:dyDescent="0.25">
      <c r="A60" t="s">
        <v>657</v>
      </c>
      <c r="B60" t="s">
        <v>1231</v>
      </c>
      <c r="C60" t="s">
        <v>86</v>
      </c>
      <c r="D60" t="s">
        <v>21</v>
      </c>
      <c r="E60">
        <v>21225</v>
      </c>
      <c r="F60" t="s">
        <v>22</v>
      </c>
      <c r="G60" t="s">
        <v>22</v>
      </c>
      <c r="H60" t="s">
        <v>110</v>
      </c>
      <c r="I60" t="s">
        <v>132</v>
      </c>
      <c r="J60" t="s">
        <v>210</v>
      </c>
      <c r="K60" s="1">
        <v>43619</v>
      </c>
      <c r="L60" t="s">
        <v>211</v>
      </c>
      <c r="M60" t="str">
        <f>HYPERLINK("https://www.regulations.gov/docket?D=FDA-2019-H-2616")</f>
        <v>https://www.regulations.gov/docket?D=FDA-2019-H-2616</v>
      </c>
      <c r="N60" t="s">
        <v>210</v>
      </c>
    </row>
    <row r="61" spans="1:14" x14ac:dyDescent="0.25">
      <c r="A61" t="s">
        <v>1888</v>
      </c>
      <c r="B61" t="s">
        <v>1889</v>
      </c>
      <c r="C61" t="s">
        <v>67</v>
      </c>
      <c r="D61" t="s">
        <v>21</v>
      </c>
      <c r="E61">
        <v>20901</v>
      </c>
      <c r="F61" t="s">
        <v>22</v>
      </c>
      <c r="G61" t="s">
        <v>22</v>
      </c>
      <c r="H61" t="s">
        <v>110</v>
      </c>
      <c r="I61" t="s">
        <v>111</v>
      </c>
      <c r="J61" s="1">
        <v>43561</v>
      </c>
      <c r="K61" s="1">
        <v>43615</v>
      </c>
      <c r="L61" t="s">
        <v>103</v>
      </c>
      <c r="N61" t="s">
        <v>1562</v>
      </c>
    </row>
    <row r="62" spans="1:14" x14ac:dyDescent="0.25">
      <c r="A62" t="s">
        <v>1890</v>
      </c>
      <c r="B62" t="s">
        <v>1891</v>
      </c>
      <c r="C62" t="s">
        <v>51</v>
      </c>
      <c r="D62" t="s">
        <v>21</v>
      </c>
      <c r="E62">
        <v>21136</v>
      </c>
      <c r="F62" t="s">
        <v>22</v>
      </c>
      <c r="G62" t="s">
        <v>22</v>
      </c>
      <c r="H62" t="s">
        <v>110</v>
      </c>
      <c r="I62" t="s">
        <v>111</v>
      </c>
      <c r="J62" s="1">
        <v>43577</v>
      </c>
      <c r="K62" s="1">
        <v>43615</v>
      </c>
      <c r="L62" t="s">
        <v>103</v>
      </c>
      <c r="N62" t="s">
        <v>1562</v>
      </c>
    </row>
    <row r="63" spans="1:14" x14ac:dyDescent="0.25">
      <c r="A63" t="s">
        <v>155</v>
      </c>
      <c r="B63" t="s">
        <v>1894</v>
      </c>
      <c r="C63" t="s">
        <v>1426</v>
      </c>
      <c r="D63" t="s">
        <v>21</v>
      </c>
      <c r="E63">
        <v>21084</v>
      </c>
      <c r="F63" t="s">
        <v>22</v>
      </c>
      <c r="G63" t="s">
        <v>22</v>
      </c>
      <c r="H63" t="s">
        <v>110</v>
      </c>
      <c r="I63" t="s">
        <v>111</v>
      </c>
      <c r="J63" s="1">
        <v>43573</v>
      </c>
      <c r="K63" s="1">
        <v>43615</v>
      </c>
      <c r="L63" t="s">
        <v>103</v>
      </c>
      <c r="N63" t="s">
        <v>1562</v>
      </c>
    </row>
    <row r="64" spans="1:14" x14ac:dyDescent="0.25">
      <c r="A64" t="s">
        <v>1901</v>
      </c>
      <c r="B64" t="s">
        <v>1902</v>
      </c>
      <c r="C64" t="s">
        <v>1209</v>
      </c>
      <c r="D64" t="s">
        <v>21</v>
      </c>
      <c r="E64">
        <v>21244</v>
      </c>
      <c r="F64" t="s">
        <v>22</v>
      </c>
      <c r="G64" t="s">
        <v>22</v>
      </c>
      <c r="H64" t="s">
        <v>110</v>
      </c>
      <c r="I64" t="s">
        <v>111</v>
      </c>
      <c r="J64" s="1">
        <v>43577</v>
      </c>
      <c r="K64" s="1">
        <v>43615</v>
      </c>
      <c r="L64" t="s">
        <v>103</v>
      </c>
      <c r="N64" t="s">
        <v>1583</v>
      </c>
    </row>
    <row r="65" spans="1:14" x14ac:dyDescent="0.25">
      <c r="A65" t="s">
        <v>1903</v>
      </c>
      <c r="B65" t="s">
        <v>1904</v>
      </c>
      <c r="C65" t="s">
        <v>1426</v>
      </c>
      <c r="D65" t="s">
        <v>21</v>
      </c>
      <c r="E65">
        <v>21084</v>
      </c>
      <c r="F65" t="s">
        <v>22</v>
      </c>
      <c r="G65" t="s">
        <v>22</v>
      </c>
      <c r="H65" t="s">
        <v>110</v>
      </c>
      <c r="I65" t="s">
        <v>111</v>
      </c>
      <c r="J65" s="1">
        <v>43573</v>
      </c>
      <c r="K65" s="1">
        <v>43615</v>
      </c>
      <c r="L65" t="s">
        <v>103</v>
      </c>
      <c r="N65" t="s">
        <v>1562</v>
      </c>
    </row>
    <row r="66" spans="1:14" x14ac:dyDescent="0.25">
      <c r="A66" t="s">
        <v>139</v>
      </c>
      <c r="B66" t="s">
        <v>1935</v>
      </c>
      <c r="C66" t="s">
        <v>1936</v>
      </c>
      <c r="D66" t="s">
        <v>21</v>
      </c>
      <c r="E66">
        <v>20706</v>
      </c>
      <c r="F66" t="s">
        <v>22</v>
      </c>
      <c r="G66" t="s">
        <v>22</v>
      </c>
      <c r="H66" t="s">
        <v>110</v>
      </c>
      <c r="I66" t="s">
        <v>111</v>
      </c>
      <c r="J66" s="1">
        <v>43564</v>
      </c>
      <c r="K66" s="1">
        <v>43608</v>
      </c>
      <c r="L66" t="s">
        <v>103</v>
      </c>
      <c r="N66" t="s">
        <v>1562</v>
      </c>
    </row>
    <row r="67" spans="1:14" x14ac:dyDescent="0.25">
      <c r="A67" t="s">
        <v>1977</v>
      </c>
      <c r="B67" t="s">
        <v>1978</v>
      </c>
      <c r="C67" t="s">
        <v>652</v>
      </c>
      <c r="D67" t="s">
        <v>21</v>
      </c>
      <c r="E67">
        <v>20743</v>
      </c>
      <c r="F67" t="s">
        <v>22</v>
      </c>
      <c r="G67" t="s">
        <v>22</v>
      </c>
      <c r="H67" t="s">
        <v>110</v>
      </c>
      <c r="I67" t="s">
        <v>111</v>
      </c>
      <c r="J67" s="1">
        <v>43557</v>
      </c>
      <c r="K67" s="1">
        <v>43601</v>
      </c>
      <c r="L67" t="s">
        <v>103</v>
      </c>
      <c r="N67" t="s">
        <v>1583</v>
      </c>
    </row>
    <row r="68" spans="1:14" x14ac:dyDescent="0.25">
      <c r="A68" t="s">
        <v>196</v>
      </c>
      <c r="B68" t="s">
        <v>1170</v>
      </c>
      <c r="C68" t="s">
        <v>1171</v>
      </c>
      <c r="D68" t="s">
        <v>21</v>
      </c>
      <c r="E68">
        <v>20705</v>
      </c>
      <c r="F68" t="s">
        <v>22</v>
      </c>
      <c r="G68" t="s">
        <v>22</v>
      </c>
      <c r="H68" t="s">
        <v>110</v>
      </c>
      <c r="I68" t="s">
        <v>111</v>
      </c>
      <c r="J68" s="1">
        <v>43563</v>
      </c>
      <c r="K68" s="1">
        <v>43601</v>
      </c>
      <c r="L68" t="s">
        <v>103</v>
      </c>
      <c r="N68" t="s">
        <v>1583</v>
      </c>
    </row>
    <row r="69" spans="1:14" x14ac:dyDescent="0.25">
      <c r="A69" t="s">
        <v>1177</v>
      </c>
      <c r="B69" t="s">
        <v>1984</v>
      </c>
      <c r="C69" t="s">
        <v>735</v>
      </c>
      <c r="D69" t="s">
        <v>21</v>
      </c>
      <c r="E69">
        <v>20770</v>
      </c>
      <c r="F69" t="s">
        <v>22</v>
      </c>
      <c r="G69" t="s">
        <v>22</v>
      </c>
      <c r="H69" t="s">
        <v>110</v>
      </c>
      <c r="I69" t="s">
        <v>111</v>
      </c>
      <c r="J69" s="1">
        <v>43564</v>
      </c>
      <c r="K69" s="1">
        <v>43601</v>
      </c>
      <c r="L69" t="s">
        <v>103</v>
      </c>
      <c r="N69" t="s">
        <v>104</v>
      </c>
    </row>
    <row r="70" spans="1:14" x14ac:dyDescent="0.25">
      <c r="A70" t="s">
        <v>1985</v>
      </c>
      <c r="B70" t="s">
        <v>1986</v>
      </c>
      <c r="C70" t="s">
        <v>659</v>
      </c>
      <c r="D70" t="s">
        <v>21</v>
      </c>
      <c r="E70">
        <v>20747</v>
      </c>
      <c r="F70" t="s">
        <v>22</v>
      </c>
      <c r="G70" t="s">
        <v>22</v>
      </c>
      <c r="H70" t="s">
        <v>110</v>
      </c>
      <c r="I70" t="s">
        <v>111</v>
      </c>
      <c r="J70" s="1">
        <v>43557</v>
      </c>
      <c r="K70" s="1">
        <v>43601</v>
      </c>
      <c r="L70" t="s">
        <v>103</v>
      </c>
      <c r="N70" t="s">
        <v>1583</v>
      </c>
    </row>
    <row r="71" spans="1:14" x14ac:dyDescent="0.25">
      <c r="A71" t="s">
        <v>201</v>
      </c>
      <c r="B71" t="s">
        <v>1189</v>
      </c>
      <c r="C71" t="s">
        <v>1171</v>
      </c>
      <c r="D71" t="s">
        <v>21</v>
      </c>
      <c r="E71">
        <v>20705</v>
      </c>
      <c r="F71" t="s">
        <v>22</v>
      </c>
      <c r="G71" t="s">
        <v>22</v>
      </c>
      <c r="H71" t="s">
        <v>110</v>
      </c>
      <c r="I71" t="s">
        <v>111</v>
      </c>
      <c r="J71" s="1">
        <v>43563</v>
      </c>
      <c r="K71" s="1">
        <v>43601</v>
      </c>
      <c r="L71" t="s">
        <v>103</v>
      </c>
      <c r="N71" t="s">
        <v>1562</v>
      </c>
    </row>
    <row r="72" spans="1:14" x14ac:dyDescent="0.25">
      <c r="A72" t="s">
        <v>1427</v>
      </c>
      <c r="B72" t="s">
        <v>1428</v>
      </c>
      <c r="C72" t="s">
        <v>70</v>
      </c>
      <c r="D72" t="s">
        <v>21</v>
      </c>
      <c r="E72">
        <v>21409</v>
      </c>
      <c r="F72" t="s">
        <v>22</v>
      </c>
      <c r="G72" t="s">
        <v>22</v>
      </c>
      <c r="H72" t="s">
        <v>110</v>
      </c>
      <c r="I72" t="s">
        <v>111</v>
      </c>
      <c r="J72" t="s">
        <v>210</v>
      </c>
      <c r="K72" s="1">
        <v>43595</v>
      </c>
      <c r="L72" t="s">
        <v>211</v>
      </c>
      <c r="M72" t="str">
        <f>HYPERLINK("https://www.regulations.gov/docket?D=FDA-2019-H-2261")</f>
        <v>https://www.regulations.gov/docket?D=FDA-2019-H-2261</v>
      </c>
      <c r="N72" t="s">
        <v>210</v>
      </c>
    </row>
    <row r="73" spans="1:14" x14ac:dyDescent="0.25">
      <c r="A73" t="s">
        <v>547</v>
      </c>
      <c r="B73" t="s">
        <v>548</v>
      </c>
      <c r="C73" t="s">
        <v>226</v>
      </c>
      <c r="D73" t="s">
        <v>21</v>
      </c>
      <c r="E73">
        <v>20754</v>
      </c>
      <c r="F73" t="s">
        <v>22</v>
      </c>
      <c r="G73" t="s">
        <v>22</v>
      </c>
      <c r="H73" t="s">
        <v>110</v>
      </c>
      <c r="I73" t="s">
        <v>111</v>
      </c>
      <c r="J73" s="1">
        <v>43550</v>
      </c>
      <c r="K73" s="1">
        <v>43594</v>
      </c>
      <c r="L73" t="s">
        <v>103</v>
      </c>
      <c r="N73" t="s">
        <v>104</v>
      </c>
    </row>
    <row r="74" spans="1:14" x14ac:dyDescent="0.25">
      <c r="A74" t="s">
        <v>2032</v>
      </c>
      <c r="B74" t="s">
        <v>2033</v>
      </c>
      <c r="C74" t="s">
        <v>29</v>
      </c>
      <c r="D74" t="s">
        <v>21</v>
      </c>
      <c r="E74">
        <v>21201</v>
      </c>
      <c r="F74" t="s">
        <v>22</v>
      </c>
      <c r="G74" t="s">
        <v>22</v>
      </c>
      <c r="H74" t="s">
        <v>110</v>
      </c>
      <c r="I74" t="s">
        <v>111</v>
      </c>
      <c r="J74" s="1">
        <v>43553</v>
      </c>
      <c r="K74" s="1">
        <v>43594</v>
      </c>
      <c r="L74" t="s">
        <v>103</v>
      </c>
      <c r="N74" t="s">
        <v>104</v>
      </c>
    </row>
    <row r="75" spans="1:14" x14ac:dyDescent="0.25">
      <c r="A75" t="s">
        <v>1531</v>
      </c>
      <c r="B75" t="s">
        <v>1532</v>
      </c>
      <c r="C75" t="s">
        <v>54</v>
      </c>
      <c r="D75" t="s">
        <v>21</v>
      </c>
      <c r="E75">
        <v>21061</v>
      </c>
      <c r="F75" t="s">
        <v>22</v>
      </c>
      <c r="G75" t="s">
        <v>22</v>
      </c>
      <c r="H75" t="s">
        <v>110</v>
      </c>
      <c r="I75" t="s">
        <v>132</v>
      </c>
      <c r="J75" t="s">
        <v>210</v>
      </c>
      <c r="K75" s="1">
        <v>43593</v>
      </c>
      <c r="L75" t="s">
        <v>211</v>
      </c>
      <c r="M75" t="str">
        <f>HYPERLINK("https://www.regulations.gov/docket?D=FDA-2019-H-2203")</f>
        <v>https://www.regulations.gov/docket?D=FDA-2019-H-2203</v>
      </c>
      <c r="N75" t="s">
        <v>210</v>
      </c>
    </row>
    <row r="76" spans="1:14" x14ac:dyDescent="0.25">
      <c r="A76" t="s">
        <v>1538</v>
      </c>
      <c r="B76" t="s">
        <v>1539</v>
      </c>
      <c r="C76" t="s">
        <v>54</v>
      </c>
      <c r="D76" t="s">
        <v>21</v>
      </c>
      <c r="E76">
        <v>21061</v>
      </c>
      <c r="F76" t="s">
        <v>22</v>
      </c>
      <c r="G76" t="s">
        <v>22</v>
      </c>
      <c r="H76" t="s">
        <v>110</v>
      </c>
      <c r="I76" t="s">
        <v>111</v>
      </c>
      <c r="J76" t="s">
        <v>210</v>
      </c>
      <c r="K76" s="1">
        <v>43593</v>
      </c>
      <c r="L76" t="s">
        <v>211</v>
      </c>
      <c r="M76" t="str">
        <f>HYPERLINK("https://www.regulations.gov/docket?D=FDA-2019-H-2197")</f>
        <v>https://www.regulations.gov/docket?D=FDA-2019-H-2197</v>
      </c>
      <c r="N76" t="s">
        <v>210</v>
      </c>
    </row>
    <row r="77" spans="1:14" x14ac:dyDescent="0.25">
      <c r="A77" t="s">
        <v>461</v>
      </c>
      <c r="B77" t="s">
        <v>1784</v>
      </c>
      <c r="C77" t="s">
        <v>114</v>
      </c>
      <c r="D77" t="s">
        <v>21</v>
      </c>
      <c r="E77">
        <v>21228</v>
      </c>
      <c r="F77" t="s">
        <v>22</v>
      </c>
      <c r="G77" t="s">
        <v>22</v>
      </c>
      <c r="H77" t="s">
        <v>110</v>
      </c>
      <c r="I77" t="s">
        <v>111</v>
      </c>
      <c r="J77" s="1">
        <v>43537</v>
      </c>
      <c r="K77" s="1">
        <v>43587</v>
      </c>
      <c r="L77" t="s">
        <v>103</v>
      </c>
      <c r="N77" t="s">
        <v>1583</v>
      </c>
    </row>
    <row r="78" spans="1:14" x14ac:dyDescent="0.25">
      <c r="A78" t="s">
        <v>30</v>
      </c>
      <c r="B78" t="s">
        <v>1549</v>
      </c>
      <c r="C78" t="s">
        <v>67</v>
      </c>
      <c r="D78" t="s">
        <v>21</v>
      </c>
      <c r="E78">
        <v>20906</v>
      </c>
      <c r="F78" t="s">
        <v>22</v>
      </c>
      <c r="G78" t="s">
        <v>22</v>
      </c>
      <c r="H78" t="s">
        <v>110</v>
      </c>
      <c r="I78" t="s">
        <v>111</v>
      </c>
      <c r="J78" t="s">
        <v>210</v>
      </c>
      <c r="K78" s="1">
        <v>43587</v>
      </c>
      <c r="L78" t="s">
        <v>211</v>
      </c>
      <c r="M78" t="str">
        <f>HYPERLINK("https://www.regulations.gov/docket?D=FDA-2019-H-2081")</f>
        <v>https://www.regulations.gov/docket?D=FDA-2019-H-2081</v>
      </c>
      <c r="N78" t="s">
        <v>210</v>
      </c>
    </row>
    <row r="79" spans="1:14" x14ac:dyDescent="0.25">
      <c r="A79" t="s">
        <v>2110</v>
      </c>
      <c r="B79" t="s">
        <v>2111</v>
      </c>
      <c r="C79" t="s">
        <v>804</v>
      </c>
      <c r="D79" t="s">
        <v>21</v>
      </c>
      <c r="E79">
        <v>20814</v>
      </c>
      <c r="F79" t="s">
        <v>22</v>
      </c>
      <c r="G79" t="s">
        <v>22</v>
      </c>
      <c r="H79" t="s">
        <v>110</v>
      </c>
      <c r="I79" t="s">
        <v>132</v>
      </c>
      <c r="J79" s="1">
        <v>43530</v>
      </c>
      <c r="K79" s="1">
        <v>43580</v>
      </c>
      <c r="L79" t="s">
        <v>103</v>
      </c>
      <c r="N79" t="s">
        <v>1562</v>
      </c>
    </row>
    <row r="80" spans="1:14" x14ac:dyDescent="0.25">
      <c r="A80" t="s">
        <v>196</v>
      </c>
      <c r="B80" t="s">
        <v>1109</v>
      </c>
      <c r="C80" t="s">
        <v>804</v>
      </c>
      <c r="D80" t="s">
        <v>21</v>
      </c>
      <c r="E80">
        <v>20814</v>
      </c>
      <c r="F80" t="s">
        <v>22</v>
      </c>
      <c r="G80" t="s">
        <v>22</v>
      </c>
      <c r="H80" t="s">
        <v>110</v>
      </c>
      <c r="I80" t="s">
        <v>111</v>
      </c>
      <c r="J80" s="1">
        <v>43529</v>
      </c>
      <c r="K80" s="1">
        <v>43580</v>
      </c>
      <c r="L80" t="s">
        <v>103</v>
      </c>
      <c r="N80" t="s">
        <v>1562</v>
      </c>
    </row>
    <row r="81" spans="1:14" x14ac:dyDescent="0.25">
      <c r="A81" t="s">
        <v>196</v>
      </c>
      <c r="B81" t="s">
        <v>393</v>
      </c>
      <c r="C81" t="s">
        <v>378</v>
      </c>
      <c r="D81" t="s">
        <v>21</v>
      </c>
      <c r="E81">
        <v>21536</v>
      </c>
      <c r="F81" t="s">
        <v>22</v>
      </c>
      <c r="G81" t="s">
        <v>22</v>
      </c>
      <c r="H81" t="s">
        <v>110</v>
      </c>
      <c r="I81" t="s">
        <v>2174</v>
      </c>
      <c r="J81" s="1">
        <v>43521</v>
      </c>
      <c r="K81" s="1">
        <v>43573</v>
      </c>
      <c r="L81" t="s">
        <v>103</v>
      </c>
      <c r="N81" t="s">
        <v>1562</v>
      </c>
    </row>
    <row r="82" spans="1:14" x14ac:dyDescent="0.25">
      <c r="A82" t="s">
        <v>2236</v>
      </c>
      <c r="B82" t="s">
        <v>2237</v>
      </c>
      <c r="C82" t="s">
        <v>291</v>
      </c>
      <c r="D82" t="s">
        <v>21</v>
      </c>
      <c r="E82">
        <v>21703</v>
      </c>
      <c r="F82" t="s">
        <v>22</v>
      </c>
      <c r="G82" t="s">
        <v>22</v>
      </c>
      <c r="H82" t="s">
        <v>110</v>
      </c>
      <c r="I82" t="s">
        <v>2174</v>
      </c>
      <c r="J82" s="1">
        <v>43515</v>
      </c>
      <c r="K82" s="1">
        <v>43566</v>
      </c>
      <c r="L82" t="s">
        <v>103</v>
      </c>
      <c r="N82" t="s">
        <v>104</v>
      </c>
    </row>
    <row r="83" spans="1:14" x14ac:dyDescent="0.25">
      <c r="A83" t="s">
        <v>1194</v>
      </c>
      <c r="B83" t="s">
        <v>1195</v>
      </c>
      <c r="C83" t="s">
        <v>291</v>
      </c>
      <c r="D83" t="s">
        <v>21</v>
      </c>
      <c r="E83">
        <v>21702</v>
      </c>
      <c r="F83" t="s">
        <v>22</v>
      </c>
      <c r="G83" t="s">
        <v>22</v>
      </c>
      <c r="H83" t="s">
        <v>110</v>
      </c>
      <c r="I83" t="s">
        <v>111</v>
      </c>
      <c r="J83" s="1">
        <v>43515</v>
      </c>
      <c r="K83" s="1">
        <v>43566</v>
      </c>
      <c r="L83" t="s">
        <v>103</v>
      </c>
      <c r="N83" t="s">
        <v>1562</v>
      </c>
    </row>
    <row r="84" spans="1:14" x14ac:dyDescent="0.25">
      <c r="A84" t="s">
        <v>2258</v>
      </c>
      <c r="B84" t="s">
        <v>2259</v>
      </c>
      <c r="C84" t="s">
        <v>2260</v>
      </c>
      <c r="D84" t="s">
        <v>21</v>
      </c>
      <c r="E84">
        <v>20837</v>
      </c>
      <c r="F84" t="s">
        <v>22</v>
      </c>
      <c r="G84" t="s">
        <v>22</v>
      </c>
      <c r="H84" t="s">
        <v>110</v>
      </c>
      <c r="I84" t="s">
        <v>111</v>
      </c>
      <c r="J84" s="1">
        <v>43508</v>
      </c>
      <c r="K84" s="1">
        <v>43566</v>
      </c>
      <c r="L84" t="s">
        <v>103</v>
      </c>
      <c r="N84" t="s">
        <v>1562</v>
      </c>
    </row>
    <row r="85" spans="1:14" x14ac:dyDescent="0.25">
      <c r="A85" t="s">
        <v>1851</v>
      </c>
      <c r="B85" t="s">
        <v>2261</v>
      </c>
      <c r="C85" t="s">
        <v>546</v>
      </c>
      <c r="D85" t="s">
        <v>21</v>
      </c>
      <c r="E85">
        <v>20772</v>
      </c>
      <c r="F85" t="s">
        <v>22</v>
      </c>
      <c r="G85" t="s">
        <v>22</v>
      </c>
      <c r="H85" t="s">
        <v>110</v>
      </c>
      <c r="I85" t="s">
        <v>132</v>
      </c>
      <c r="J85" s="1">
        <v>43517</v>
      </c>
      <c r="K85" s="1">
        <v>43566</v>
      </c>
      <c r="L85" t="s">
        <v>103</v>
      </c>
      <c r="N85" t="s">
        <v>1583</v>
      </c>
    </row>
    <row r="86" spans="1:14" x14ac:dyDescent="0.25">
      <c r="A86" t="s">
        <v>2262</v>
      </c>
      <c r="B86" t="s">
        <v>2263</v>
      </c>
      <c r="C86" t="s">
        <v>546</v>
      </c>
      <c r="D86" t="s">
        <v>21</v>
      </c>
      <c r="E86">
        <v>20772</v>
      </c>
      <c r="F86" t="s">
        <v>22</v>
      </c>
      <c r="G86" t="s">
        <v>22</v>
      </c>
      <c r="H86" t="s">
        <v>110</v>
      </c>
      <c r="I86" t="s">
        <v>111</v>
      </c>
      <c r="J86" s="1">
        <v>43517</v>
      </c>
      <c r="K86" s="1">
        <v>43566</v>
      </c>
      <c r="L86" t="s">
        <v>103</v>
      </c>
      <c r="N86" t="s">
        <v>1562</v>
      </c>
    </row>
    <row r="87" spans="1:14" x14ac:dyDescent="0.25">
      <c r="A87" t="s">
        <v>30</v>
      </c>
      <c r="B87" t="s">
        <v>2264</v>
      </c>
      <c r="C87" t="s">
        <v>1171</v>
      </c>
      <c r="D87" t="s">
        <v>21</v>
      </c>
      <c r="E87">
        <v>20705</v>
      </c>
      <c r="F87" t="s">
        <v>22</v>
      </c>
      <c r="G87" t="s">
        <v>22</v>
      </c>
      <c r="H87" t="s">
        <v>110</v>
      </c>
      <c r="I87" t="s">
        <v>132</v>
      </c>
      <c r="J87" s="1">
        <v>43510</v>
      </c>
      <c r="K87" s="1">
        <v>43566</v>
      </c>
      <c r="L87" t="s">
        <v>103</v>
      </c>
      <c r="N87" t="s">
        <v>1583</v>
      </c>
    </row>
    <row r="88" spans="1:14" x14ac:dyDescent="0.25">
      <c r="A88" t="s">
        <v>1776</v>
      </c>
      <c r="B88" t="s">
        <v>1777</v>
      </c>
      <c r="C88" t="s">
        <v>424</v>
      </c>
      <c r="D88" t="s">
        <v>21</v>
      </c>
      <c r="E88">
        <v>21042</v>
      </c>
      <c r="F88" t="s">
        <v>22</v>
      </c>
      <c r="G88" t="s">
        <v>22</v>
      </c>
      <c r="H88" t="s">
        <v>110</v>
      </c>
      <c r="I88" t="s">
        <v>111</v>
      </c>
      <c r="J88" s="1">
        <v>43503</v>
      </c>
      <c r="K88" s="1">
        <v>43559</v>
      </c>
      <c r="L88" t="s">
        <v>103</v>
      </c>
      <c r="N88" t="s">
        <v>1562</v>
      </c>
    </row>
    <row r="89" spans="1:14" x14ac:dyDescent="0.25">
      <c r="A89" t="s">
        <v>692</v>
      </c>
      <c r="B89" t="s">
        <v>2338</v>
      </c>
      <c r="C89" t="s">
        <v>154</v>
      </c>
      <c r="D89" t="s">
        <v>21</v>
      </c>
      <c r="E89">
        <v>20724</v>
      </c>
      <c r="F89" t="s">
        <v>22</v>
      </c>
      <c r="G89" t="s">
        <v>22</v>
      </c>
      <c r="H89" t="s">
        <v>110</v>
      </c>
      <c r="I89" t="s">
        <v>111</v>
      </c>
      <c r="J89" s="1">
        <v>43495</v>
      </c>
      <c r="K89" s="1">
        <v>43559</v>
      </c>
      <c r="L89" t="s">
        <v>103</v>
      </c>
      <c r="N89" t="s">
        <v>1562</v>
      </c>
    </row>
    <row r="90" spans="1:14" x14ac:dyDescent="0.25">
      <c r="A90" t="s">
        <v>155</v>
      </c>
      <c r="B90" t="s">
        <v>2343</v>
      </c>
      <c r="C90" t="s">
        <v>67</v>
      </c>
      <c r="D90" t="s">
        <v>21</v>
      </c>
      <c r="E90">
        <v>20901</v>
      </c>
      <c r="F90" t="s">
        <v>22</v>
      </c>
      <c r="G90" t="s">
        <v>22</v>
      </c>
      <c r="H90" t="s">
        <v>110</v>
      </c>
      <c r="I90" t="s">
        <v>132</v>
      </c>
      <c r="J90" s="1">
        <v>43491</v>
      </c>
      <c r="K90" s="1">
        <v>43559</v>
      </c>
      <c r="L90" t="s">
        <v>103</v>
      </c>
      <c r="N90" t="s">
        <v>1562</v>
      </c>
    </row>
    <row r="91" spans="1:14" x14ac:dyDescent="0.25">
      <c r="A91" t="s">
        <v>155</v>
      </c>
      <c r="B91" t="s">
        <v>2344</v>
      </c>
      <c r="C91" t="s">
        <v>652</v>
      </c>
      <c r="D91" t="s">
        <v>21</v>
      </c>
      <c r="E91">
        <v>20743</v>
      </c>
      <c r="F91" t="s">
        <v>22</v>
      </c>
      <c r="G91" t="s">
        <v>22</v>
      </c>
      <c r="H91" t="s">
        <v>110</v>
      </c>
      <c r="I91" t="s">
        <v>111</v>
      </c>
      <c r="J91" s="1">
        <v>43496</v>
      </c>
      <c r="K91" s="1">
        <v>43559</v>
      </c>
      <c r="L91" t="s">
        <v>103</v>
      </c>
      <c r="N91" t="s">
        <v>1562</v>
      </c>
    </row>
    <row r="92" spans="1:14" x14ac:dyDescent="0.25">
      <c r="A92" t="s">
        <v>1636</v>
      </c>
      <c r="B92" t="s">
        <v>2352</v>
      </c>
      <c r="C92" t="s">
        <v>154</v>
      </c>
      <c r="D92" t="s">
        <v>21</v>
      </c>
      <c r="E92">
        <v>20707</v>
      </c>
      <c r="F92" t="s">
        <v>22</v>
      </c>
      <c r="G92" t="s">
        <v>22</v>
      </c>
      <c r="H92" t="s">
        <v>110</v>
      </c>
      <c r="I92" t="s">
        <v>111</v>
      </c>
      <c r="J92" s="1">
        <v>43495</v>
      </c>
      <c r="K92" s="1">
        <v>43559</v>
      </c>
      <c r="L92" t="s">
        <v>103</v>
      </c>
      <c r="N92" t="s">
        <v>1562</v>
      </c>
    </row>
    <row r="93" spans="1:14" x14ac:dyDescent="0.25">
      <c r="A93" t="s">
        <v>177</v>
      </c>
      <c r="B93" t="s">
        <v>2359</v>
      </c>
      <c r="C93" t="s">
        <v>854</v>
      </c>
      <c r="D93" t="s">
        <v>21</v>
      </c>
      <c r="E93">
        <v>20784</v>
      </c>
      <c r="F93" t="s">
        <v>22</v>
      </c>
      <c r="G93" t="s">
        <v>22</v>
      </c>
      <c r="H93" t="s">
        <v>110</v>
      </c>
      <c r="I93" t="s">
        <v>132</v>
      </c>
      <c r="J93" s="1">
        <v>43490</v>
      </c>
      <c r="K93" s="1">
        <v>43559</v>
      </c>
      <c r="L93" t="s">
        <v>103</v>
      </c>
      <c r="N93" t="s">
        <v>1562</v>
      </c>
    </row>
    <row r="94" spans="1:14" x14ac:dyDescent="0.25">
      <c r="A94" t="s">
        <v>30</v>
      </c>
      <c r="B94" t="s">
        <v>2363</v>
      </c>
      <c r="C94" t="s">
        <v>652</v>
      </c>
      <c r="D94" t="s">
        <v>21</v>
      </c>
      <c r="E94">
        <v>20743</v>
      </c>
      <c r="F94" t="s">
        <v>22</v>
      </c>
      <c r="G94" t="s">
        <v>22</v>
      </c>
      <c r="H94" t="s">
        <v>110</v>
      </c>
      <c r="I94" t="s">
        <v>111</v>
      </c>
      <c r="J94" s="1">
        <v>43496</v>
      </c>
      <c r="K94" s="1">
        <v>43559</v>
      </c>
      <c r="L94" t="s">
        <v>103</v>
      </c>
      <c r="N94" t="s">
        <v>1583</v>
      </c>
    </row>
    <row r="95" spans="1:14" x14ac:dyDescent="0.25">
      <c r="A95" t="s">
        <v>1187</v>
      </c>
      <c r="B95" t="s">
        <v>1188</v>
      </c>
      <c r="C95" t="s">
        <v>190</v>
      </c>
      <c r="D95" t="s">
        <v>21</v>
      </c>
      <c r="E95">
        <v>20853</v>
      </c>
      <c r="F95" t="s">
        <v>22</v>
      </c>
      <c r="G95" t="s">
        <v>22</v>
      </c>
      <c r="H95" t="s">
        <v>110</v>
      </c>
      <c r="I95" t="s">
        <v>2174</v>
      </c>
      <c r="J95" s="1">
        <v>43493</v>
      </c>
      <c r="K95" s="1">
        <v>43559</v>
      </c>
      <c r="L95" t="s">
        <v>103</v>
      </c>
      <c r="N95" t="s">
        <v>1562</v>
      </c>
    </row>
    <row r="96" spans="1:14" x14ac:dyDescent="0.25">
      <c r="A96" t="s">
        <v>1821</v>
      </c>
      <c r="B96" t="s">
        <v>1822</v>
      </c>
      <c r="C96" t="s">
        <v>29</v>
      </c>
      <c r="D96" t="s">
        <v>21</v>
      </c>
      <c r="E96">
        <v>21215</v>
      </c>
      <c r="F96" t="s">
        <v>22</v>
      </c>
      <c r="G96" t="s">
        <v>22</v>
      </c>
      <c r="H96" t="s">
        <v>110</v>
      </c>
      <c r="I96" t="s">
        <v>111</v>
      </c>
      <c r="J96" s="1">
        <v>43476</v>
      </c>
      <c r="K96" s="1">
        <v>43552</v>
      </c>
      <c r="L96" t="s">
        <v>103</v>
      </c>
      <c r="N96" t="s">
        <v>1562</v>
      </c>
    </row>
    <row r="97" spans="1:14" x14ac:dyDescent="0.25">
      <c r="A97" t="s">
        <v>2407</v>
      </c>
      <c r="B97" t="s">
        <v>2408</v>
      </c>
      <c r="C97" t="s">
        <v>29</v>
      </c>
      <c r="D97" t="s">
        <v>21</v>
      </c>
      <c r="E97">
        <v>21215</v>
      </c>
      <c r="F97" t="s">
        <v>22</v>
      </c>
      <c r="G97" t="s">
        <v>22</v>
      </c>
      <c r="H97" t="s">
        <v>110</v>
      </c>
      <c r="I97" t="s">
        <v>111</v>
      </c>
      <c r="J97" s="1">
        <v>43476</v>
      </c>
      <c r="K97" s="1">
        <v>43552</v>
      </c>
      <c r="L97" t="s">
        <v>103</v>
      </c>
      <c r="N97" t="s">
        <v>1583</v>
      </c>
    </row>
    <row r="98" spans="1:14" x14ac:dyDescent="0.25">
      <c r="A98" t="s">
        <v>1851</v>
      </c>
      <c r="B98" t="s">
        <v>1852</v>
      </c>
      <c r="C98" t="s">
        <v>778</v>
      </c>
      <c r="D98" t="s">
        <v>21</v>
      </c>
      <c r="E98">
        <v>20601</v>
      </c>
      <c r="F98" t="s">
        <v>22</v>
      </c>
      <c r="G98" t="s">
        <v>22</v>
      </c>
      <c r="H98" t="s">
        <v>110</v>
      </c>
      <c r="I98" t="s">
        <v>132</v>
      </c>
      <c r="J98" s="1">
        <v>43482</v>
      </c>
      <c r="K98" s="1">
        <v>43552</v>
      </c>
      <c r="L98" t="s">
        <v>103</v>
      </c>
      <c r="N98" t="s">
        <v>1562</v>
      </c>
    </row>
    <row r="99" spans="1:14" x14ac:dyDescent="0.25">
      <c r="A99" t="s">
        <v>155</v>
      </c>
      <c r="B99" t="s">
        <v>2446</v>
      </c>
      <c r="C99" t="s">
        <v>70</v>
      </c>
      <c r="D99" t="s">
        <v>21</v>
      </c>
      <c r="E99">
        <v>21409</v>
      </c>
      <c r="F99" t="s">
        <v>22</v>
      </c>
      <c r="G99" t="s">
        <v>22</v>
      </c>
      <c r="H99" t="s">
        <v>110</v>
      </c>
      <c r="I99" t="s">
        <v>111</v>
      </c>
      <c r="J99" s="1">
        <v>43469</v>
      </c>
      <c r="K99" s="1">
        <v>43545</v>
      </c>
      <c r="L99" t="s">
        <v>103</v>
      </c>
      <c r="N99" t="s">
        <v>1583</v>
      </c>
    </row>
    <row r="100" spans="1:14" x14ac:dyDescent="0.25">
      <c r="A100" t="s">
        <v>32</v>
      </c>
      <c r="B100" t="s">
        <v>33</v>
      </c>
      <c r="C100" t="s">
        <v>29</v>
      </c>
      <c r="D100" t="s">
        <v>21</v>
      </c>
      <c r="E100">
        <v>21234</v>
      </c>
      <c r="F100" t="s">
        <v>22</v>
      </c>
      <c r="G100" t="s">
        <v>22</v>
      </c>
      <c r="H100" t="s">
        <v>110</v>
      </c>
      <c r="I100" t="s">
        <v>111</v>
      </c>
      <c r="J100" s="1">
        <v>43470</v>
      </c>
      <c r="K100" s="1">
        <v>43545</v>
      </c>
      <c r="L100" t="s">
        <v>103</v>
      </c>
      <c r="N100" t="s">
        <v>1583</v>
      </c>
    </row>
    <row r="101" spans="1:14" x14ac:dyDescent="0.25">
      <c r="A101" t="s">
        <v>1177</v>
      </c>
      <c r="B101" t="s">
        <v>2101</v>
      </c>
      <c r="C101" t="s">
        <v>2102</v>
      </c>
      <c r="D101" t="s">
        <v>21</v>
      </c>
      <c r="E101">
        <v>20784</v>
      </c>
      <c r="F101" t="s">
        <v>22</v>
      </c>
      <c r="G101" t="s">
        <v>22</v>
      </c>
      <c r="H101" t="s">
        <v>110</v>
      </c>
      <c r="I101" t="s">
        <v>111</v>
      </c>
      <c r="J101" s="1">
        <v>43454</v>
      </c>
      <c r="K101" s="1">
        <v>43531</v>
      </c>
      <c r="L101" t="s">
        <v>103</v>
      </c>
      <c r="N101" t="s">
        <v>1562</v>
      </c>
    </row>
    <row r="102" spans="1:14" x14ac:dyDescent="0.25">
      <c r="A102" t="s">
        <v>746</v>
      </c>
      <c r="B102" t="s">
        <v>2590</v>
      </c>
      <c r="C102" t="s">
        <v>67</v>
      </c>
      <c r="D102" t="s">
        <v>21</v>
      </c>
      <c r="E102">
        <v>20902</v>
      </c>
      <c r="F102" t="s">
        <v>22</v>
      </c>
      <c r="G102" t="s">
        <v>22</v>
      </c>
      <c r="H102" t="s">
        <v>110</v>
      </c>
      <c r="I102" t="s">
        <v>132</v>
      </c>
      <c r="J102" s="1">
        <v>43444</v>
      </c>
      <c r="K102" s="1">
        <v>43524</v>
      </c>
      <c r="L102" t="s">
        <v>103</v>
      </c>
      <c r="N102" t="s">
        <v>104</v>
      </c>
    </row>
    <row r="103" spans="1:14" x14ac:dyDescent="0.25">
      <c r="A103" t="s">
        <v>1147</v>
      </c>
      <c r="B103" t="s">
        <v>1814</v>
      </c>
      <c r="C103" t="s">
        <v>1815</v>
      </c>
      <c r="D103" t="s">
        <v>21</v>
      </c>
      <c r="E103">
        <v>20740</v>
      </c>
      <c r="F103" t="s">
        <v>22</v>
      </c>
      <c r="G103" t="s">
        <v>22</v>
      </c>
      <c r="H103" t="s">
        <v>110</v>
      </c>
      <c r="I103" t="s">
        <v>111</v>
      </c>
      <c r="J103" s="1">
        <v>43447</v>
      </c>
      <c r="K103" s="1">
        <v>43524</v>
      </c>
      <c r="L103" t="s">
        <v>103</v>
      </c>
      <c r="N103" t="s">
        <v>1562</v>
      </c>
    </row>
    <row r="104" spans="1:14" x14ac:dyDescent="0.25">
      <c r="A104" t="s">
        <v>93</v>
      </c>
      <c r="B104" t="s">
        <v>1513</v>
      </c>
      <c r="C104" t="s">
        <v>487</v>
      </c>
      <c r="D104" t="s">
        <v>21</v>
      </c>
      <c r="E104">
        <v>20782</v>
      </c>
      <c r="F104" t="s">
        <v>22</v>
      </c>
      <c r="G104" t="s">
        <v>22</v>
      </c>
      <c r="H104" t="s">
        <v>110</v>
      </c>
      <c r="I104" t="s">
        <v>111</v>
      </c>
      <c r="J104" s="1">
        <v>43448</v>
      </c>
      <c r="K104" s="1">
        <v>43524</v>
      </c>
      <c r="L104" t="s">
        <v>103</v>
      </c>
      <c r="N104" t="s">
        <v>1562</v>
      </c>
    </row>
    <row r="105" spans="1:14" x14ac:dyDescent="0.25">
      <c r="A105" t="s">
        <v>155</v>
      </c>
      <c r="B105" t="s">
        <v>2687</v>
      </c>
      <c r="C105" t="s">
        <v>757</v>
      </c>
      <c r="D105" t="s">
        <v>21</v>
      </c>
      <c r="E105">
        <v>20740</v>
      </c>
      <c r="F105" t="s">
        <v>22</v>
      </c>
      <c r="G105" t="s">
        <v>22</v>
      </c>
      <c r="H105" t="s">
        <v>110</v>
      </c>
      <c r="I105" t="s">
        <v>111</v>
      </c>
      <c r="J105" s="1">
        <v>43438</v>
      </c>
      <c r="K105" s="1">
        <v>43510</v>
      </c>
      <c r="L105" t="s">
        <v>103</v>
      </c>
      <c r="N105" t="s">
        <v>1562</v>
      </c>
    </row>
    <row r="106" spans="1:14" x14ac:dyDescent="0.25">
      <c r="A106" t="s">
        <v>2345</v>
      </c>
      <c r="B106" t="s">
        <v>2346</v>
      </c>
      <c r="C106" t="s">
        <v>2347</v>
      </c>
      <c r="D106" t="s">
        <v>21</v>
      </c>
      <c r="E106">
        <v>21713</v>
      </c>
      <c r="F106" t="s">
        <v>22</v>
      </c>
      <c r="G106" t="s">
        <v>22</v>
      </c>
      <c r="H106" t="s">
        <v>110</v>
      </c>
      <c r="I106" t="s">
        <v>2174</v>
      </c>
      <c r="J106" s="1">
        <v>43438</v>
      </c>
      <c r="K106" s="1">
        <v>43510</v>
      </c>
      <c r="L106" t="s">
        <v>103</v>
      </c>
      <c r="N106" t="s">
        <v>1562</v>
      </c>
    </row>
    <row r="107" spans="1:14" x14ac:dyDescent="0.25">
      <c r="A107" t="s">
        <v>2689</v>
      </c>
      <c r="B107" t="s">
        <v>2690</v>
      </c>
      <c r="C107" t="s">
        <v>176</v>
      </c>
      <c r="D107" t="s">
        <v>21</v>
      </c>
      <c r="E107">
        <v>21740</v>
      </c>
      <c r="F107" t="s">
        <v>22</v>
      </c>
      <c r="G107" t="s">
        <v>22</v>
      </c>
      <c r="H107" t="s">
        <v>110</v>
      </c>
      <c r="I107" t="s">
        <v>2174</v>
      </c>
      <c r="J107" s="1">
        <v>43440</v>
      </c>
      <c r="K107" s="1">
        <v>43510</v>
      </c>
      <c r="L107" t="s">
        <v>103</v>
      </c>
      <c r="N107" t="s">
        <v>1583</v>
      </c>
    </row>
    <row r="108" spans="1:14" x14ac:dyDescent="0.25">
      <c r="A108" t="s">
        <v>93</v>
      </c>
      <c r="B108" t="s">
        <v>760</v>
      </c>
      <c r="C108" t="s">
        <v>761</v>
      </c>
      <c r="D108" t="s">
        <v>21</v>
      </c>
      <c r="E108">
        <v>20912</v>
      </c>
      <c r="F108" t="s">
        <v>22</v>
      </c>
      <c r="G108" t="s">
        <v>22</v>
      </c>
      <c r="H108" t="s">
        <v>110</v>
      </c>
      <c r="I108" t="s">
        <v>111</v>
      </c>
      <c r="J108" s="1">
        <v>43402</v>
      </c>
      <c r="K108" s="1">
        <v>43510</v>
      </c>
      <c r="L108" t="s">
        <v>103</v>
      </c>
      <c r="N108" t="s">
        <v>1562</v>
      </c>
    </row>
    <row r="109" spans="1:14" x14ac:dyDescent="0.25">
      <c r="A109" t="s">
        <v>201</v>
      </c>
      <c r="B109" t="s">
        <v>2771</v>
      </c>
      <c r="C109" t="s">
        <v>659</v>
      </c>
      <c r="D109" t="s">
        <v>21</v>
      </c>
      <c r="E109">
        <v>20747</v>
      </c>
      <c r="F109" t="s">
        <v>22</v>
      </c>
      <c r="G109" t="s">
        <v>22</v>
      </c>
      <c r="H109" t="s">
        <v>110</v>
      </c>
      <c r="I109" t="s">
        <v>132</v>
      </c>
      <c r="J109" s="1">
        <v>43428</v>
      </c>
      <c r="K109" s="1">
        <v>43503</v>
      </c>
      <c r="L109" t="s">
        <v>103</v>
      </c>
      <c r="N109" t="s">
        <v>1562</v>
      </c>
    </row>
    <row r="110" spans="1:14" x14ac:dyDescent="0.25">
      <c r="A110" t="s">
        <v>155</v>
      </c>
      <c r="B110" t="s">
        <v>1673</v>
      </c>
      <c r="C110" t="s">
        <v>1674</v>
      </c>
      <c r="D110" t="s">
        <v>21</v>
      </c>
      <c r="E110">
        <v>20706</v>
      </c>
      <c r="F110" t="s">
        <v>22</v>
      </c>
      <c r="G110" t="s">
        <v>22</v>
      </c>
      <c r="H110" t="s">
        <v>110</v>
      </c>
      <c r="I110" t="s">
        <v>111</v>
      </c>
      <c r="J110" s="1">
        <v>43418</v>
      </c>
      <c r="K110" s="1">
        <v>43489</v>
      </c>
      <c r="L110" t="s">
        <v>103</v>
      </c>
      <c r="N110" t="s">
        <v>1562</v>
      </c>
    </row>
    <row r="111" spans="1:14" x14ac:dyDescent="0.25">
      <c r="A111" t="s">
        <v>2872</v>
      </c>
      <c r="B111" t="s">
        <v>2873</v>
      </c>
      <c r="C111" t="s">
        <v>198</v>
      </c>
      <c r="D111" t="s">
        <v>21</v>
      </c>
      <c r="E111">
        <v>20746</v>
      </c>
      <c r="F111" t="s">
        <v>22</v>
      </c>
      <c r="G111" t="s">
        <v>22</v>
      </c>
      <c r="H111" t="s">
        <v>110</v>
      </c>
      <c r="I111" t="s">
        <v>111</v>
      </c>
      <c r="J111" s="1">
        <v>43417</v>
      </c>
      <c r="K111" s="1">
        <v>43489</v>
      </c>
      <c r="L111" t="s">
        <v>103</v>
      </c>
      <c r="N111" t="s">
        <v>1562</v>
      </c>
    </row>
    <row r="112" spans="1:14" x14ac:dyDescent="0.25">
      <c r="A112" t="s">
        <v>30</v>
      </c>
      <c r="B112" t="s">
        <v>135</v>
      </c>
      <c r="C112" t="s">
        <v>136</v>
      </c>
      <c r="D112" t="s">
        <v>21</v>
      </c>
      <c r="E112">
        <v>21117</v>
      </c>
      <c r="F112" t="s">
        <v>22</v>
      </c>
      <c r="G112" t="s">
        <v>22</v>
      </c>
      <c r="H112" t="s">
        <v>110</v>
      </c>
      <c r="I112" t="s">
        <v>132</v>
      </c>
      <c r="J112" s="1">
        <v>43418</v>
      </c>
      <c r="K112" s="1">
        <v>43489</v>
      </c>
      <c r="L112" t="s">
        <v>103</v>
      </c>
      <c r="N112" t="s">
        <v>1583</v>
      </c>
    </row>
    <row r="113" spans="1:14" x14ac:dyDescent="0.25">
      <c r="A113" t="s">
        <v>2411</v>
      </c>
      <c r="B113" t="s">
        <v>2412</v>
      </c>
      <c r="C113" t="s">
        <v>173</v>
      </c>
      <c r="D113" t="s">
        <v>21</v>
      </c>
      <c r="E113">
        <v>20745</v>
      </c>
      <c r="F113" t="s">
        <v>22</v>
      </c>
      <c r="G113" t="s">
        <v>22</v>
      </c>
      <c r="H113" t="s">
        <v>110</v>
      </c>
      <c r="I113" t="s">
        <v>111</v>
      </c>
      <c r="J113" s="1">
        <v>43412</v>
      </c>
      <c r="K113" s="1">
        <v>43482</v>
      </c>
      <c r="L113" t="s">
        <v>103</v>
      </c>
      <c r="N113" t="s">
        <v>1562</v>
      </c>
    </row>
    <row r="114" spans="1:14" x14ac:dyDescent="0.25">
      <c r="A114" t="s">
        <v>881</v>
      </c>
      <c r="B114" t="s">
        <v>882</v>
      </c>
      <c r="C114" t="s">
        <v>854</v>
      </c>
      <c r="D114" t="s">
        <v>21</v>
      </c>
      <c r="E114">
        <v>20706</v>
      </c>
      <c r="F114" t="s">
        <v>22</v>
      </c>
      <c r="G114" t="s">
        <v>22</v>
      </c>
      <c r="H114" t="s">
        <v>110</v>
      </c>
      <c r="I114" t="s">
        <v>111</v>
      </c>
      <c r="J114" s="1">
        <v>43405</v>
      </c>
      <c r="K114" s="1">
        <v>43475</v>
      </c>
      <c r="L114" t="s">
        <v>103</v>
      </c>
      <c r="N114" t="s">
        <v>1583</v>
      </c>
    </row>
    <row r="115" spans="1:14" x14ac:dyDescent="0.25">
      <c r="A115" t="s">
        <v>1187</v>
      </c>
      <c r="B115" t="s">
        <v>2990</v>
      </c>
      <c r="C115" t="s">
        <v>487</v>
      </c>
      <c r="D115" t="s">
        <v>21</v>
      </c>
      <c r="E115">
        <v>20784</v>
      </c>
      <c r="F115" t="s">
        <v>22</v>
      </c>
      <c r="G115" t="s">
        <v>22</v>
      </c>
      <c r="H115" t="s">
        <v>110</v>
      </c>
      <c r="I115" t="s">
        <v>111</v>
      </c>
      <c r="J115" s="1">
        <v>43411</v>
      </c>
      <c r="K115" s="1">
        <v>43475</v>
      </c>
      <c r="L115" t="s">
        <v>103</v>
      </c>
      <c r="N115" t="s">
        <v>1583</v>
      </c>
    </row>
    <row r="116" spans="1:14" x14ac:dyDescent="0.25">
      <c r="A116" t="s">
        <v>201</v>
      </c>
      <c r="B116" t="s">
        <v>848</v>
      </c>
      <c r="C116" t="s">
        <v>67</v>
      </c>
      <c r="D116" t="s">
        <v>21</v>
      </c>
      <c r="E116">
        <v>20901</v>
      </c>
      <c r="F116" t="s">
        <v>22</v>
      </c>
      <c r="G116" t="s">
        <v>22</v>
      </c>
      <c r="H116" t="s">
        <v>110</v>
      </c>
      <c r="I116" t="s">
        <v>111</v>
      </c>
      <c r="J116" s="1">
        <v>43402</v>
      </c>
      <c r="K116" s="1">
        <v>43475</v>
      </c>
      <c r="L116" t="s">
        <v>103</v>
      </c>
      <c r="N116" t="s">
        <v>1583</v>
      </c>
    </row>
    <row r="117" spans="1:14" x14ac:dyDescent="0.25">
      <c r="A117" t="s">
        <v>76</v>
      </c>
      <c r="B117" t="s">
        <v>2397</v>
      </c>
      <c r="C117" t="s">
        <v>276</v>
      </c>
      <c r="D117" t="s">
        <v>21</v>
      </c>
      <c r="E117">
        <v>21093</v>
      </c>
      <c r="F117" t="s">
        <v>22</v>
      </c>
      <c r="G117" t="s">
        <v>22</v>
      </c>
      <c r="H117" t="s">
        <v>110</v>
      </c>
      <c r="I117" t="s">
        <v>111</v>
      </c>
      <c r="J117" t="s">
        <v>210</v>
      </c>
      <c r="K117" s="1">
        <v>43473</v>
      </c>
      <c r="L117" t="s">
        <v>211</v>
      </c>
      <c r="M117" t="str">
        <f>HYPERLINK("https://www.regulations.gov/docket?D=FDA-2019-H-0087")</f>
        <v>https://www.regulations.gov/docket?D=FDA-2019-H-0087</v>
      </c>
      <c r="N117" t="s">
        <v>210</v>
      </c>
    </row>
    <row r="118" spans="1:14" x14ac:dyDescent="0.25">
      <c r="A118" t="s">
        <v>638</v>
      </c>
      <c r="B118" t="s">
        <v>639</v>
      </c>
      <c r="C118" t="s">
        <v>640</v>
      </c>
      <c r="D118" t="s">
        <v>21</v>
      </c>
      <c r="E118">
        <v>20706</v>
      </c>
      <c r="F118" t="s">
        <v>22</v>
      </c>
      <c r="G118" t="s">
        <v>22</v>
      </c>
      <c r="H118" t="s">
        <v>110</v>
      </c>
      <c r="I118" t="s">
        <v>111</v>
      </c>
      <c r="J118" s="1">
        <v>43405</v>
      </c>
      <c r="K118" s="1">
        <v>43468</v>
      </c>
      <c r="L118" t="s">
        <v>103</v>
      </c>
      <c r="N118" t="s">
        <v>1562</v>
      </c>
    </row>
    <row r="119" spans="1:14" x14ac:dyDescent="0.25">
      <c r="A119" t="s">
        <v>469</v>
      </c>
      <c r="B119" t="s">
        <v>470</v>
      </c>
      <c r="C119" t="s">
        <v>424</v>
      </c>
      <c r="D119" t="s">
        <v>21</v>
      </c>
      <c r="E119">
        <v>21043</v>
      </c>
      <c r="F119" t="s">
        <v>22</v>
      </c>
      <c r="G119" t="s">
        <v>22</v>
      </c>
      <c r="H119" t="s">
        <v>110</v>
      </c>
      <c r="I119" t="s">
        <v>111</v>
      </c>
      <c r="J119" t="s">
        <v>210</v>
      </c>
      <c r="K119" s="1">
        <v>43461</v>
      </c>
      <c r="L119" t="s">
        <v>211</v>
      </c>
      <c r="M119" t="str">
        <f>HYPERLINK("https://www.regulations.gov/docket?D=FDA-2018-H-4870")</f>
        <v>https://www.regulations.gov/docket?D=FDA-2018-H-4870</v>
      </c>
      <c r="N119" t="s">
        <v>210</v>
      </c>
    </row>
    <row r="120" spans="1:14" x14ac:dyDescent="0.25">
      <c r="A120" t="s">
        <v>463</v>
      </c>
      <c r="B120" t="s">
        <v>464</v>
      </c>
      <c r="C120" t="s">
        <v>39</v>
      </c>
      <c r="D120" t="s">
        <v>21</v>
      </c>
      <c r="E120">
        <v>21045</v>
      </c>
      <c r="F120" t="s">
        <v>22</v>
      </c>
      <c r="G120" t="s">
        <v>22</v>
      </c>
      <c r="H120" t="s">
        <v>110</v>
      </c>
      <c r="I120" t="s">
        <v>111</v>
      </c>
      <c r="J120" t="s">
        <v>210</v>
      </c>
      <c r="K120" s="1">
        <v>43458</v>
      </c>
      <c r="L120" t="s">
        <v>211</v>
      </c>
      <c r="M120" t="str">
        <f>HYPERLINK("https://www.regulations.gov/docket?D=FDA-2018-H-4848")</f>
        <v>https://www.regulations.gov/docket?D=FDA-2018-H-4848</v>
      </c>
      <c r="N120" t="s">
        <v>210</v>
      </c>
    </row>
    <row r="121" spans="1:14" x14ac:dyDescent="0.25">
      <c r="A121" t="s">
        <v>155</v>
      </c>
      <c r="B121" t="s">
        <v>3037</v>
      </c>
      <c r="C121" t="s">
        <v>804</v>
      </c>
      <c r="D121" t="s">
        <v>21</v>
      </c>
      <c r="E121">
        <v>20816</v>
      </c>
      <c r="F121" t="s">
        <v>22</v>
      </c>
      <c r="G121" t="s">
        <v>22</v>
      </c>
      <c r="H121" t="s">
        <v>110</v>
      </c>
      <c r="I121" t="s">
        <v>111</v>
      </c>
      <c r="J121" s="1">
        <v>43396</v>
      </c>
      <c r="K121" s="1">
        <v>43454</v>
      </c>
      <c r="L121" t="s">
        <v>103</v>
      </c>
      <c r="N121" t="s">
        <v>1562</v>
      </c>
    </row>
    <row r="122" spans="1:14" x14ac:dyDescent="0.25">
      <c r="A122" t="s">
        <v>196</v>
      </c>
      <c r="B122" t="s">
        <v>1126</v>
      </c>
      <c r="C122" t="s">
        <v>67</v>
      </c>
      <c r="D122" t="s">
        <v>21</v>
      </c>
      <c r="E122">
        <v>20910</v>
      </c>
      <c r="F122" t="s">
        <v>22</v>
      </c>
      <c r="G122" t="s">
        <v>22</v>
      </c>
      <c r="H122" t="s">
        <v>110</v>
      </c>
      <c r="I122" t="s">
        <v>132</v>
      </c>
      <c r="J122" s="1">
        <v>43398</v>
      </c>
      <c r="K122" s="1">
        <v>43454</v>
      </c>
      <c r="L122" t="s">
        <v>103</v>
      </c>
      <c r="N122" t="s">
        <v>1562</v>
      </c>
    </row>
    <row r="123" spans="1:14" x14ac:dyDescent="0.25">
      <c r="A123" t="s">
        <v>1406</v>
      </c>
      <c r="B123" t="s">
        <v>1407</v>
      </c>
      <c r="C123" t="s">
        <v>356</v>
      </c>
      <c r="D123" t="s">
        <v>21</v>
      </c>
      <c r="E123">
        <v>21114</v>
      </c>
      <c r="F123" t="s">
        <v>22</v>
      </c>
      <c r="G123" t="s">
        <v>22</v>
      </c>
      <c r="H123" t="s">
        <v>110</v>
      </c>
      <c r="I123" t="s">
        <v>111</v>
      </c>
      <c r="J123" s="1">
        <v>43390</v>
      </c>
      <c r="K123" s="1">
        <v>43447</v>
      </c>
      <c r="L123" t="s">
        <v>103</v>
      </c>
      <c r="N123" t="s">
        <v>1562</v>
      </c>
    </row>
    <row r="124" spans="1:14" x14ac:dyDescent="0.25">
      <c r="A124" t="s">
        <v>115</v>
      </c>
      <c r="B124" t="s">
        <v>1414</v>
      </c>
      <c r="C124" t="s">
        <v>617</v>
      </c>
      <c r="D124" t="s">
        <v>21</v>
      </c>
      <c r="E124">
        <v>21012</v>
      </c>
      <c r="F124" t="s">
        <v>22</v>
      </c>
      <c r="G124" t="s">
        <v>22</v>
      </c>
      <c r="H124" t="s">
        <v>110</v>
      </c>
      <c r="I124" t="s">
        <v>111</v>
      </c>
      <c r="J124" s="1">
        <v>43390</v>
      </c>
      <c r="K124" s="1">
        <v>43447</v>
      </c>
      <c r="L124" t="s">
        <v>103</v>
      </c>
      <c r="N124" t="s">
        <v>1562</v>
      </c>
    </row>
    <row r="125" spans="1:14" x14ac:dyDescent="0.25">
      <c r="A125" t="s">
        <v>76</v>
      </c>
      <c r="B125" t="s">
        <v>543</v>
      </c>
      <c r="C125" t="s">
        <v>226</v>
      </c>
      <c r="D125" t="s">
        <v>21</v>
      </c>
      <c r="E125">
        <v>20754</v>
      </c>
      <c r="F125" t="s">
        <v>22</v>
      </c>
      <c r="G125" t="s">
        <v>22</v>
      </c>
      <c r="H125" t="s">
        <v>110</v>
      </c>
      <c r="I125" t="s">
        <v>111</v>
      </c>
      <c r="J125" s="1">
        <v>43391</v>
      </c>
      <c r="K125" s="1">
        <v>43447</v>
      </c>
      <c r="L125" t="s">
        <v>103</v>
      </c>
      <c r="N125" t="s">
        <v>1562</v>
      </c>
    </row>
    <row r="126" spans="1:14" x14ac:dyDescent="0.25">
      <c r="A126" t="s">
        <v>180</v>
      </c>
      <c r="B126" t="s">
        <v>181</v>
      </c>
      <c r="C126" t="s">
        <v>182</v>
      </c>
      <c r="D126" t="s">
        <v>21</v>
      </c>
      <c r="E126">
        <v>21666</v>
      </c>
      <c r="F126" t="s">
        <v>22</v>
      </c>
      <c r="G126" t="s">
        <v>22</v>
      </c>
      <c r="H126" t="s">
        <v>110</v>
      </c>
      <c r="I126" t="s">
        <v>111</v>
      </c>
      <c r="J126" s="1">
        <v>43392</v>
      </c>
      <c r="K126" s="1">
        <v>43447</v>
      </c>
      <c r="L126" t="s">
        <v>103</v>
      </c>
      <c r="N126" t="s">
        <v>1562</v>
      </c>
    </row>
    <row r="127" spans="1:14" x14ac:dyDescent="0.25">
      <c r="A127" t="s">
        <v>315</v>
      </c>
      <c r="B127" t="s">
        <v>3240</v>
      </c>
      <c r="C127" t="s">
        <v>317</v>
      </c>
      <c r="D127" t="s">
        <v>21</v>
      </c>
      <c r="E127">
        <v>20735</v>
      </c>
      <c r="F127" t="s">
        <v>22</v>
      </c>
      <c r="G127" t="s">
        <v>22</v>
      </c>
      <c r="H127" t="s">
        <v>110</v>
      </c>
      <c r="I127" t="s">
        <v>111</v>
      </c>
      <c r="J127" s="1">
        <v>43384</v>
      </c>
      <c r="K127" s="1">
        <v>43433</v>
      </c>
      <c r="L127" t="s">
        <v>103</v>
      </c>
      <c r="N127" t="s">
        <v>1562</v>
      </c>
    </row>
    <row r="128" spans="1:14" x14ac:dyDescent="0.25">
      <c r="A128" t="s">
        <v>688</v>
      </c>
      <c r="B128" t="s">
        <v>689</v>
      </c>
      <c r="C128" t="s">
        <v>291</v>
      </c>
      <c r="D128" t="s">
        <v>21</v>
      </c>
      <c r="E128">
        <v>21702</v>
      </c>
      <c r="F128" t="s">
        <v>22</v>
      </c>
      <c r="G128" t="s">
        <v>22</v>
      </c>
      <c r="H128" t="s">
        <v>110</v>
      </c>
      <c r="I128" t="s">
        <v>2174</v>
      </c>
      <c r="J128" t="s">
        <v>210</v>
      </c>
      <c r="K128" s="1">
        <v>43431</v>
      </c>
      <c r="L128" t="s">
        <v>211</v>
      </c>
      <c r="M128" t="str">
        <f>HYPERLINK("https://www.regulations.gov/docket?D=FDA-2018-H-4502")</f>
        <v>https://www.regulations.gov/docket?D=FDA-2018-H-4502</v>
      </c>
      <c r="N128" t="s">
        <v>210</v>
      </c>
    </row>
    <row r="129" spans="1:14" x14ac:dyDescent="0.25">
      <c r="A129" t="s">
        <v>155</v>
      </c>
      <c r="B129" t="s">
        <v>3296</v>
      </c>
      <c r="C129" t="s">
        <v>317</v>
      </c>
      <c r="D129" t="s">
        <v>21</v>
      </c>
      <c r="E129">
        <v>20735</v>
      </c>
      <c r="F129" t="s">
        <v>22</v>
      </c>
      <c r="G129" t="s">
        <v>22</v>
      </c>
      <c r="H129" t="s">
        <v>110</v>
      </c>
      <c r="I129" t="s">
        <v>111</v>
      </c>
      <c r="J129" s="1">
        <v>43362</v>
      </c>
      <c r="K129" s="1">
        <v>43425</v>
      </c>
      <c r="L129" t="s">
        <v>103</v>
      </c>
      <c r="N129" t="s">
        <v>1562</v>
      </c>
    </row>
    <row r="130" spans="1:14" x14ac:dyDescent="0.25">
      <c r="A130" t="s">
        <v>327</v>
      </c>
      <c r="B130" t="s">
        <v>328</v>
      </c>
      <c r="C130" t="s">
        <v>317</v>
      </c>
      <c r="D130" t="s">
        <v>21</v>
      </c>
      <c r="E130">
        <v>20735</v>
      </c>
      <c r="F130" t="s">
        <v>22</v>
      </c>
      <c r="G130" t="s">
        <v>22</v>
      </c>
      <c r="H130" t="s">
        <v>110</v>
      </c>
      <c r="I130" t="s">
        <v>111</v>
      </c>
      <c r="J130" s="1">
        <v>43362</v>
      </c>
      <c r="K130" s="1">
        <v>43425</v>
      </c>
      <c r="L130" t="s">
        <v>103</v>
      </c>
      <c r="N130" t="s">
        <v>1562</v>
      </c>
    </row>
    <row r="131" spans="1:14" x14ac:dyDescent="0.25">
      <c r="A131" t="s">
        <v>3301</v>
      </c>
      <c r="B131" t="s">
        <v>3302</v>
      </c>
      <c r="C131" t="s">
        <v>67</v>
      </c>
      <c r="D131" t="s">
        <v>21</v>
      </c>
      <c r="E131">
        <v>20906</v>
      </c>
      <c r="F131" t="s">
        <v>22</v>
      </c>
      <c r="G131" t="s">
        <v>22</v>
      </c>
      <c r="H131" t="s">
        <v>110</v>
      </c>
      <c r="I131" t="s">
        <v>111</v>
      </c>
      <c r="J131" s="1">
        <v>43375</v>
      </c>
      <c r="K131" s="1">
        <v>43425</v>
      </c>
      <c r="L131" t="s">
        <v>103</v>
      </c>
      <c r="N131" t="s">
        <v>1562</v>
      </c>
    </row>
    <row r="132" spans="1:14" x14ac:dyDescent="0.25">
      <c r="A132" t="s">
        <v>1095</v>
      </c>
      <c r="B132" t="s">
        <v>1096</v>
      </c>
      <c r="C132" t="s">
        <v>70</v>
      </c>
      <c r="D132" t="s">
        <v>21</v>
      </c>
      <c r="E132">
        <v>21401</v>
      </c>
      <c r="F132" t="s">
        <v>22</v>
      </c>
      <c r="G132" t="s">
        <v>22</v>
      </c>
      <c r="H132" t="s">
        <v>110</v>
      </c>
      <c r="I132" t="s">
        <v>111</v>
      </c>
      <c r="J132" t="s">
        <v>210</v>
      </c>
      <c r="K132" s="1">
        <v>43425</v>
      </c>
      <c r="L132" t="s">
        <v>211</v>
      </c>
      <c r="M132" t="str">
        <f>HYPERLINK("https://www.regulations.gov/docket?D=FDA-2018-H-4453")</f>
        <v>https://www.regulations.gov/docket?D=FDA-2018-H-4453</v>
      </c>
      <c r="N132" t="s">
        <v>210</v>
      </c>
    </row>
    <row r="133" spans="1:14" x14ac:dyDescent="0.25">
      <c r="A133" t="s">
        <v>318</v>
      </c>
      <c r="B133" t="s">
        <v>319</v>
      </c>
      <c r="C133" t="s">
        <v>320</v>
      </c>
      <c r="D133" t="s">
        <v>21</v>
      </c>
      <c r="E133">
        <v>20607</v>
      </c>
      <c r="F133" t="s">
        <v>22</v>
      </c>
      <c r="G133" t="s">
        <v>22</v>
      </c>
      <c r="H133" t="s">
        <v>110</v>
      </c>
      <c r="I133" t="s">
        <v>132</v>
      </c>
      <c r="J133" s="1">
        <v>43364</v>
      </c>
      <c r="K133" s="1">
        <v>43419</v>
      </c>
      <c r="L133" t="s">
        <v>103</v>
      </c>
      <c r="N133" t="s">
        <v>1562</v>
      </c>
    </row>
    <row r="134" spans="1:14" x14ac:dyDescent="0.25">
      <c r="A134" t="s">
        <v>155</v>
      </c>
      <c r="B134" t="s">
        <v>3346</v>
      </c>
      <c r="C134" t="s">
        <v>29</v>
      </c>
      <c r="D134" t="s">
        <v>21</v>
      </c>
      <c r="E134">
        <v>21222</v>
      </c>
      <c r="F134" t="s">
        <v>22</v>
      </c>
      <c r="G134" t="s">
        <v>22</v>
      </c>
      <c r="H134" t="s">
        <v>110</v>
      </c>
      <c r="I134" t="s">
        <v>111</v>
      </c>
      <c r="J134" s="1">
        <v>43365</v>
      </c>
      <c r="K134" s="1">
        <v>43419</v>
      </c>
      <c r="L134" t="s">
        <v>103</v>
      </c>
      <c r="N134" t="s">
        <v>1562</v>
      </c>
    </row>
    <row r="135" spans="1:14" x14ac:dyDescent="0.25">
      <c r="A135" t="s">
        <v>1408</v>
      </c>
      <c r="B135" t="s">
        <v>1409</v>
      </c>
      <c r="C135" t="s">
        <v>54</v>
      </c>
      <c r="D135" t="s">
        <v>21</v>
      </c>
      <c r="E135">
        <v>21061</v>
      </c>
      <c r="F135" t="s">
        <v>22</v>
      </c>
      <c r="G135" t="s">
        <v>22</v>
      </c>
      <c r="H135" t="s">
        <v>110</v>
      </c>
      <c r="I135" t="s">
        <v>111</v>
      </c>
      <c r="J135" s="1">
        <v>43360</v>
      </c>
      <c r="K135" s="1">
        <v>43412</v>
      </c>
      <c r="L135" t="s">
        <v>103</v>
      </c>
      <c r="N135" t="s">
        <v>1583</v>
      </c>
    </row>
    <row r="136" spans="1:14" x14ac:dyDescent="0.25">
      <c r="A136" t="s">
        <v>1911</v>
      </c>
      <c r="B136" t="s">
        <v>1912</v>
      </c>
      <c r="C136" t="s">
        <v>804</v>
      </c>
      <c r="D136" t="s">
        <v>21</v>
      </c>
      <c r="E136">
        <v>20814</v>
      </c>
      <c r="F136" t="s">
        <v>22</v>
      </c>
      <c r="G136" t="s">
        <v>22</v>
      </c>
      <c r="H136" t="s">
        <v>110</v>
      </c>
      <c r="I136" t="s">
        <v>111</v>
      </c>
      <c r="J136" s="1">
        <v>43360</v>
      </c>
      <c r="K136" s="1">
        <v>43412</v>
      </c>
      <c r="L136" t="s">
        <v>103</v>
      </c>
      <c r="N136" t="s">
        <v>1562</v>
      </c>
    </row>
    <row r="137" spans="1:14" x14ac:dyDescent="0.25">
      <c r="A137" t="s">
        <v>155</v>
      </c>
      <c r="B137" t="s">
        <v>3382</v>
      </c>
      <c r="C137" t="s">
        <v>317</v>
      </c>
      <c r="D137" t="s">
        <v>21</v>
      </c>
      <c r="E137">
        <v>20735</v>
      </c>
      <c r="F137" t="s">
        <v>22</v>
      </c>
      <c r="G137" t="s">
        <v>22</v>
      </c>
      <c r="H137" t="s">
        <v>110</v>
      </c>
      <c r="I137" t="s">
        <v>111</v>
      </c>
      <c r="J137" s="1">
        <v>43362</v>
      </c>
      <c r="K137" s="1">
        <v>43412</v>
      </c>
      <c r="L137" t="s">
        <v>103</v>
      </c>
      <c r="N137" t="s">
        <v>1562</v>
      </c>
    </row>
    <row r="138" spans="1:14" x14ac:dyDescent="0.25">
      <c r="A138" t="s">
        <v>1538</v>
      </c>
      <c r="B138" t="s">
        <v>1539</v>
      </c>
      <c r="C138" t="s">
        <v>54</v>
      </c>
      <c r="D138" t="s">
        <v>21</v>
      </c>
      <c r="E138">
        <v>21061</v>
      </c>
      <c r="F138" t="s">
        <v>22</v>
      </c>
      <c r="G138" t="s">
        <v>22</v>
      </c>
      <c r="H138" t="s">
        <v>110</v>
      </c>
      <c r="I138" t="s">
        <v>111</v>
      </c>
      <c r="J138" s="1">
        <v>43360</v>
      </c>
      <c r="K138" s="1">
        <v>43412</v>
      </c>
      <c r="L138" t="s">
        <v>103</v>
      </c>
      <c r="N138" t="s">
        <v>1583</v>
      </c>
    </row>
    <row r="139" spans="1:14" x14ac:dyDescent="0.25">
      <c r="A139" t="s">
        <v>657</v>
      </c>
      <c r="B139" t="s">
        <v>658</v>
      </c>
      <c r="C139" t="s">
        <v>659</v>
      </c>
      <c r="D139" t="s">
        <v>21</v>
      </c>
      <c r="E139">
        <v>20747</v>
      </c>
      <c r="F139" t="s">
        <v>22</v>
      </c>
      <c r="G139" t="s">
        <v>22</v>
      </c>
      <c r="H139" t="s">
        <v>110</v>
      </c>
      <c r="I139" t="s">
        <v>111</v>
      </c>
      <c r="J139" s="1">
        <v>43355</v>
      </c>
      <c r="K139" s="1">
        <v>43412</v>
      </c>
      <c r="L139" t="s">
        <v>103</v>
      </c>
      <c r="N139" t="s">
        <v>1583</v>
      </c>
    </row>
    <row r="140" spans="1:14" x14ac:dyDescent="0.25">
      <c r="A140" t="s">
        <v>383</v>
      </c>
      <c r="B140" t="s">
        <v>3384</v>
      </c>
      <c r="C140" t="s">
        <v>354</v>
      </c>
      <c r="D140" t="s">
        <v>21</v>
      </c>
      <c r="E140">
        <v>20688</v>
      </c>
      <c r="F140" t="s">
        <v>22</v>
      </c>
      <c r="G140" t="s">
        <v>22</v>
      </c>
      <c r="H140" t="s">
        <v>110</v>
      </c>
      <c r="I140" t="s">
        <v>132</v>
      </c>
      <c r="J140" s="1">
        <v>43358</v>
      </c>
      <c r="K140" s="1">
        <v>43412</v>
      </c>
      <c r="L140" t="s">
        <v>103</v>
      </c>
      <c r="N140" t="s">
        <v>1562</v>
      </c>
    </row>
    <row r="141" spans="1:14" x14ac:dyDescent="0.25">
      <c r="A141" t="s">
        <v>30</v>
      </c>
      <c r="B141" t="s">
        <v>1505</v>
      </c>
      <c r="C141" t="s">
        <v>54</v>
      </c>
      <c r="D141" t="s">
        <v>21</v>
      </c>
      <c r="E141">
        <v>21061</v>
      </c>
      <c r="F141" t="s">
        <v>22</v>
      </c>
      <c r="G141" t="s">
        <v>22</v>
      </c>
      <c r="H141" t="s">
        <v>110</v>
      </c>
      <c r="I141" t="s">
        <v>111</v>
      </c>
      <c r="J141" s="1">
        <v>43356</v>
      </c>
      <c r="K141" s="1">
        <v>43412</v>
      </c>
      <c r="L141" t="s">
        <v>103</v>
      </c>
      <c r="N141" t="s">
        <v>1583</v>
      </c>
    </row>
    <row r="142" spans="1:14" x14ac:dyDescent="0.25">
      <c r="A142" t="s">
        <v>1190</v>
      </c>
      <c r="B142" t="s">
        <v>3397</v>
      </c>
      <c r="C142" t="s">
        <v>67</v>
      </c>
      <c r="D142" t="s">
        <v>21</v>
      </c>
      <c r="E142">
        <v>20903</v>
      </c>
      <c r="F142" t="s">
        <v>22</v>
      </c>
      <c r="G142" t="s">
        <v>22</v>
      </c>
      <c r="H142" t="s">
        <v>110</v>
      </c>
      <c r="I142" t="s">
        <v>132</v>
      </c>
      <c r="J142" s="1">
        <v>43357</v>
      </c>
      <c r="K142" s="1">
        <v>43412</v>
      </c>
      <c r="L142" t="s">
        <v>103</v>
      </c>
      <c r="N142" t="s">
        <v>1562</v>
      </c>
    </row>
    <row r="143" spans="1:14" x14ac:dyDescent="0.25">
      <c r="A143" t="s">
        <v>724</v>
      </c>
      <c r="B143" t="s">
        <v>725</v>
      </c>
      <c r="C143" t="s">
        <v>154</v>
      </c>
      <c r="D143" t="s">
        <v>21</v>
      </c>
      <c r="E143">
        <v>20708</v>
      </c>
      <c r="F143" t="s">
        <v>22</v>
      </c>
      <c r="G143" t="s">
        <v>22</v>
      </c>
      <c r="H143" t="s">
        <v>110</v>
      </c>
      <c r="I143" t="s">
        <v>132</v>
      </c>
      <c r="J143" s="1">
        <v>43353</v>
      </c>
      <c r="K143" s="1">
        <v>43405</v>
      </c>
      <c r="L143" t="s">
        <v>103</v>
      </c>
      <c r="N143" t="s">
        <v>1562</v>
      </c>
    </row>
    <row r="144" spans="1:14" x14ac:dyDescent="0.25">
      <c r="A144" t="s">
        <v>1878</v>
      </c>
      <c r="B144" t="s">
        <v>3519</v>
      </c>
      <c r="C144" t="s">
        <v>1315</v>
      </c>
      <c r="D144" t="s">
        <v>21</v>
      </c>
      <c r="E144">
        <v>20712</v>
      </c>
      <c r="F144" t="s">
        <v>22</v>
      </c>
      <c r="G144" t="s">
        <v>22</v>
      </c>
      <c r="H144" t="s">
        <v>110</v>
      </c>
      <c r="I144" t="s">
        <v>111</v>
      </c>
      <c r="J144" s="1">
        <v>43350</v>
      </c>
      <c r="K144" s="1">
        <v>43398</v>
      </c>
      <c r="L144" t="s">
        <v>103</v>
      </c>
      <c r="N144" t="s">
        <v>1562</v>
      </c>
    </row>
    <row r="145" spans="1:14" x14ac:dyDescent="0.25">
      <c r="A145" t="s">
        <v>3883</v>
      </c>
      <c r="B145" t="s">
        <v>2687</v>
      </c>
      <c r="C145" t="s">
        <v>757</v>
      </c>
      <c r="D145" t="s">
        <v>21</v>
      </c>
      <c r="E145">
        <v>20740</v>
      </c>
      <c r="F145" t="s">
        <v>22</v>
      </c>
      <c r="G145" t="s">
        <v>22</v>
      </c>
      <c r="H145" t="s">
        <v>110</v>
      </c>
      <c r="I145" t="s">
        <v>111</v>
      </c>
      <c r="J145" t="s">
        <v>210</v>
      </c>
      <c r="K145" s="1">
        <v>43362</v>
      </c>
      <c r="L145" t="s">
        <v>211</v>
      </c>
      <c r="M145" t="str">
        <f>HYPERLINK("https://www.regulations.gov/docket?D=FDA-2018-H-3508")</f>
        <v>https://www.regulations.gov/docket?D=FDA-2018-H-3508</v>
      </c>
      <c r="N145" t="s">
        <v>210</v>
      </c>
    </row>
    <row r="146" spans="1:14" x14ac:dyDescent="0.25">
      <c r="A146" t="s">
        <v>2457</v>
      </c>
      <c r="B146" t="s">
        <v>2458</v>
      </c>
      <c r="C146" t="s">
        <v>804</v>
      </c>
      <c r="D146" t="s">
        <v>21</v>
      </c>
      <c r="E146">
        <v>20817</v>
      </c>
      <c r="F146" t="s">
        <v>22</v>
      </c>
      <c r="G146" t="s">
        <v>22</v>
      </c>
      <c r="H146" t="s">
        <v>110</v>
      </c>
      <c r="I146" t="s">
        <v>111</v>
      </c>
      <c r="J146" s="1">
        <v>43336</v>
      </c>
      <c r="K146" s="1">
        <v>43349</v>
      </c>
      <c r="L146" t="s">
        <v>103</v>
      </c>
      <c r="N146" t="s">
        <v>1562</v>
      </c>
    </row>
    <row r="147" spans="1:14" x14ac:dyDescent="0.25">
      <c r="A147" t="s">
        <v>1831</v>
      </c>
      <c r="B147" t="s">
        <v>4038</v>
      </c>
      <c r="C147" t="s">
        <v>455</v>
      </c>
      <c r="D147" t="s">
        <v>21</v>
      </c>
      <c r="E147">
        <v>20646</v>
      </c>
      <c r="F147" t="s">
        <v>22</v>
      </c>
      <c r="G147" t="s">
        <v>22</v>
      </c>
      <c r="H147" t="s">
        <v>110</v>
      </c>
      <c r="I147" t="s">
        <v>132</v>
      </c>
      <c r="J147" s="1">
        <v>43332</v>
      </c>
      <c r="K147" s="1">
        <v>43342</v>
      </c>
      <c r="L147" t="s">
        <v>103</v>
      </c>
      <c r="N147" t="s">
        <v>1583</v>
      </c>
    </row>
    <row r="148" spans="1:14" x14ac:dyDescent="0.25">
      <c r="A148" t="s">
        <v>4039</v>
      </c>
      <c r="B148" t="s">
        <v>4040</v>
      </c>
      <c r="C148" t="s">
        <v>1661</v>
      </c>
      <c r="D148" t="s">
        <v>21</v>
      </c>
      <c r="E148">
        <v>21085</v>
      </c>
      <c r="F148" t="s">
        <v>22</v>
      </c>
      <c r="G148" t="s">
        <v>22</v>
      </c>
      <c r="H148" t="s">
        <v>110</v>
      </c>
      <c r="I148" t="s">
        <v>2174</v>
      </c>
      <c r="J148" s="1">
        <v>43334</v>
      </c>
      <c r="K148" s="1">
        <v>43342</v>
      </c>
      <c r="L148" t="s">
        <v>103</v>
      </c>
      <c r="N148" t="s">
        <v>1562</v>
      </c>
    </row>
    <row r="149" spans="1:14" x14ac:dyDescent="0.25">
      <c r="A149" t="s">
        <v>87</v>
      </c>
      <c r="B149" t="s">
        <v>4063</v>
      </c>
      <c r="C149" t="s">
        <v>1661</v>
      </c>
      <c r="D149" t="s">
        <v>21</v>
      </c>
      <c r="E149">
        <v>21085</v>
      </c>
      <c r="F149" t="s">
        <v>22</v>
      </c>
      <c r="G149" t="s">
        <v>22</v>
      </c>
      <c r="H149" t="s">
        <v>110</v>
      </c>
      <c r="I149" t="s">
        <v>132</v>
      </c>
      <c r="J149" s="1">
        <v>43334</v>
      </c>
      <c r="K149" s="1">
        <v>43342</v>
      </c>
      <c r="L149" t="s">
        <v>103</v>
      </c>
      <c r="N149" t="s">
        <v>1583</v>
      </c>
    </row>
    <row r="150" spans="1:14" x14ac:dyDescent="0.25">
      <c r="A150" t="s">
        <v>155</v>
      </c>
      <c r="B150" t="s">
        <v>4177</v>
      </c>
      <c r="C150" t="s">
        <v>778</v>
      </c>
      <c r="D150" t="s">
        <v>21</v>
      </c>
      <c r="E150">
        <v>20602</v>
      </c>
      <c r="F150" t="s">
        <v>22</v>
      </c>
      <c r="G150" t="s">
        <v>22</v>
      </c>
      <c r="H150" t="s">
        <v>110</v>
      </c>
      <c r="I150" t="s">
        <v>132</v>
      </c>
      <c r="J150" s="1">
        <v>43327</v>
      </c>
      <c r="K150" s="1">
        <v>43335</v>
      </c>
      <c r="L150" t="s">
        <v>103</v>
      </c>
      <c r="N150" t="s">
        <v>1562</v>
      </c>
    </row>
    <row r="151" spans="1:14" x14ac:dyDescent="0.25">
      <c r="A151" t="s">
        <v>155</v>
      </c>
      <c r="B151" t="s">
        <v>4178</v>
      </c>
      <c r="C151" t="s">
        <v>109</v>
      </c>
      <c r="D151" t="s">
        <v>21</v>
      </c>
      <c r="E151">
        <v>21048</v>
      </c>
      <c r="F151" t="s">
        <v>22</v>
      </c>
      <c r="G151" t="s">
        <v>22</v>
      </c>
      <c r="H151" t="s">
        <v>110</v>
      </c>
      <c r="I151" t="s">
        <v>2174</v>
      </c>
      <c r="J151" s="1">
        <v>43328</v>
      </c>
      <c r="K151" s="1">
        <v>43335</v>
      </c>
      <c r="L151" t="s">
        <v>103</v>
      </c>
      <c r="N151" t="s">
        <v>1562</v>
      </c>
    </row>
    <row r="152" spans="1:14" x14ac:dyDescent="0.25">
      <c r="A152" t="s">
        <v>30</v>
      </c>
      <c r="B152" t="s">
        <v>1812</v>
      </c>
      <c r="C152" t="s">
        <v>501</v>
      </c>
      <c r="D152" t="s">
        <v>21</v>
      </c>
      <c r="E152">
        <v>20710</v>
      </c>
      <c r="F152" t="s">
        <v>22</v>
      </c>
      <c r="G152" t="s">
        <v>22</v>
      </c>
      <c r="H152" t="s">
        <v>110</v>
      </c>
      <c r="I152" t="s">
        <v>111</v>
      </c>
      <c r="J152" s="1">
        <v>43329</v>
      </c>
      <c r="K152" s="1">
        <v>43335</v>
      </c>
      <c r="L152" t="s">
        <v>103</v>
      </c>
      <c r="N152" t="s">
        <v>1583</v>
      </c>
    </row>
    <row r="153" spans="1:14" x14ac:dyDescent="0.25">
      <c r="A153" t="s">
        <v>1518</v>
      </c>
      <c r="B153" t="s">
        <v>1519</v>
      </c>
      <c r="C153" t="s">
        <v>109</v>
      </c>
      <c r="D153" t="s">
        <v>21</v>
      </c>
      <c r="E153">
        <v>21048</v>
      </c>
      <c r="F153" t="s">
        <v>22</v>
      </c>
      <c r="G153" t="s">
        <v>22</v>
      </c>
      <c r="H153" t="s">
        <v>110</v>
      </c>
      <c r="I153" t="s">
        <v>111</v>
      </c>
      <c r="J153" s="1">
        <v>43315</v>
      </c>
      <c r="K153" s="1">
        <v>43328</v>
      </c>
      <c r="L153" t="s">
        <v>103</v>
      </c>
      <c r="N153" t="s">
        <v>1583</v>
      </c>
    </row>
    <row r="154" spans="1:14" x14ac:dyDescent="0.25">
      <c r="A154" t="s">
        <v>30</v>
      </c>
      <c r="B154" t="s">
        <v>31</v>
      </c>
      <c r="C154" t="s">
        <v>29</v>
      </c>
      <c r="D154" t="s">
        <v>21</v>
      </c>
      <c r="E154">
        <v>21210</v>
      </c>
      <c r="F154" t="s">
        <v>22</v>
      </c>
      <c r="G154" t="s">
        <v>22</v>
      </c>
      <c r="H154" t="s">
        <v>110</v>
      </c>
      <c r="I154" t="s">
        <v>111</v>
      </c>
      <c r="J154" s="1">
        <v>43319</v>
      </c>
      <c r="K154" s="1">
        <v>43328</v>
      </c>
      <c r="L154" t="s">
        <v>103</v>
      </c>
      <c r="N154" t="s">
        <v>1583</v>
      </c>
    </row>
    <row r="155" spans="1:14" x14ac:dyDescent="0.25">
      <c r="A155" t="s">
        <v>1514</v>
      </c>
      <c r="B155" t="s">
        <v>1515</v>
      </c>
      <c r="C155" t="s">
        <v>1516</v>
      </c>
      <c r="D155" t="s">
        <v>21</v>
      </c>
      <c r="E155">
        <v>21787</v>
      </c>
      <c r="F155" t="s">
        <v>22</v>
      </c>
      <c r="G155" t="s">
        <v>22</v>
      </c>
      <c r="H155" t="s">
        <v>110</v>
      </c>
      <c r="I155" t="s">
        <v>2174</v>
      </c>
      <c r="J155" s="1">
        <v>43263</v>
      </c>
      <c r="K155" s="1">
        <v>43321</v>
      </c>
      <c r="L155" t="s">
        <v>103</v>
      </c>
      <c r="N155" t="s">
        <v>1562</v>
      </c>
    </row>
    <row r="156" spans="1:14" x14ac:dyDescent="0.25">
      <c r="A156" t="s">
        <v>2013</v>
      </c>
      <c r="B156" t="s">
        <v>2014</v>
      </c>
      <c r="C156" t="s">
        <v>179</v>
      </c>
      <c r="D156" t="s">
        <v>21</v>
      </c>
      <c r="E156">
        <v>20878</v>
      </c>
      <c r="F156" t="s">
        <v>22</v>
      </c>
      <c r="G156" t="s">
        <v>22</v>
      </c>
      <c r="H156" t="s">
        <v>110</v>
      </c>
      <c r="I156" t="s">
        <v>2174</v>
      </c>
      <c r="J156" s="1">
        <v>43264</v>
      </c>
      <c r="K156" s="1">
        <v>43321</v>
      </c>
      <c r="L156" t="s">
        <v>103</v>
      </c>
      <c r="N156" t="s">
        <v>1583</v>
      </c>
    </row>
    <row r="157" spans="1:14" x14ac:dyDescent="0.25">
      <c r="A157" t="s">
        <v>294</v>
      </c>
      <c r="B157" t="s">
        <v>884</v>
      </c>
      <c r="C157" t="s">
        <v>854</v>
      </c>
      <c r="D157" t="s">
        <v>21</v>
      </c>
      <c r="E157">
        <v>20706</v>
      </c>
      <c r="F157" t="s">
        <v>22</v>
      </c>
      <c r="G157" t="s">
        <v>22</v>
      </c>
      <c r="H157" t="s">
        <v>110</v>
      </c>
      <c r="I157" t="s">
        <v>2174</v>
      </c>
      <c r="J157" s="1">
        <v>43265</v>
      </c>
      <c r="K157" s="1">
        <v>43321</v>
      </c>
      <c r="L157" t="s">
        <v>103</v>
      </c>
      <c r="N157" t="s">
        <v>1583</v>
      </c>
    </row>
    <row r="158" spans="1:14" x14ac:dyDescent="0.25">
      <c r="A158" t="s">
        <v>2207</v>
      </c>
      <c r="B158" t="s">
        <v>2208</v>
      </c>
      <c r="C158" t="s">
        <v>179</v>
      </c>
      <c r="D158" t="s">
        <v>21</v>
      </c>
      <c r="E158">
        <v>20879</v>
      </c>
      <c r="F158" t="s">
        <v>22</v>
      </c>
      <c r="G158" t="s">
        <v>22</v>
      </c>
      <c r="H158" t="s">
        <v>110</v>
      </c>
      <c r="I158" t="s">
        <v>132</v>
      </c>
      <c r="J158" t="s">
        <v>210</v>
      </c>
      <c r="K158" s="1">
        <v>43315</v>
      </c>
      <c r="L158" t="s">
        <v>211</v>
      </c>
      <c r="M158" t="str">
        <f>HYPERLINK("https://www.regulations.gov/docket?D=FDA-2018-H-3015")</f>
        <v>https://www.regulations.gov/docket?D=FDA-2018-H-3015</v>
      </c>
      <c r="N158" t="s">
        <v>210</v>
      </c>
    </row>
    <row r="159" spans="1:14" x14ac:dyDescent="0.25">
      <c r="A159" t="s">
        <v>2423</v>
      </c>
      <c r="B159" t="s">
        <v>4481</v>
      </c>
      <c r="C159" t="s">
        <v>624</v>
      </c>
      <c r="D159" t="s">
        <v>21</v>
      </c>
      <c r="E159">
        <v>20678</v>
      </c>
      <c r="F159" t="s">
        <v>22</v>
      </c>
      <c r="G159" t="s">
        <v>22</v>
      </c>
      <c r="H159" t="s">
        <v>110</v>
      </c>
      <c r="I159" t="s">
        <v>111</v>
      </c>
      <c r="J159" s="1">
        <v>43306</v>
      </c>
      <c r="K159" s="1">
        <v>43314</v>
      </c>
      <c r="L159" t="s">
        <v>103</v>
      </c>
      <c r="N159" t="s">
        <v>1562</v>
      </c>
    </row>
    <row r="160" spans="1:14" x14ac:dyDescent="0.25">
      <c r="A160" t="s">
        <v>2141</v>
      </c>
      <c r="B160" t="s">
        <v>4482</v>
      </c>
      <c r="C160" t="s">
        <v>59</v>
      </c>
      <c r="D160" t="s">
        <v>21</v>
      </c>
      <c r="E160">
        <v>21133</v>
      </c>
      <c r="F160" t="s">
        <v>22</v>
      </c>
      <c r="G160" t="s">
        <v>22</v>
      </c>
      <c r="H160" t="s">
        <v>110</v>
      </c>
      <c r="I160" t="s">
        <v>132</v>
      </c>
      <c r="J160" s="1">
        <v>43308</v>
      </c>
      <c r="K160" s="1">
        <v>43314</v>
      </c>
      <c r="L160" t="s">
        <v>103</v>
      </c>
      <c r="N160" t="s">
        <v>1583</v>
      </c>
    </row>
    <row r="161" spans="1:14" x14ac:dyDescent="0.25">
      <c r="A161" t="s">
        <v>155</v>
      </c>
      <c r="B161" t="s">
        <v>4483</v>
      </c>
      <c r="C161" t="s">
        <v>59</v>
      </c>
      <c r="D161" t="s">
        <v>21</v>
      </c>
      <c r="E161">
        <v>21133</v>
      </c>
      <c r="F161" t="s">
        <v>22</v>
      </c>
      <c r="G161" t="s">
        <v>22</v>
      </c>
      <c r="H161" t="s">
        <v>110</v>
      </c>
      <c r="I161" t="s">
        <v>132</v>
      </c>
      <c r="J161" s="1">
        <v>43308</v>
      </c>
      <c r="K161" s="1">
        <v>43314</v>
      </c>
      <c r="L161" t="s">
        <v>103</v>
      </c>
      <c r="N161" t="s">
        <v>1562</v>
      </c>
    </row>
    <row r="162" spans="1:14" x14ac:dyDescent="0.25">
      <c r="A162" t="s">
        <v>76</v>
      </c>
      <c r="B162" t="s">
        <v>4485</v>
      </c>
      <c r="C162" t="s">
        <v>4486</v>
      </c>
      <c r="D162" t="s">
        <v>21</v>
      </c>
      <c r="E162">
        <v>21093</v>
      </c>
      <c r="F162" t="s">
        <v>22</v>
      </c>
      <c r="G162" t="s">
        <v>22</v>
      </c>
      <c r="H162" t="s">
        <v>110</v>
      </c>
      <c r="I162" t="s">
        <v>132</v>
      </c>
      <c r="J162" s="1">
        <v>43304</v>
      </c>
      <c r="K162" s="1">
        <v>43314</v>
      </c>
      <c r="L162" t="s">
        <v>103</v>
      </c>
      <c r="N162" t="s">
        <v>1583</v>
      </c>
    </row>
    <row r="163" spans="1:14" x14ac:dyDescent="0.25">
      <c r="A163" t="s">
        <v>30</v>
      </c>
      <c r="B163" t="s">
        <v>2668</v>
      </c>
      <c r="C163" t="s">
        <v>864</v>
      </c>
      <c r="D163" t="s">
        <v>21</v>
      </c>
      <c r="E163">
        <v>21784</v>
      </c>
      <c r="F163" t="s">
        <v>22</v>
      </c>
      <c r="G163" t="s">
        <v>22</v>
      </c>
      <c r="H163" t="s">
        <v>110</v>
      </c>
      <c r="I163" t="s">
        <v>2174</v>
      </c>
      <c r="J163" s="1">
        <v>43290</v>
      </c>
      <c r="K163" s="1">
        <v>43314</v>
      </c>
      <c r="L163" t="s">
        <v>103</v>
      </c>
      <c r="N163" t="s">
        <v>1562</v>
      </c>
    </row>
    <row r="164" spans="1:14" x14ac:dyDescent="0.25">
      <c r="A164" t="s">
        <v>155</v>
      </c>
      <c r="B164" t="s">
        <v>2309</v>
      </c>
      <c r="C164" t="s">
        <v>745</v>
      </c>
      <c r="D164" t="s">
        <v>21</v>
      </c>
      <c r="E164">
        <v>21001</v>
      </c>
      <c r="F164" t="s">
        <v>22</v>
      </c>
      <c r="G164" t="s">
        <v>22</v>
      </c>
      <c r="H164" t="s">
        <v>110</v>
      </c>
      <c r="I164" t="s">
        <v>111</v>
      </c>
      <c r="J164" s="1">
        <v>43297</v>
      </c>
      <c r="K164" s="1">
        <v>43307</v>
      </c>
      <c r="L164" t="s">
        <v>103</v>
      </c>
      <c r="N164" t="s">
        <v>1583</v>
      </c>
    </row>
    <row r="165" spans="1:14" x14ac:dyDescent="0.25">
      <c r="A165" t="s">
        <v>155</v>
      </c>
      <c r="B165" t="s">
        <v>2503</v>
      </c>
      <c r="C165" t="s">
        <v>519</v>
      </c>
      <c r="D165" t="s">
        <v>21</v>
      </c>
      <c r="E165">
        <v>21122</v>
      </c>
      <c r="F165" t="s">
        <v>22</v>
      </c>
      <c r="G165" t="s">
        <v>22</v>
      </c>
      <c r="H165" t="s">
        <v>110</v>
      </c>
      <c r="I165" t="s">
        <v>111</v>
      </c>
      <c r="J165" s="1">
        <v>43299</v>
      </c>
      <c r="K165" s="1">
        <v>43307</v>
      </c>
      <c r="L165" t="s">
        <v>103</v>
      </c>
      <c r="N165" t="s">
        <v>1562</v>
      </c>
    </row>
    <row r="166" spans="1:14" x14ac:dyDescent="0.25">
      <c r="A166" t="s">
        <v>1076</v>
      </c>
      <c r="B166" t="s">
        <v>1077</v>
      </c>
      <c r="C166" t="s">
        <v>70</v>
      </c>
      <c r="D166" t="s">
        <v>21</v>
      </c>
      <c r="E166">
        <v>21401</v>
      </c>
      <c r="F166" t="s">
        <v>22</v>
      </c>
      <c r="G166" t="s">
        <v>22</v>
      </c>
      <c r="H166" t="s">
        <v>110</v>
      </c>
      <c r="I166" t="s">
        <v>111</v>
      </c>
      <c r="J166" s="1">
        <v>43291</v>
      </c>
      <c r="K166" s="1">
        <v>43307</v>
      </c>
      <c r="L166" t="s">
        <v>103</v>
      </c>
      <c r="N166" t="s">
        <v>1583</v>
      </c>
    </row>
    <row r="167" spans="1:14" x14ac:dyDescent="0.25">
      <c r="A167" t="s">
        <v>2416</v>
      </c>
      <c r="B167" t="s">
        <v>2417</v>
      </c>
      <c r="C167" t="s">
        <v>770</v>
      </c>
      <c r="D167" t="s">
        <v>21</v>
      </c>
      <c r="E167">
        <v>20653</v>
      </c>
      <c r="F167" t="s">
        <v>22</v>
      </c>
      <c r="G167" t="s">
        <v>22</v>
      </c>
      <c r="H167" t="s">
        <v>110</v>
      </c>
      <c r="I167" t="s">
        <v>111</v>
      </c>
      <c r="J167" s="1">
        <v>43297</v>
      </c>
      <c r="K167" s="1">
        <v>43307</v>
      </c>
      <c r="L167" t="s">
        <v>103</v>
      </c>
      <c r="N167" t="s">
        <v>1562</v>
      </c>
    </row>
    <row r="168" spans="1:14" x14ac:dyDescent="0.25">
      <c r="A168" t="s">
        <v>188</v>
      </c>
      <c r="B168" t="s">
        <v>464</v>
      </c>
      <c r="C168" t="s">
        <v>39</v>
      </c>
      <c r="D168" t="s">
        <v>21</v>
      </c>
      <c r="E168">
        <v>21045</v>
      </c>
      <c r="F168" t="s">
        <v>22</v>
      </c>
      <c r="G168" t="s">
        <v>22</v>
      </c>
      <c r="H168" t="s">
        <v>110</v>
      </c>
      <c r="I168" t="s">
        <v>132</v>
      </c>
      <c r="J168" s="1">
        <v>43283</v>
      </c>
      <c r="K168" s="1">
        <v>43307</v>
      </c>
      <c r="L168" t="s">
        <v>103</v>
      </c>
      <c r="N168" t="s">
        <v>1583</v>
      </c>
    </row>
    <row r="169" spans="1:14" x14ac:dyDescent="0.25">
      <c r="A169" t="s">
        <v>2118</v>
      </c>
      <c r="B169" t="s">
        <v>4608</v>
      </c>
      <c r="C169" t="s">
        <v>880</v>
      </c>
      <c r="D169" t="s">
        <v>21</v>
      </c>
      <c r="E169">
        <v>21784</v>
      </c>
      <c r="F169" t="s">
        <v>22</v>
      </c>
      <c r="G169" t="s">
        <v>22</v>
      </c>
      <c r="H169" t="s">
        <v>110</v>
      </c>
      <c r="I169" t="s">
        <v>2174</v>
      </c>
      <c r="J169" s="1">
        <v>43290</v>
      </c>
      <c r="K169" s="1">
        <v>43300</v>
      </c>
      <c r="L169" t="s">
        <v>103</v>
      </c>
      <c r="N169" t="s">
        <v>1583</v>
      </c>
    </row>
    <row r="170" spans="1:14" x14ac:dyDescent="0.25">
      <c r="A170" t="s">
        <v>740</v>
      </c>
      <c r="B170" t="s">
        <v>741</v>
      </c>
      <c r="C170" t="s">
        <v>369</v>
      </c>
      <c r="D170" t="s">
        <v>21</v>
      </c>
      <c r="E170">
        <v>21040</v>
      </c>
      <c r="F170" t="s">
        <v>22</v>
      </c>
      <c r="G170" t="s">
        <v>22</v>
      </c>
      <c r="H170" t="s">
        <v>110</v>
      </c>
      <c r="I170" t="s">
        <v>111</v>
      </c>
      <c r="J170" s="1">
        <v>43277</v>
      </c>
      <c r="K170" s="1">
        <v>43293</v>
      </c>
      <c r="L170" t="s">
        <v>103</v>
      </c>
      <c r="N170" t="s">
        <v>1583</v>
      </c>
    </row>
    <row r="171" spans="1:14" x14ac:dyDescent="0.25">
      <c r="A171" t="s">
        <v>4729</v>
      </c>
      <c r="B171" t="s">
        <v>1411</v>
      </c>
      <c r="C171" t="s">
        <v>29</v>
      </c>
      <c r="D171" t="s">
        <v>21</v>
      </c>
      <c r="E171">
        <v>21206</v>
      </c>
      <c r="F171" t="s">
        <v>22</v>
      </c>
      <c r="G171" t="s">
        <v>22</v>
      </c>
      <c r="H171" t="s">
        <v>110</v>
      </c>
      <c r="I171" t="s">
        <v>111</v>
      </c>
      <c r="J171" s="1">
        <v>43272</v>
      </c>
      <c r="K171" s="1">
        <v>43286</v>
      </c>
      <c r="L171" t="s">
        <v>103</v>
      </c>
      <c r="N171" t="s">
        <v>1583</v>
      </c>
    </row>
    <row r="172" spans="1:14" x14ac:dyDescent="0.25">
      <c r="A172" t="s">
        <v>155</v>
      </c>
      <c r="B172" t="s">
        <v>498</v>
      </c>
      <c r="C172" t="s">
        <v>29</v>
      </c>
      <c r="D172" t="s">
        <v>21</v>
      </c>
      <c r="E172">
        <v>21206</v>
      </c>
      <c r="F172" t="s">
        <v>22</v>
      </c>
      <c r="G172" t="s">
        <v>22</v>
      </c>
      <c r="H172" t="s">
        <v>110</v>
      </c>
      <c r="I172" t="s">
        <v>111</v>
      </c>
      <c r="J172" s="1">
        <v>43272</v>
      </c>
      <c r="K172" s="1">
        <v>43286</v>
      </c>
      <c r="L172" t="s">
        <v>103</v>
      </c>
      <c r="N172" t="s">
        <v>1583</v>
      </c>
    </row>
    <row r="173" spans="1:14" x14ac:dyDescent="0.25">
      <c r="A173" t="s">
        <v>2706</v>
      </c>
      <c r="B173" t="s">
        <v>4731</v>
      </c>
      <c r="C173" t="s">
        <v>39</v>
      </c>
      <c r="D173" t="s">
        <v>21</v>
      </c>
      <c r="E173">
        <v>21045</v>
      </c>
      <c r="F173" t="s">
        <v>22</v>
      </c>
      <c r="G173" t="s">
        <v>22</v>
      </c>
      <c r="H173" t="s">
        <v>110</v>
      </c>
      <c r="I173" t="s">
        <v>2174</v>
      </c>
      <c r="J173" s="1">
        <v>43276</v>
      </c>
      <c r="K173" s="1">
        <v>43286</v>
      </c>
      <c r="L173" t="s">
        <v>103</v>
      </c>
      <c r="N173" t="s">
        <v>1562</v>
      </c>
    </row>
    <row r="174" spans="1:14" x14ac:dyDescent="0.25">
      <c r="A174" t="s">
        <v>465</v>
      </c>
      <c r="B174" t="s">
        <v>466</v>
      </c>
      <c r="C174" t="s">
        <v>39</v>
      </c>
      <c r="D174" t="s">
        <v>21</v>
      </c>
      <c r="E174">
        <v>21045</v>
      </c>
      <c r="F174" t="s">
        <v>22</v>
      </c>
      <c r="G174" t="s">
        <v>22</v>
      </c>
      <c r="H174" t="s">
        <v>110</v>
      </c>
      <c r="I174" t="s">
        <v>111</v>
      </c>
      <c r="J174" s="1">
        <v>43276</v>
      </c>
      <c r="K174" s="1">
        <v>43286</v>
      </c>
      <c r="L174" t="s">
        <v>103</v>
      </c>
      <c r="N174" t="s">
        <v>1583</v>
      </c>
    </row>
    <row r="175" spans="1:14" x14ac:dyDescent="0.25">
      <c r="A175" t="s">
        <v>2515</v>
      </c>
      <c r="B175" t="s">
        <v>2516</v>
      </c>
      <c r="C175" t="s">
        <v>182</v>
      </c>
      <c r="D175" t="s">
        <v>21</v>
      </c>
      <c r="E175">
        <v>21666</v>
      </c>
      <c r="F175" t="s">
        <v>22</v>
      </c>
      <c r="G175" t="s">
        <v>22</v>
      </c>
      <c r="H175" t="s">
        <v>110</v>
      </c>
      <c r="I175" t="s">
        <v>2174</v>
      </c>
      <c r="J175" s="1">
        <v>43271</v>
      </c>
      <c r="K175" s="1">
        <v>43286</v>
      </c>
      <c r="L175" t="s">
        <v>103</v>
      </c>
      <c r="N175" t="s">
        <v>1562</v>
      </c>
    </row>
    <row r="176" spans="1:14" x14ac:dyDescent="0.25">
      <c r="A176" t="s">
        <v>2293</v>
      </c>
      <c r="B176" t="s">
        <v>2294</v>
      </c>
      <c r="C176" t="s">
        <v>182</v>
      </c>
      <c r="D176" t="s">
        <v>21</v>
      </c>
      <c r="E176">
        <v>21666</v>
      </c>
      <c r="F176" t="s">
        <v>22</v>
      </c>
      <c r="G176" t="s">
        <v>22</v>
      </c>
      <c r="H176" t="s">
        <v>110</v>
      </c>
      <c r="I176" t="s">
        <v>111</v>
      </c>
      <c r="J176" t="s">
        <v>210</v>
      </c>
      <c r="K176" s="1">
        <v>43280</v>
      </c>
      <c r="L176" t="s">
        <v>211</v>
      </c>
      <c r="M176" t="str">
        <f>HYPERLINK("https://www.regulations.gov/docket?D=FDA-2018-H-2522")</f>
        <v>https://www.regulations.gov/docket?D=FDA-2018-H-2522</v>
      </c>
      <c r="N176" t="s">
        <v>210</v>
      </c>
    </row>
    <row r="177" spans="1:14" x14ac:dyDescent="0.25">
      <c r="A177" t="s">
        <v>2697</v>
      </c>
      <c r="B177" t="s">
        <v>2698</v>
      </c>
      <c r="C177" t="s">
        <v>1020</v>
      </c>
      <c r="D177" t="s">
        <v>21</v>
      </c>
      <c r="E177">
        <v>21157</v>
      </c>
      <c r="F177" t="s">
        <v>22</v>
      </c>
      <c r="G177" t="s">
        <v>22</v>
      </c>
      <c r="H177" t="s">
        <v>110</v>
      </c>
      <c r="I177" t="s">
        <v>111</v>
      </c>
      <c r="J177" s="1">
        <v>43269</v>
      </c>
      <c r="K177" s="1">
        <v>43279</v>
      </c>
      <c r="L177" t="s">
        <v>103</v>
      </c>
      <c r="N177" t="s">
        <v>1583</v>
      </c>
    </row>
    <row r="178" spans="1:14" x14ac:dyDescent="0.25">
      <c r="A178" t="s">
        <v>155</v>
      </c>
      <c r="B178" t="s">
        <v>4856</v>
      </c>
      <c r="C178" t="s">
        <v>154</v>
      </c>
      <c r="D178" t="s">
        <v>21</v>
      </c>
      <c r="E178">
        <v>20707</v>
      </c>
      <c r="F178" t="s">
        <v>22</v>
      </c>
      <c r="G178" t="s">
        <v>22</v>
      </c>
      <c r="H178" t="s">
        <v>110</v>
      </c>
      <c r="I178" t="s">
        <v>2174</v>
      </c>
      <c r="J178" s="1">
        <v>43209</v>
      </c>
      <c r="K178" s="1">
        <v>43265</v>
      </c>
      <c r="L178" t="s">
        <v>103</v>
      </c>
      <c r="N178" t="s">
        <v>1583</v>
      </c>
    </row>
    <row r="179" spans="1:14" x14ac:dyDescent="0.25">
      <c r="A179" t="s">
        <v>657</v>
      </c>
      <c r="B179" t="s">
        <v>1231</v>
      </c>
      <c r="C179" t="s">
        <v>86</v>
      </c>
      <c r="D179" t="s">
        <v>21</v>
      </c>
      <c r="E179">
        <v>21225</v>
      </c>
      <c r="F179" t="s">
        <v>22</v>
      </c>
      <c r="G179" t="s">
        <v>22</v>
      </c>
      <c r="H179" t="s">
        <v>110</v>
      </c>
      <c r="I179" t="s">
        <v>132</v>
      </c>
      <c r="J179" s="1">
        <v>43208</v>
      </c>
      <c r="K179" s="1">
        <v>43265</v>
      </c>
      <c r="L179" t="s">
        <v>103</v>
      </c>
      <c r="N179" t="s">
        <v>1562</v>
      </c>
    </row>
    <row r="180" spans="1:14" x14ac:dyDescent="0.25">
      <c r="A180" t="s">
        <v>2704</v>
      </c>
      <c r="B180" t="s">
        <v>2705</v>
      </c>
      <c r="C180" t="s">
        <v>29</v>
      </c>
      <c r="D180" t="s">
        <v>21</v>
      </c>
      <c r="E180">
        <v>21230</v>
      </c>
      <c r="F180" t="s">
        <v>22</v>
      </c>
      <c r="G180" t="s">
        <v>22</v>
      </c>
      <c r="H180" t="s">
        <v>110</v>
      </c>
      <c r="I180" t="s">
        <v>4857</v>
      </c>
      <c r="J180" s="1">
        <v>43215</v>
      </c>
      <c r="K180" s="1">
        <v>43265</v>
      </c>
      <c r="L180" t="s">
        <v>103</v>
      </c>
      <c r="N180" t="s">
        <v>1583</v>
      </c>
    </row>
    <row r="181" spans="1:14" x14ac:dyDescent="0.25">
      <c r="A181" t="s">
        <v>1531</v>
      </c>
      <c r="B181" t="s">
        <v>4890</v>
      </c>
      <c r="C181" t="s">
        <v>54</v>
      </c>
      <c r="D181" t="s">
        <v>21</v>
      </c>
      <c r="E181">
        <v>21061</v>
      </c>
      <c r="F181" t="s">
        <v>22</v>
      </c>
      <c r="G181" t="s">
        <v>22</v>
      </c>
      <c r="H181" t="s">
        <v>110</v>
      </c>
      <c r="I181" t="s">
        <v>2174</v>
      </c>
      <c r="J181" s="1">
        <v>43201</v>
      </c>
      <c r="K181" s="1">
        <v>43258</v>
      </c>
      <c r="L181" t="s">
        <v>103</v>
      </c>
      <c r="N181" t="s">
        <v>1583</v>
      </c>
    </row>
    <row r="182" spans="1:14" x14ac:dyDescent="0.25">
      <c r="A182" t="s">
        <v>913</v>
      </c>
      <c r="B182" t="s">
        <v>4900</v>
      </c>
      <c r="C182" t="s">
        <v>70</v>
      </c>
      <c r="D182" t="s">
        <v>21</v>
      </c>
      <c r="E182">
        <v>21401</v>
      </c>
      <c r="F182" t="s">
        <v>22</v>
      </c>
      <c r="G182" t="s">
        <v>22</v>
      </c>
      <c r="H182" t="s">
        <v>110</v>
      </c>
      <c r="I182" t="s">
        <v>132</v>
      </c>
      <c r="J182" s="1">
        <v>43201</v>
      </c>
      <c r="K182" s="1">
        <v>43258</v>
      </c>
      <c r="L182" t="s">
        <v>103</v>
      </c>
      <c r="N182" t="s">
        <v>1562</v>
      </c>
    </row>
    <row r="183" spans="1:14" x14ac:dyDescent="0.25">
      <c r="A183" t="s">
        <v>1192</v>
      </c>
      <c r="B183" t="s">
        <v>1193</v>
      </c>
      <c r="C183" t="s">
        <v>291</v>
      </c>
      <c r="D183" t="s">
        <v>21</v>
      </c>
      <c r="E183">
        <v>21701</v>
      </c>
      <c r="F183" t="s">
        <v>22</v>
      </c>
      <c r="G183" t="s">
        <v>22</v>
      </c>
      <c r="H183" t="s">
        <v>110</v>
      </c>
      <c r="I183" t="s">
        <v>111</v>
      </c>
      <c r="J183" s="1">
        <v>43209</v>
      </c>
      <c r="K183" s="1">
        <v>43209</v>
      </c>
      <c r="L183" t="s">
        <v>103</v>
      </c>
      <c r="N183" t="s">
        <v>1583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1598-BD56-4CC5-B6EB-40310A659078}">
  <dimension ref="A1:N8"/>
  <sheetViews>
    <sheetView workbookViewId="0">
      <selection activeCell="A2" sqref="A2:XFD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1141</v>
      </c>
      <c r="B2" t="s">
        <v>1142</v>
      </c>
      <c r="C2" t="s">
        <v>29</v>
      </c>
      <c r="D2" t="s">
        <v>21</v>
      </c>
      <c r="E2">
        <v>21206</v>
      </c>
      <c r="F2" t="s">
        <v>22</v>
      </c>
      <c r="G2" t="s">
        <v>22</v>
      </c>
      <c r="H2" t="s">
        <v>2041</v>
      </c>
      <c r="I2" t="s">
        <v>24</v>
      </c>
      <c r="J2" t="s">
        <v>210</v>
      </c>
      <c r="K2" s="1">
        <v>43593</v>
      </c>
      <c r="L2" t="s">
        <v>211</v>
      </c>
      <c r="M2" t="str">
        <f>HYPERLINK("https://www.regulations.gov/docket?D=FDA-2019-H-2176")</f>
        <v>https://www.regulations.gov/docket?D=FDA-2019-H-2176</v>
      </c>
      <c r="N2" t="s">
        <v>210</v>
      </c>
    </row>
    <row r="3" spans="1:14" x14ac:dyDescent="0.25">
      <c r="A3" t="s">
        <v>1117</v>
      </c>
      <c r="B3" t="s">
        <v>1118</v>
      </c>
      <c r="C3" t="s">
        <v>198</v>
      </c>
      <c r="D3" t="s">
        <v>21</v>
      </c>
      <c r="E3">
        <v>20746</v>
      </c>
      <c r="F3" t="s">
        <v>22</v>
      </c>
      <c r="G3" t="s">
        <v>22</v>
      </c>
      <c r="H3" t="s">
        <v>2041</v>
      </c>
      <c r="I3" t="s">
        <v>24</v>
      </c>
      <c r="J3" t="s">
        <v>210</v>
      </c>
      <c r="K3" s="1">
        <v>43403</v>
      </c>
      <c r="L3" t="s">
        <v>211</v>
      </c>
      <c r="M3" t="str">
        <f>HYPERLINK("https://www.regulations.gov/docket?D=FDA-2018-H-4101")</f>
        <v>https://www.regulations.gov/docket?D=FDA-2018-H-4101</v>
      </c>
      <c r="N3" t="s">
        <v>210</v>
      </c>
    </row>
    <row r="4" spans="1:14" x14ac:dyDescent="0.25">
      <c r="A4" t="s">
        <v>3520</v>
      </c>
      <c r="B4" t="s">
        <v>3521</v>
      </c>
      <c r="C4" t="s">
        <v>29</v>
      </c>
      <c r="D4" t="s">
        <v>21</v>
      </c>
      <c r="E4">
        <v>21223</v>
      </c>
      <c r="F4" t="s">
        <v>22</v>
      </c>
      <c r="G4" t="s">
        <v>22</v>
      </c>
      <c r="H4" t="s">
        <v>2041</v>
      </c>
      <c r="I4" t="s">
        <v>24</v>
      </c>
      <c r="J4" s="1">
        <v>43327</v>
      </c>
      <c r="K4" s="1">
        <v>43398</v>
      </c>
      <c r="L4" t="s">
        <v>103</v>
      </c>
      <c r="N4" t="s">
        <v>3522</v>
      </c>
    </row>
    <row r="5" spans="1:14" x14ac:dyDescent="0.25">
      <c r="A5" t="s">
        <v>2606</v>
      </c>
      <c r="B5" t="s">
        <v>4810</v>
      </c>
      <c r="C5" t="s">
        <v>29</v>
      </c>
      <c r="D5" t="s">
        <v>21</v>
      </c>
      <c r="E5">
        <v>21229</v>
      </c>
      <c r="F5" t="s">
        <v>22</v>
      </c>
      <c r="G5" t="s">
        <v>22</v>
      </c>
      <c r="H5" t="s">
        <v>2041</v>
      </c>
      <c r="I5" t="s">
        <v>24</v>
      </c>
      <c r="J5" s="1">
        <v>43214</v>
      </c>
      <c r="K5" s="1">
        <v>43272</v>
      </c>
      <c r="L5" t="s">
        <v>103</v>
      </c>
      <c r="N5" t="s">
        <v>3522</v>
      </c>
    </row>
    <row r="6" spans="1:14" x14ac:dyDescent="0.25">
      <c r="A6" t="s">
        <v>4859</v>
      </c>
      <c r="B6" t="s">
        <v>4860</v>
      </c>
      <c r="C6" t="s">
        <v>29</v>
      </c>
      <c r="D6" t="s">
        <v>21</v>
      </c>
      <c r="E6">
        <v>21217</v>
      </c>
      <c r="F6" t="s">
        <v>22</v>
      </c>
      <c r="G6" t="s">
        <v>22</v>
      </c>
      <c r="H6" t="s">
        <v>2041</v>
      </c>
      <c r="I6" t="s">
        <v>24</v>
      </c>
      <c r="J6" s="1">
        <v>43214</v>
      </c>
      <c r="K6" s="1">
        <v>43265</v>
      </c>
      <c r="L6" t="s">
        <v>103</v>
      </c>
      <c r="N6" t="s">
        <v>4861</v>
      </c>
    </row>
    <row r="7" spans="1:14" x14ac:dyDescent="0.25">
      <c r="A7" t="s">
        <v>1147</v>
      </c>
      <c r="B7" t="s">
        <v>2625</v>
      </c>
      <c r="C7" t="s">
        <v>317</v>
      </c>
      <c r="D7" t="s">
        <v>21</v>
      </c>
      <c r="E7">
        <v>20735</v>
      </c>
      <c r="F7" t="s">
        <v>22</v>
      </c>
      <c r="G7" t="s">
        <v>22</v>
      </c>
      <c r="H7" t="s">
        <v>2041</v>
      </c>
      <c r="I7" t="s">
        <v>24</v>
      </c>
      <c r="J7" t="s">
        <v>210</v>
      </c>
      <c r="K7" s="1">
        <v>43231</v>
      </c>
      <c r="L7" t="s">
        <v>211</v>
      </c>
      <c r="M7" t="str">
        <f>HYPERLINK("https://www.regulations.gov/docket?D=FDA-2018-H-1828")</f>
        <v>https://www.regulations.gov/docket?D=FDA-2018-H-1828</v>
      </c>
      <c r="N7" t="s">
        <v>210</v>
      </c>
    </row>
    <row r="8" spans="1:14" x14ac:dyDescent="0.25">
      <c r="A8" t="s">
        <v>1141</v>
      </c>
      <c r="B8" t="s">
        <v>1142</v>
      </c>
      <c r="C8" t="s">
        <v>29</v>
      </c>
      <c r="D8" t="s">
        <v>21</v>
      </c>
      <c r="E8">
        <v>21206</v>
      </c>
      <c r="F8" t="s">
        <v>22</v>
      </c>
      <c r="G8" t="s">
        <v>22</v>
      </c>
      <c r="H8" t="s">
        <v>2041</v>
      </c>
      <c r="I8" t="s">
        <v>24</v>
      </c>
      <c r="J8" s="1">
        <v>43119</v>
      </c>
      <c r="K8" s="1">
        <v>43132</v>
      </c>
      <c r="L8" t="s">
        <v>103</v>
      </c>
      <c r="N8" t="s">
        <v>3522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E57C-9AD8-4088-AED4-80310124E2B6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1177</v>
      </c>
      <c r="B2" t="s">
        <v>1110</v>
      </c>
      <c r="C2" t="s">
        <v>551</v>
      </c>
      <c r="D2" t="s">
        <v>21</v>
      </c>
      <c r="E2">
        <v>21801</v>
      </c>
      <c r="F2" t="s">
        <v>22</v>
      </c>
      <c r="G2" t="s">
        <v>22</v>
      </c>
      <c r="H2" t="s">
        <v>1982</v>
      </c>
      <c r="I2" t="s">
        <v>1983</v>
      </c>
      <c r="J2" s="1">
        <v>43564</v>
      </c>
      <c r="K2" s="1">
        <v>43601</v>
      </c>
      <c r="L2" t="s">
        <v>103</v>
      </c>
      <c r="N2" t="s">
        <v>1900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OCE_Inspection_Search_Report (3</vt:lpstr>
      <vt:lpstr>Total Inspections - 4,063</vt:lpstr>
      <vt:lpstr>Sales to Minors - 782</vt:lpstr>
      <vt:lpstr>Cigars - 217</vt:lpstr>
      <vt:lpstr>Cigarettes - 375</vt:lpstr>
      <vt:lpstr>E-Cigs - 182</vt:lpstr>
      <vt:lpstr>Single Cig - 7</vt:lpstr>
      <vt:lpstr>Smokeless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2019-10-20T18:11:40Z</dcterms:created>
  <dcterms:modified xsi:type="dcterms:W3CDTF">2019-10-22T20:43:00Z</dcterms:modified>
</cp:coreProperties>
</file>